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県内全体輸出" sheetId="1" r:id="rId1"/>
    <sheet name="県内全体輸入" sheetId="2" r:id="rId2"/>
    <sheet name="名古屋港(輸出入）" sheetId="3" r:id="rId3"/>
    <sheet name="衣浦港（輸出入）" sheetId="4" r:id="rId4"/>
    <sheet name="三河港（輸出入）" sheetId="5" r:id="rId5"/>
    <sheet name="中部空港（輸出入） " sheetId="6" r:id="rId6"/>
  </sheets>
  <definedNames>
    <definedName name="_xlnm.Print_Titles" localSheetId="0">'県内全体輸出'!$3:$7</definedName>
    <definedName name="_xlnm.Print_Titles" localSheetId="1">'県内全体輸入'!$6:$7</definedName>
    <definedName name="_xlnm.Print_Titles" localSheetId="4">'三河港（輸出入）'!$6:$6</definedName>
    <definedName name="_xlnm.Print_Titles" localSheetId="5">'中部空港（輸出入） '!$6:$6</definedName>
    <definedName name="_xlnm.Print_Titles" localSheetId="2">'名古屋港(輸出入）'!$6:$6</definedName>
  </definedNames>
  <calcPr fullCalcOnLoad="1"/>
</workbook>
</file>

<file path=xl/sharedStrings.xml><?xml version="1.0" encoding="utf-8"?>
<sst xmlns="http://schemas.openxmlformats.org/spreadsheetml/2006/main" count="1829" uniqueCount="355">
  <si>
    <t>&lt;1&gt;輸出</t>
  </si>
  <si>
    <t>地域分類</t>
  </si>
  <si>
    <t>国コード</t>
  </si>
  <si>
    <t>国名</t>
  </si>
  <si>
    <t>県内港</t>
  </si>
  <si>
    <t>全国</t>
  </si>
  <si>
    <t>本県の割合</t>
  </si>
  <si>
    <t>2011年</t>
  </si>
  <si>
    <t>前年比</t>
  </si>
  <si>
    <t>構成比</t>
  </si>
  <si>
    <t>総　　額</t>
  </si>
  <si>
    <t>アジア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</si>
  <si>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</si>
  <si>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</si>
  <si>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</si>
  <si>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</si>
  <si>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</si>
  <si>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</si>
  <si>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</si>
  <si>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</si>
  <si>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</si>
  <si>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</si>
  <si>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</si>
  <si>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</si>
  <si>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</si>
  <si>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</si>
  <si>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</si>
  <si>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</si>
  <si>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</si>
  <si>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</si>
  <si>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</si>
  <si>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</si>
  <si>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</si>
  <si>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</si>
  <si>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</si>
  <si>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</si>
  <si>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(ASEAN)</t>
  </si>
  <si>
    <t>(その他）</t>
  </si>
  <si>
    <t>アジア 合計</t>
  </si>
  <si>
    <t>a</t>
  </si>
  <si>
    <t>大洋州</t>
  </si>
  <si>
    <t>オーストラリア</t>
  </si>
  <si>
    <t>パプアニューギニア</t>
  </si>
  <si>
    <t>その他のオーストラリア領</t>
  </si>
  <si>
    <t>ニュージーランド</t>
  </si>
  <si>
    <t>トケラウ諸島(ニュージーランド）</t>
  </si>
  <si>
    <t>皆減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</si>
  <si>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</si>
  <si>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</si>
  <si>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</si>
  <si>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</si>
  <si>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</si>
  <si>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</si>
  <si>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</si>
  <si>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ピットケルン(英）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</si>
  <si>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</si>
  <si>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</si>
  <si>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</si>
  <si>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</si>
  <si>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</si>
  <si>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</si>
  <si>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</si>
  <si>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</si>
  <si>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</si>
  <si>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</si>
  <si>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大洋州 合計</t>
  </si>
  <si>
    <t>b</t>
  </si>
  <si>
    <t>北米</t>
  </si>
  <si>
    <t>グリーンランド(デンマーク領）</t>
  </si>
  <si>
    <t>カナダ</t>
  </si>
  <si>
    <t>サンピエール及びミクロン（仏）</t>
  </si>
  <si>
    <t>皆増</t>
  </si>
  <si>
    <t>アメリカ合衆国</t>
  </si>
  <si>
    <t>北米 合計</t>
  </si>
  <si>
    <t>c</t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</si>
  <si>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</si>
  <si>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</si>
  <si>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</si>
  <si>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</si>
  <si>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</si>
  <si>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</si>
  <si>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</si>
  <si>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</si>
  <si>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</si>
  <si>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</si>
  <si>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</si>
  <si>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</si>
  <si>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</si>
  <si>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</si>
  <si>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</si>
  <si>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</si>
  <si>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</si>
  <si>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</si>
  <si>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</si>
  <si>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</si>
  <si>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</si>
  <si>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</si>
  <si>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</si>
  <si>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</si>
  <si>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</si>
  <si>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</si>
  <si>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</si>
  <si>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</si>
  <si>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</si>
  <si>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</si>
  <si>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</si>
  <si>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</si>
  <si>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</si>
  <si>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</si>
  <si>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</si>
  <si>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</si>
  <si>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</si>
  <si>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</si>
  <si>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</si>
  <si>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</si>
  <si>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</si>
  <si>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</si>
  <si>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</si>
  <si>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</si>
  <si>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</si>
  <si>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</si>
  <si>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中南米 合計</t>
  </si>
  <si>
    <t>d</t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</si>
  <si>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</si>
  <si>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</si>
  <si>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</si>
  <si>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</si>
  <si>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</si>
  <si>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</si>
  <si>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</si>
  <si>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</si>
  <si>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</si>
  <si>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</si>
  <si>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</si>
  <si>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</si>
  <si>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</si>
  <si>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</si>
  <si>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</si>
  <si>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</si>
  <si>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</si>
  <si>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</si>
  <si>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</si>
  <si>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</si>
  <si>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</si>
  <si>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</si>
  <si>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</si>
  <si>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</si>
  <si>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</si>
  <si>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</si>
  <si>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</si>
  <si>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</si>
  <si>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</si>
  <si>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マケドニア旧ユーゴスラビア共</t>
  </si>
  <si>
    <t>モンテネグロ</t>
  </si>
  <si>
    <t>コソボ</t>
  </si>
  <si>
    <t>(EU)</t>
  </si>
  <si>
    <t>(EFTA)</t>
  </si>
  <si>
    <t>西欧 合計</t>
  </si>
  <si>
    <t>e1</t>
  </si>
  <si>
    <t>中東欧・</t>
  </si>
  <si>
    <t>アゼルバイジャン</t>
  </si>
  <si>
    <t>ロシア等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</si>
  <si>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</si>
  <si>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</si>
  <si>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</si>
  <si>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</si>
  <si>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</si>
  <si>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</si>
  <si>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</si>
  <si>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</si>
  <si>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</si>
  <si>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</si>
  <si>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</si>
  <si>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</si>
  <si>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</si>
  <si>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</si>
  <si>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</si>
  <si>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</si>
  <si>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</si>
  <si>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</si>
  <si>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</si>
  <si>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</si>
  <si>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</si>
  <si>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(その他)</t>
  </si>
  <si>
    <t>中東欧・ロシア等</t>
  </si>
  <si>
    <t>e2</t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</si>
  <si>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</si>
  <si>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</si>
  <si>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</si>
  <si>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</si>
  <si>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</si>
  <si>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</si>
  <si>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</si>
  <si>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</si>
  <si>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</si>
  <si>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</si>
  <si>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</si>
  <si>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</si>
  <si>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</si>
  <si>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</si>
  <si>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</si>
  <si>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</si>
  <si>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f</t>
  </si>
  <si>
    <t>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</si>
  <si>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</si>
  <si>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</si>
  <si>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</si>
  <si>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</si>
  <si>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</si>
  <si>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</si>
  <si>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</si>
  <si>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</si>
  <si>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</si>
  <si>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</si>
  <si>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</si>
  <si>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</si>
  <si>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</si>
  <si>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</si>
  <si>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</si>
  <si>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</si>
  <si>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</si>
  <si>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</si>
  <si>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</si>
  <si>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</si>
  <si>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</si>
  <si>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</si>
  <si>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</si>
  <si>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</si>
  <si>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</si>
  <si>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</si>
  <si>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</si>
  <si>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</si>
  <si>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</si>
  <si>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</si>
  <si>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</si>
  <si>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</si>
  <si>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</si>
  <si>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</si>
  <si>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</si>
  <si>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</si>
  <si>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</si>
  <si>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</si>
  <si>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</si>
  <si>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</si>
  <si>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</si>
  <si>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</si>
  <si>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</si>
  <si>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</si>
  <si>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</si>
  <si>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</si>
  <si>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</si>
  <si>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</si>
  <si>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</si>
  <si>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</si>
  <si>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</si>
  <si>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</si>
  <si>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</si>
  <si>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</si>
  <si>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</si>
  <si>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</si>
  <si>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英領インド洋地域</t>
  </si>
  <si>
    <t>コモロ</t>
  </si>
  <si>
    <t>エリトリア</t>
  </si>
  <si>
    <t>南スーダン</t>
  </si>
  <si>
    <t>アフリカ 合計</t>
  </si>
  <si>
    <t>g</t>
  </si>
  <si>
    <t>特殊地域</t>
  </si>
  <si>
    <t>不明</t>
  </si>
  <si>
    <t>特殊地域合計</t>
  </si>
  <si>
    <t>h</t>
  </si>
  <si>
    <t>2012年</t>
  </si>
  <si>
    <t>クック諸島(ニュージーランド)</t>
  </si>
  <si>
    <t>大韓民国</t>
  </si>
  <si>
    <t>皆増</t>
  </si>
  <si>
    <t>皆減</t>
  </si>
  <si>
    <t>第５表　県内港及び全国の地域（国）別輸出入額</t>
  </si>
  <si>
    <t>（１）県内港全体</t>
  </si>
  <si>
    <t>&lt;２&gt;輸入</t>
  </si>
  <si>
    <t>(単位：百万円、%)</t>
  </si>
  <si>
    <t>県内港</t>
  </si>
  <si>
    <t>全国</t>
  </si>
  <si>
    <t>本県の割合</t>
  </si>
  <si>
    <t>2011年</t>
  </si>
  <si>
    <t>前年比</t>
  </si>
  <si>
    <t>構成比</t>
  </si>
  <si>
    <t>総　　額</t>
  </si>
  <si>
    <t>皆増</t>
  </si>
  <si>
    <t>（その他）</t>
  </si>
  <si>
    <t>クック諸島(ニュージーランド）</t>
  </si>
  <si>
    <t>ピットケルン（英）</t>
  </si>
  <si>
    <t>米領オセアニア</t>
  </si>
  <si>
    <t>グリーンランド(デンマーク）</t>
  </si>
  <si>
    <t>サンピエール及びミクロン(仏)</t>
  </si>
  <si>
    <t>皆減</t>
  </si>
  <si>
    <t>英領南極地域</t>
  </si>
  <si>
    <t>マケドニア旧ユーゴスラビア</t>
  </si>
  <si>
    <t>コソボ</t>
  </si>
  <si>
    <t>(その他）</t>
  </si>
  <si>
    <t>（EU)</t>
  </si>
  <si>
    <t>中東欧・ロシア等 合計</t>
  </si>
  <si>
    <t>2012年</t>
  </si>
  <si>
    <t>2012年</t>
  </si>
  <si>
    <t>皆減</t>
  </si>
  <si>
    <t>英領インド洋地域</t>
  </si>
  <si>
    <t>皆増</t>
  </si>
  <si>
    <t>皆増</t>
  </si>
  <si>
    <t>皆減</t>
  </si>
  <si>
    <t>皆減</t>
  </si>
  <si>
    <t>タークス及びカイコス諸島(英）</t>
  </si>
  <si>
    <t>第５表　県内港及び全国の地域（国）別輸出入額</t>
  </si>
  <si>
    <t>（１）県内港全体</t>
  </si>
  <si>
    <t>(単位：百万円、%)</t>
  </si>
  <si>
    <t>（2）港別ー①名古屋港ー</t>
  </si>
  <si>
    <t>(単位：千円、%)</t>
  </si>
  <si>
    <t>(その他）</t>
  </si>
  <si>
    <t>アジア 合計</t>
  </si>
  <si>
    <t>a</t>
  </si>
  <si>
    <t>クック諸島(ニュージーランド)</t>
  </si>
  <si>
    <t>大洋州 合計</t>
  </si>
  <si>
    <t>b</t>
  </si>
  <si>
    <t>グリーンランド(デンマーク)</t>
  </si>
  <si>
    <t>c</t>
  </si>
  <si>
    <t>北米 合計</t>
  </si>
  <si>
    <t>タークス及びカイコス諸島(英)</t>
  </si>
  <si>
    <t>d</t>
  </si>
  <si>
    <t>セルビア</t>
  </si>
  <si>
    <t>マケドニア旧ユーゴスラビア共和国</t>
  </si>
  <si>
    <t>モンテネグロ</t>
  </si>
  <si>
    <t>(EU)</t>
  </si>
  <si>
    <t>(EFTA)</t>
  </si>
  <si>
    <t>中南米 合計</t>
  </si>
  <si>
    <t>e1</t>
  </si>
  <si>
    <t>中東欧・</t>
  </si>
  <si>
    <t>ロシア等</t>
  </si>
  <si>
    <t>（EU)</t>
  </si>
  <si>
    <t>e2</t>
  </si>
  <si>
    <t>西欧 合計</t>
  </si>
  <si>
    <t>f</t>
  </si>
  <si>
    <t>(その他)</t>
  </si>
  <si>
    <t>中東欧・ロシア等集計</t>
  </si>
  <si>
    <t>g</t>
  </si>
  <si>
    <t>総計</t>
  </si>
  <si>
    <t>中東 合計</t>
  </si>
  <si>
    <t>南スーダン</t>
  </si>
  <si>
    <t>アフリカ 合計</t>
  </si>
  <si>
    <t>（2）港別ー②衣浦港ー</t>
  </si>
  <si>
    <t>アジア 合計</t>
  </si>
  <si>
    <t>北米 合計</t>
  </si>
  <si>
    <t>中南米 合計</t>
  </si>
  <si>
    <t>西欧 合計</t>
  </si>
  <si>
    <t>中東 合計</t>
  </si>
  <si>
    <t>アフリカ 合計</t>
  </si>
  <si>
    <t>（2）港別ー③三河港ー</t>
  </si>
  <si>
    <t>（2）港別ー④中部国際空港ー</t>
  </si>
  <si>
    <t>フォークランド諸島及びその附属諸島（英）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</si>
</sst>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&quot;△ &quot;#,##0.0"/>
    <numFmt numFmtId="179" formatCode="#,##0;&quot;△ &quot;#,##0"/>
    <numFmt numFmtId="180" formatCode="0.0_);[Red]\(0.0\)"/>
    <numFmt numFmtId="181" formatCode="#,##0_);[Red]\(#,##0\)"/>
    <numFmt numFmtId="182" formatCode="0_ "/>
    <numFmt numFmtId="183" formatCode="#,##0;[Red]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5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5"/>
      <color theme="1"/>
      <name val="Calibri"/>
      <family val="3"/>
    </font>
    <font>
      <sz val="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5" fillId="0" borderId="0">
      <alignment/>
      <protection/>
    </xf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8" fontId="0" fillId="33" borderId="12" xfId="0" applyNumberFormat="1" applyFont="1" applyFill="1" applyBorder="1" applyAlignment="1">
      <alignment horizontal="right" vertical="center" shrinkToFit="1"/>
    </xf>
    <xf numFmtId="176" fontId="0" fillId="33" borderId="13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horizontal="right" vertical="center" shrinkToFit="1"/>
    </xf>
    <xf numFmtId="178" fontId="0" fillId="33" borderId="14" xfId="0" applyNumberFormat="1" applyFont="1" applyFill="1" applyBorder="1" applyAlignment="1">
      <alignment vertical="center" shrinkToFit="1"/>
    </xf>
    <xf numFmtId="178" fontId="0" fillId="33" borderId="12" xfId="0" applyNumberFormat="1" applyFont="1" applyFill="1" applyBorder="1" applyAlignment="1">
      <alignment vertical="center" shrinkToFit="1"/>
    </xf>
    <xf numFmtId="38" fontId="0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178" fontId="0" fillId="0" borderId="18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 shrinkToFit="1"/>
    </xf>
    <xf numFmtId="178" fontId="0" fillId="0" borderId="18" xfId="0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176" fontId="0" fillId="0" borderId="20" xfId="0" applyNumberFormat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1" xfId="0" applyNumberFormat="1" applyFont="1" applyBorder="1" applyAlignment="1">
      <alignment vertical="center" shrinkToFit="1"/>
    </xf>
    <xf numFmtId="178" fontId="0" fillId="0" borderId="18" xfId="0" applyNumberFormat="1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34" borderId="22" xfId="0" applyFont="1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vertical="center" shrinkToFit="1"/>
    </xf>
    <xf numFmtId="176" fontId="0" fillId="34" borderId="10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8" fontId="0" fillId="34" borderId="22" xfId="0" applyNumberFormat="1" applyFont="1" applyFill="1" applyBorder="1" applyAlignment="1">
      <alignment horizontal="right" vertical="center" shrinkToFit="1"/>
    </xf>
    <xf numFmtId="178" fontId="0" fillId="34" borderId="24" xfId="0" applyNumberFormat="1" applyFont="1" applyFill="1" applyBorder="1" applyAlignment="1">
      <alignment horizontal="right" vertical="center" shrinkToFit="1"/>
    </xf>
    <xf numFmtId="176" fontId="0" fillId="34" borderId="13" xfId="0" applyNumberFormat="1" applyFont="1" applyFill="1" applyBorder="1" applyAlignment="1">
      <alignment vertical="center"/>
    </xf>
    <xf numFmtId="176" fontId="0" fillId="34" borderId="15" xfId="0" applyNumberFormat="1" applyFont="1" applyFill="1" applyBorder="1" applyAlignment="1">
      <alignment vertical="center"/>
    </xf>
    <xf numFmtId="178" fontId="0" fillId="34" borderId="22" xfId="0" applyNumberFormat="1" applyFont="1" applyFill="1" applyBorder="1" applyAlignment="1">
      <alignment vertical="center" shrinkToFit="1"/>
    </xf>
    <xf numFmtId="178" fontId="0" fillId="34" borderId="18" xfId="0" applyNumberFormat="1" applyFont="1" applyFill="1" applyBorder="1" applyAlignment="1">
      <alignment vertical="center" shrinkToFit="1"/>
    </xf>
    <xf numFmtId="178" fontId="0" fillId="34" borderId="25" xfId="0" applyNumberFormat="1" applyFont="1" applyFill="1" applyBorder="1" applyAlignment="1">
      <alignment vertical="center" shrinkToFit="1"/>
    </xf>
    <xf numFmtId="0" fontId="0" fillId="35" borderId="26" xfId="0" applyFont="1" applyFill="1" applyBorder="1" applyAlignment="1">
      <alignment vertical="center" shrinkToFit="1"/>
    </xf>
    <xf numFmtId="0" fontId="0" fillId="35" borderId="27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vertical="center" shrinkToFit="1"/>
    </xf>
    <xf numFmtId="176" fontId="0" fillId="35" borderId="29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178" fontId="0" fillId="35" borderId="27" xfId="0" applyNumberFormat="1" applyFont="1" applyFill="1" applyBorder="1" applyAlignment="1">
      <alignment horizontal="right" vertical="center" shrinkToFit="1"/>
    </xf>
    <xf numFmtId="178" fontId="0" fillId="35" borderId="30" xfId="0" applyNumberFormat="1" applyFont="1" applyFill="1" applyBorder="1" applyAlignment="1">
      <alignment horizontal="right" vertical="center" shrinkToFit="1"/>
    </xf>
    <xf numFmtId="176" fontId="0" fillId="35" borderId="26" xfId="0" applyNumberFormat="1" applyFont="1" applyFill="1" applyBorder="1" applyAlignment="1">
      <alignment vertical="center"/>
    </xf>
    <xf numFmtId="176" fontId="0" fillId="35" borderId="31" xfId="0" applyNumberFormat="1" applyFont="1" applyFill="1" applyBorder="1" applyAlignment="1">
      <alignment vertical="center"/>
    </xf>
    <xf numFmtId="178" fontId="0" fillId="35" borderId="27" xfId="0" applyNumberFormat="1" applyFont="1" applyFill="1" applyBorder="1" applyAlignment="1">
      <alignment vertical="center" shrinkToFit="1"/>
    </xf>
    <xf numFmtId="178" fontId="0" fillId="35" borderId="32" xfId="0" applyNumberFormat="1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center" vertical="center" shrinkToFit="1"/>
    </xf>
    <xf numFmtId="178" fontId="0" fillId="0" borderId="34" xfId="0" applyNumberFormat="1" applyFont="1" applyFill="1" applyBorder="1" applyAlignment="1">
      <alignment horizontal="right" vertical="center" shrinkToFit="1"/>
    </xf>
    <xf numFmtId="178" fontId="0" fillId="0" borderId="33" xfId="0" applyNumberFormat="1" applyFont="1" applyBorder="1" applyAlignment="1">
      <alignment horizontal="right" vertical="center" shrinkToFit="1"/>
    </xf>
    <xf numFmtId="178" fontId="0" fillId="0" borderId="35" xfId="0" applyNumberFormat="1" applyFont="1" applyBorder="1" applyAlignment="1">
      <alignment vertical="center" shrinkToFit="1"/>
    </xf>
    <xf numFmtId="178" fontId="0" fillId="0" borderId="34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vertical="center" shrinkToFit="1"/>
    </xf>
    <xf numFmtId="178" fontId="0" fillId="0" borderId="12" xfId="0" applyNumberFormat="1" applyFont="1" applyBorder="1" applyAlignment="1">
      <alignment vertical="center" shrinkToFit="1"/>
    </xf>
    <xf numFmtId="0" fontId="0" fillId="0" borderId="21" xfId="0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8" fontId="0" fillId="0" borderId="11" xfId="0" applyNumberFormat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178" fontId="0" fillId="0" borderId="24" xfId="0" applyNumberFormat="1" applyFont="1" applyFill="1" applyBorder="1" applyAlignment="1">
      <alignment horizontal="right" vertical="center" shrinkToFit="1"/>
    </xf>
    <xf numFmtId="178" fontId="0" fillId="0" borderId="22" xfId="0" applyNumberFormat="1" applyFont="1" applyBorder="1" applyAlignment="1">
      <alignment horizontal="right" vertical="center" shrinkToFit="1"/>
    </xf>
    <xf numFmtId="178" fontId="0" fillId="0" borderId="23" xfId="0" applyNumberFormat="1" applyFont="1" applyBorder="1" applyAlignment="1">
      <alignment vertical="center" shrinkToFit="1"/>
    </xf>
    <xf numFmtId="176" fontId="0" fillId="35" borderId="36" xfId="0" applyNumberFormat="1" applyFont="1" applyFill="1" applyBorder="1" applyAlignment="1">
      <alignment vertical="center"/>
    </xf>
    <xf numFmtId="178" fontId="0" fillId="35" borderId="28" xfId="0" applyNumberFormat="1" applyFont="1" applyFill="1" applyBorder="1" applyAlignment="1">
      <alignment vertical="center" shrinkToFit="1"/>
    </xf>
    <xf numFmtId="178" fontId="0" fillId="35" borderId="30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176" fontId="0" fillId="0" borderId="37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176" fontId="0" fillId="0" borderId="3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vertical="center" shrinkToFit="1"/>
    </xf>
    <xf numFmtId="178" fontId="0" fillId="34" borderId="11" xfId="0" applyNumberFormat="1" applyFont="1" applyFill="1" applyBorder="1" applyAlignment="1">
      <alignment horizontal="right" vertical="center" shrinkToFit="1"/>
    </xf>
    <xf numFmtId="178" fontId="0" fillId="34" borderId="12" xfId="0" applyNumberFormat="1" applyFont="1" applyFill="1" applyBorder="1" applyAlignment="1">
      <alignment horizontal="right" vertical="center" shrinkToFit="1"/>
    </xf>
    <xf numFmtId="178" fontId="0" fillId="34" borderId="14" xfId="0" applyNumberFormat="1" applyFont="1" applyFill="1" applyBorder="1" applyAlignment="1">
      <alignment vertical="center" shrinkToFit="1"/>
    </xf>
    <xf numFmtId="178" fontId="0" fillId="34" borderId="12" xfId="0" applyNumberFormat="1" applyFont="1" applyFill="1" applyBorder="1" applyAlignment="1">
      <alignment vertical="center" shrinkToFit="1"/>
    </xf>
    <xf numFmtId="178" fontId="0" fillId="34" borderId="23" xfId="0" applyNumberFormat="1" applyFont="1" applyFill="1" applyBorder="1" applyAlignment="1">
      <alignment vertical="center" shrinkToFit="1"/>
    </xf>
    <xf numFmtId="178" fontId="0" fillId="34" borderId="24" xfId="0" applyNumberFormat="1" applyFont="1" applyFill="1" applyBorder="1" applyAlignment="1">
      <alignment vertical="center" shrinkToFit="1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21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178" fontId="0" fillId="0" borderId="24" xfId="0" applyNumberFormat="1" applyFont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8" fontId="0" fillId="0" borderId="39" xfId="0" applyNumberFormat="1" applyFont="1" applyFill="1" applyBorder="1" applyAlignment="1">
      <alignment horizontal="right" vertical="center" shrinkToFit="1"/>
    </xf>
    <xf numFmtId="178" fontId="0" fillId="0" borderId="44" xfId="0" applyNumberFormat="1" applyFont="1" applyFill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8" fontId="0" fillId="0" borderId="41" xfId="0" applyNumberFormat="1" applyFont="1" applyFill="1" applyBorder="1" applyAlignment="1">
      <alignment vertical="center" shrinkToFit="1"/>
    </xf>
    <xf numFmtId="178" fontId="0" fillId="0" borderId="42" xfId="0" applyNumberFormat="1" applyFont="1" applyFill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178" fontId="0" fillId="0" borderId="15" xfId="0" applyNumberFormat="1" applyFont="1" applyBorder="1" applyAlignment="1">
      <alignment horizontal="right" vertical="center" shrinkToFit="1"/>
    </xf>
    <xf numFmtId="178" fontId="0" fillId="0" borderId="48" xfId="0" applyNumberFormat="1" applyFont="1" applyBorder="1" applyAlignment="1">
      <alignment vertical="center" shrinkToFit="1"/>
    </xf>
    <xf numFmtId="178" fontId="0" fillId="0" borderId="47" xfId="0" applyNumberFormat="1" applyFont="1" applyBorder="1" applyAlignment="1">
      <alignment vertical="center" shrinkToFit="1"/>
    </xf>
    <xf numFmtId="178" fontId="0" fillId="35" borderId="31" xfId="0" applyNumberFormat="1" applyFont="1" applyFill="1" applyBorder="1" applyAlignment="1">
      <alignment horizontal="right" vertical="center" shrinkToFit="1"/>
    </xf>
    <xf numFmtId="178" fontId="0" fillId="35" borderId="27" xfId="0" applyNumberForma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177" fontId="0" fillId="33" borderId="15" xfId="42" applyNumberFormat="1" applyFont="1" applyFill="1" applyBorder="1" applyAlignment="1">
      <alignment horizontal="right" vertical="center" shrinkToFit="1"/>
    </xf>
    <xf numFmtId="178" fontId="0" fillId="0" borderId="15" xfId="0" applyNumberFormat="1" applyFont="1" applyFill="1" applyBorder="1" applyAlignment="1">
      <alignment horizontal="right" vertical="center" shrinkToFit="1"/>
    </xf>
    <xf numFmtId="178" fontId="0" fillId="34" borderId="49" xfId="0" applyNumberFormat="1" applyFont="1" applyFill="1" applyBorder="1" applyAlignment="1">
      <alignment horizontal="right" vertical="center" shrinkToFit="1"/>
    </xf>
    <xf numFmtId="178" fontId="0" fillId="0" borderId="50" xfId="0" applyNumberFormat="1" applyFont="1" applyFill="1" applyBorder="1" applyAlignment="1">
      <alignment horizontal="right" vertical="center" shrinkToFit="1"/>
    </xf>
    <xf numFmtId="178" fontId="0" fillId="0" borderId="49" xfId="0" applyNumberFormat="1" applyFont="1" applyFill="1" applyBorder="1" applyAlignment="1">
      <alignment horizontal="right" vertical="center" shrinkToFit="1"/>
    </xf>
    <xf numFmtId="178" fontId="0" fillId="0" borderId="15" xfId="0" applyNumberFormat="1" applyFill="1" applyBorder="1" applyAlignment="1">
      <alignment horizontal="right" vertical="center" shrinkToFit="1"/>
    </xf>
    <xf numFmtId="178" fontId="0" fillId="34" borderId="15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0" fillId="0" borderId="51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35" fillId="0" borderId="4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vertical="center"/>
    </xf>
    <xf numFmtId="177" fontId="0" fillId="0" borderId="15" xfId="42" applyNumberFormat="1" applyFont="1" applyFill="1" applyBorder="1" applyAlignment="1">
      <alignment horizontal="right" vertical="center" shrinkToFit="1"/>
    </xf>
    <xf numFmtId="177" fontId="0" fillId="36" borderId="15" xfId="42" applyNumberFormat="1" applyFont="1" applyFill="1" applyBorder="1" applyAlignment="1">
      <alignment horizontal="right" vertical="center" shrinkToFit="1"/>
    </xf>
    <xf numFmtId="177" fontId="0" fillId="0" borderId="50" xfId="42" applyNumberFormat="1" applyFont="1" applyFill="1" applyBorder="1" applyAlignment="1">
      <alignment horizontal="right" vertical="center" shrinkToFit="1"/>
    </xf>
    <xf numFmtId="177" fontId="0" fillId="37" borderId="27" xfId="42" applyNumberFormat="1" applyFont="1" applyFill="1" applyBorder="1" applyAlignment="1">
      <alignment horizontal="right" vertical="center" shrinkToFit="1"/>
    </xf>
    <xf numFmtId="177" fontId="0" fillId="0" borderId="15" xfId="42" applyNumberFormat="1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8" fontId="0" fillId="33" borderId="15" xfId="0" applyNumberFormat="1" applyFont="1" applyFill="1" applyBorder="1" applyAlignment="1">
      <alignment horizontal="right" vertical="center" shrinkToFit="1"/>
    </xf>
    <xf numFmtId="178" fontId="0" fillId="33" borderId="11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0" fillId="0" borderId="15" xfId="0" applyNumberFormat="1" applyFont="1" applyBorder="1" applyAlignment="1">
      <alignment horizontal="right" vertical="center" shrinkToFit="1"/>
    </xf>
    <xf numFmtId="0" fontId="0" fillId="0" borderId="35" xfId="0" applyFont="1" applyFill="1" applyBorder="1" applyAlignment="1">
      <alignment vertical="center" shrinkToFit="1"/>
    </xf>
    <xf numFmtId="178" fontId="0" fillId="0" borderId="50" xfId="0" applyNumberFormat="1" applyFont="1" applyBorder="1" applyAlignment="1">
      <alignment horizontal="right" vertical="center" shrinkToFit="1"/>
    </xf>
    <xf numFmtId="176" fontId="0" fillId="0" borderId="39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 shrinkToFit="1"/>
    </xf>
    <xf numFmtId="182" fontId="0" fillId="0" borderId="11" xfId="0" applyNumberFormat="1" applyFont="1" applyBorder="1" applyAlignment="1">
      <alignment vertical="center"/>
    </xf>
    <xf numFmtId="178" fontId="0" fillId="0" borderId="15" xfId="0" applyNumberFormat="1" applyBorder="1" applyAlignment="1">
      <alignment horizontal="right" vertical="center" shrinkToFit="1"/>
    </xf>
    <xf numFmtId="178" fontId="0" fillId="0" borderId="22" xfId="0" applyNumberFormat="1" applyFont="1" applyBorder="1" applyAlignment="1">
      <alignment vertical="center" shrinkToFit="1"/>
    </xf>
    <xf numFmtId="178" fontId="0" fillId="0" borderId="49" xfId="0" applyNumberFormat="1" applyFont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176" fontId="0" fillId="0" borderId="49" xfId="0" applyNumberFormat="1" applyFon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4" xfId="0" applyFill="1" applyBorder="1" applyAlignment="1">
      <alignment vertical="center" shrinkToFit="1"/>
    </xf>
    <xf numFmtId="178" fontId="0" fillId="34" borderId="11" xfId="0" applyNumberFormat="1" applyFont="1" applyFill="1" applyBorder="1" applyAlignment="1">
      <alignment vertical="center" shrinkToFit="1"/>
    </xf>
    <xf numFmtId="178" fontId="0" fillId="0" borderId="34" xfId="0" applyNumberFormat="1" applyFont="1" applyFill="1" applyBorder="1" applyAlignment="1">
      <alignment vertical="center" shrinkToFit="1"/>
    </xf>
    <xf numFmtId="178" fontId="0" fillId="0" borderId="12" xfId="0" applyNumberFormat="1" applyFont="1" applyFill="1" applyBorder="1" applyAlignment="1">
      <alignment vertical="center" shrinkToFit="1"/>
    </xf>
    <xf numFmtId="178" fontId="0" fillId="0" borderId="24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 shrinkToFit="1"/>
    </xf>
    <xf numFmtId="182" fontId="0" fillId="0" borderId="15" xfId="0" applyNumberFormat="1" applyFont="1" applyBorder="1" applyAlignment="1">
      <alignment vertical="center"/>
    </xf>
    <xf numFmtId="178" fontId="0" fillId="0" borderId="49" xfId="0" applyNumberFormat="1" applyBorder="1" applyAlignment="1">
      <alignment horizontal="right" vertical="center" shrinkToFit="1"/>
    </xf>
    <xf numFmtId="0" fontId="0" fillId="35" borderId="19" xfId="0" applyFont="1" applyFill="1" applyBorder="1" applyAlignment="1">
      <alignment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vertical="center" shrinkToFit="1"/>
    </xf>
    <xf numFmtId="178" fontId="0" fillId="35" borderId="49" xfId="0" applyNumberFormat="1" applyFont="1" applyFill="1" applyBorder="1" applyAlignment="1">
      <alignment horizontal="right" vertical="center" shrinkToFit="1"/>
    </xf>
    <xf numFmtId="178" fontId="0" fillId="35" borderId="24" xfId="0" applyNumberFormat="1" applyFont="1" applyFill="1" applyBorder="1" applyAlignment="1">
      <alignment vertical="center" shrinkToFit="1"/>
    </xf>
    <xf numFmtId="178" fontId="0" fillId="35" borderId="31" xfId="0" applyNumberFormat="1" applyFill="1" applyBorder="1" applyAlignment="1">
      <alignment horizontal="right" vertical="center" shrinkToFit="1"/>
    </xf>
    <xf numFmtId="176" fontId="0" fillId="0" borderId="4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36" borderId="13" xfId="0" applyNumberFormat="1" applyFill="1" applyBorder="1" applyAlignment="1">
      <alignment vertical="center"/>
    </xf>
    <xf numFmtId="176" fontId="35" fillId="0" borderId="13" xfId="62" applyNumberFormat="1" applyBorder="1">
      <alignment vertical="center"/>
      <protection/>
    </xf>
    <xf numFmtId="176" fontId="0" fillId="0" borderId="39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5" fillId="0" borderId="38" xfId="62" applyNumberFormat="1" applyBorder="1">
      <alignment vertical="center"/>
      <protection/>
    </xf>
    <xf numFmtId="176" fontId="0" fillId="0" borderId="49" xfId="0" applyNumberFormat="1" applyFont="1" applyFill="1" applyBorder="1" applyAlignment="1">
      <alignment vertical="center"/>
    </xf>
    <xf numFmtId="178" fontId="0" fillId="0" borderId="22" xfId="0" applyNumberFormat="1" applyBorder="1" applyAlignment="1">
      <alignment horizontal="right" vertical="center" shrinkToFit="1"/>
    </xf>
    <xf numFmtId="176" fontId="35" fillId="37" borderId="26" xfId="62" applyNumberFormat="1" applyFill="1" applyBorder="1">
      <alignment vertical="center"/>
      <protection/>
    </xf>
    <xf numFmtId="178" fontId="0" fillId="0" borderId="24" xfId="0" applyNumberFormat="1" applyBorder="1" applyAlignment="1">
      <alignment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6" fontId="0" fillId="0" borderId="45" xfId="0" applyNumberForma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176" fontId="0" fillId="0" borderId="19" xfId="0" applyNumberFormat="1" applyBorder="1" applyAlignment="1">
      <alignment vertical="center"/>
    </xf>
    <xf numFmtId="177" fontId="0" fillId="0" borderId="49" xfId="42" applyNumberFormat="1" applyFont="1" applyFill="1" applyBorder="1" applyAlignment="1">
      <alignment horizontal="right" vertical="center" shrinkToFit="1"/>
    </xf>
    <xf numFmtId="176" fontId="35" fillId="0" borderId="19" xfId="62" applyNumberFormat="1" applyBorder="1">
      <alignment vertical="center"/>
      <protection/>
    </xf>
    <xf numFmtId="176" fontId="35" fillId="0" borderId="45" xfId="62" applyNumberFormat="1" applyBorder="1">
      <alignment vertical="center"/>
      <protection/>
    </xf>
    <xf numFmtId="176" fontId="0" fillId="0" borderId="50" xfId="0" applyNumberFormat="1" applyFont="1" applyFill="1" applyBorder="1" applyAlignment="1">
      <alignment vertical="center"/>
    </xf>
    <xf numFmtId="177" fontId="0" fillId="0" borderId="11" xfId="42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7" fontId="0" fillId="0" borderId="50" xfId="42" applyNumberFormat="1" applyFont="1" applyFill="1" applyBorder="1" applyAlignment="1">
      <alignment horizontal="right" vertical="center" shrinkToFit="1"/>
    </xf>
    <xf numFmtId="0" fontId="2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vertical="center" shrinkToFit="1"/>
      <protection/>
    </xf>
    <xf numFmtId="0" fontId="0" fillId="0" borderId="0" xfId="63" applyFont="1" applyAlignment="1">
      <alignment horizontal="right" vertical="center"/>
      <protection/>
    </xf>
    <xf numFmtId="0" fontId="35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4" fillId="0" borderId="0" xfId="63" applyFont="1" applyFill="1">
      <alignment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vertical="center" shrinkToFit="1"/>
      <protection/>
    </xf>
    <xf numFmtId="0" fontId="0" fillId="0" borderId="38" xfId="63" applyFont="1" applyFill="1" applyBorder="1" applyAlignment="1">
      <alignment vertical="center" shrinkToFit="1"/>
      <protection/>
    </xf>
    <xf numFmtId="0" fontId="0" fillId="0" borderId="53" xfId="63" applyFont="1" applyFill="1" applyBorder="1" applyAlignment="1">
      <alignment vertical="center" shrinkToFit="1"/>
      <protection/>
    </xf>
    <xf numFmtId="0" fontId="0" fillId="0" borderId="41" xfId="63" applyFont="1" applyFill="1" applyBorder="1" applyAlignment="1">
      <alignment horizontal="center" vertical="center" shrinkToFit="1"/>
      <protection/>
    </xf>
    <xf numFmtId="0" fontId="4" fillId="0" borderId="54" xfId="63" applyFont="1" applyFill="1" applyBorder="1" applyAlignment="1">
      <alignment horizontal="center" vertical="center"/>
      <protection/>
    </xf>
    <xf numFmtId="0" fontId="0" fillId="0" borderId="38" xfId="63" applyFont="1" applyBorder="1" applyAlignment="1">
      <alignment vertical="center" shrinkToFit="1"/>
      <protection/>
    </xf>
    <xf numFmtId="0" fontId="0" fillId="0" borderId="41" xfId="63" applyFont="1" applyBorder="1" applyAlignment="1">
      <alignment vertical="center" shrinkToFit="1"/>
      <protection/>
    </xf>
    <xf numFmtId="0" fontId="0" fillId="0" borderId="41" xfId="63" applyFont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center" vertical="center"/>
      <protection/>
    </xf>
    <xf numFmtId="176" fontId="0" fillId="33" borderId="11" xfId="63" applyNumberFormat="1" applyFont="1" applyFill="1" applyBorder="1" applyAlignment="1">
      <alignment horizontal="right" vertical="center" shrinkToFit="1"/>
      <protection/>
    </xf>
    <xf numFmtId="178" fontId="0" fillId="38" borderId="12" xfId="63" applyNumberFormat="1" applyFont="1" applyFill="1" applyBorder="1" applyAlignment="1">
      <alignment vertical="center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0" fillId="0" borderId="17" xfId="63" applyFont="1" applyFill="1" applyBorder="1" applyAlignment="1">
      <alignment horizontal="center" vertical="center" shrinkToFit="1"/>
      <protection/>
    </xf>
    <xf numFmtId="178" fontId="0" fillId="0" borderId="18" xfId="63" applyNumberFormat="1" applyFont="1" applyFill="1" applyBorder="1" applyAlignment="1">
      <alignment horizontal="right" vertical="center" shrinkToFit="1"/>
      <protection/>
    </xf>
    <xf numFmtId="178" fontId="0" fillId="0" borderId="18" xfId="63" applyNumberFormat="1" applyFont="1" applyFill="1" applyBorder="1" applyAlignment="1">
      <alignment vertical="center" shrinkToFit="1"/>
      <protection/>
    </xf>
    <xf numFmtId="0" fontId="0" fillId="0" borderId="19" xfId="63" applyFont="1" applyBorder="1" applyAlignment="1">
      <alignment vertical="center" shrinkToFit="1"/>
      <protection/>
    </xf>
    <xf numFmtId="0" fontId="35" fillId="0" borderId="11" xfId="63" applyFont="1" applyBorder="1">
      <alignment vertical="center"/>
      <protection/>
    </xf>
    <xf numFmtId="0" fontId="35" fillId="0" borderId="11" xfId="63" applyBorder="1">
      <alignment vertical="center"/>
      <protection/>
    </xf>
    <xf numFmtId="176" fontId="35" fillId="0" borderId="11" xfId="63" applyNumberFormat="1" applyBorder="1">
      <alignment vertical="center"/>
      <protection/>
    </xf>
    <xf numFmtId="178" fontId="0" fillId="0" borderId="12" xfId="63" applyNumberFormat="1" applyFont="1" applyBorder="1" applyAlignment="1">
      <alignment vertical="center" shrinkToFit="1"/>
      <protection/>
    </xf>
    <xf numFmtId="0" fontId="0" fillId="0" borderId="21" xfId="63" applyFont="1" applyBorder="1" applyAlignment="1">
      <alignment vertical="center" shrinkToFit="1"/>
      <protection/>
    </xf>
    <xf numFmtId="0" fontId="0" fillId="34" borderId="22" xfId="63" applyFont="1" applyFill="1" applyBorder="1" applyAlignment="1">
      <alignment horizontal="center" vertical="center" shrinkToFit="1"/>
      <protection/>
    </xf>
    <xf numFmtId="0" fontId="0" fillId="34" borderId="11" xfId="63" applyFont="1" applyFill="1" applyBorder="1" applyAlignment="1">
      <alignment vertical="center" shrinkToFit="1"/>
      <protection/>
    </xf>
    <xf numFmtId="176" fontId="0" fillId="34" borderId="11" xfId="63" applyNumberFormat="1" applyFont="1" applyFill="1" applyBorder="1" applyAlignment="1">
      <alignment vertical="center" shrinkToFit="1"/>
      <protection/>
    </xf>
    <xf numFmtId="178" fontId="0" fillId="36" borderId="18" xfId="63" applyNumberFormat="1" applyFont="1" applyFill="1" applyBorder="1" applyAlignment="1">
      <alignment vertical="center" shrinkToFit="1"/>
      <protection/>
    </xf>
    <xf numFmtId="0" fontId="0" fillId="34" borderId="23" xfId="63" applyFont="1" applyFill="1" applyBorder="1" applyAlignment="1">
      <alignment vertical="center" shrinkToFit="1"/>
      <protection/>
    </xf>
    <xf numFmtId="176" fontId="0" fillId="34" borderId="23" xfId="63" applyNumberFormat="1" applyFont="1" applyFill="1" applyBorder="1" applyAlignment="1">
      <alignment vertical="center" shrinkToFit="1"/>
      <protection/>
    </xf>
    <xf numFmtId="178" fontId="0" fillId="36" borderId="12" xfId="63" applyNumberFormat="1" applyFont="1" applyFill="1" applyBorder="1" applyAlignment="1">
      <alignment vertical="center" shrinkToFit="1"/>
      <protection/>
    </xf>
    <xf numFmtId="0" fontId="0" fillId="35" borderId="26" xfId="63" applyFont="1" applyFill="1" applyBorder="1" applyAlignment="1">
      <alignment vertical="center" shrinkToFit="1"/>
      <protection/>
    </xf>
    <xf numFmtId="0" fontId="0" fillId="35" borderId="27" xfId="63" applyFont="1" applyFill="1" applyBorder="1" applyAlignment="1">
      <alignment horizontal="center" vertical="center" shrinkToFit="1"/>
      <protection/>
    </xf>
    <xf numFmtId="0" fontId="0" fillId="35" borderId="28" xfId="63" applyFont="1" applyFill="1" applyBorder="1" applyAlignment="1">
      <alignment vertical="center" shrinkToFit="1"/>
      <protection/>
    </xf>
    <xf numFmtId="176" fontId="0" fillId="35" borderId="28" xfId="63" applyNumberFormat="1" applyFont="1" applyFill="1" applyBorder="1" applyAlignment="1">
      <alignment vertical="center" shrinkToFit="1"/>
      <protection/>
    </xf>
    <xf numFmtId="178" fontId="0" fillId="37" borderId="30" xfId="63" applyNumberFormat="1" applyFont="1" applyFill="1" applyBorder="1" applyAlignment="1">
      <alignment vertical="center" shrinkToFit="1"/>
      <protection/>
    </xf>
    <xf numFmtId="0" fontId="35" fillId="0" borderId="41" xfId="63" applyFont="1" applyBorder="1">
      <alignment vertical="center"/>
      <protection/>
    </xf>
    <xf numFmtId="0" fontId="35" fillId="0" borderId="42" xfId="63" applyBorder="1">
      <alignment vertical="center"/>
      <protection/>
    </xf>
    <xf numFmtId="176" fontId="35" fillId="0" borderId="41" xfId="63" applyNumberFormat="1" applyBorder="1">
      <alignment vertical="center"/>
      <protection/>
    </xf>
    <xf numFmtId="178" fontId="0" fillId="0" borderId="34" xfId="63" applyNumberFormat="1" applyFont="1" applyBorder="1" applyAlignment="1">
      <alignment vertical="center" shrinkToFit="1"/>
      <protection/>
    </xf>
    <xf numFmtId="0" fontId="35" fillId="0" borderId="14" xfId="63" applyBorder="1">
      <alignment vertical="center"/>
      <protection/>
    </xf>
    <xf numFmtId="0" fontId="35" fillId="0" borderId="41" xfId="63" applyBorder="1">
      <alignment vertical="center"/>
      <protection/>
    </xf>
    <xf numFmtId="0" fontId="52" fillId="0" borderId="14" xfId="63" applyFont="1" applyBorder="1">
      <alignment vertical="center"/>
      <protection/>
    </xf>
    <xf numFmtId="0" fontId="53" fillId="0" borderId="11" xfId="63" applyFont="1" applyBorder="1">
      <alignment vertical="center"/>
      <protection/>
    </xf>
    <xf numFmtId="0" fontId="54" fillId="0" borderId="11" xfId="63" applyFont="1" applyBorder="1">
      <alignment vertical="center"/>
      <protection/>
    </xf>
    <xf numFmtId="0" fontId="55" fillId="0" borderId="0" xfId="63" applyFont="1">
      <alignment vertical="center"/>
      <protection/>
    </xf>
    <xf numFmtId="0" fontId="54" fillId="0" borderId="41" xfId="63" applyFont="1" applyBorder="1">
      <alignment vertical="center"/>
      <protection/>
    </xf>
    <xf numFmtId="0" fontId="0" fillId="0" borderId="21" xfId="63" applyFont="1" applyBorder="1" applyAlignment="1">
      <alignment horizontal="right" vertical="center" shrinkToFit="1"/>
      <protection/>
    </xf>
    <xf numFmtId="0" fontId="0" fillId="0" borderId="21" xfId="63" applyFont="1" applyFill="1" applyBorder="1" applyAlignment="1">
      <alignment vertical="center" shrinkToFit="1"/>
      <protection/>
    </xf>
    <xf numFmtId="0" fontId="56" fillId="0" borderId="0" xfId="63" applyFont="1">
      <alignment vertical="center"/>
      <protection/>
    </xf>
    <xf numFmtId="0" fontId="56" fillId="0" borderId="11" xfId="63" applyFont="1" applyBorder="1">
      <alignment vertical="center"/>
      <protection/>
    </xf>
    <xf numFmtId="0" fontId="52" fillId="0" borderId="11" xfId="63" applyFont="1" applyBorder="1">
      <alignment vertical="center"/>
      <protection/>
    </xf>
    <xf numFmtId="0" fontId="57" fillId="0" borderId="11" xfId="63" applyFont="1" applyBorder="1">
      <alignment vertical="center"/>
      <protection/>
    </xf>
    <xf numFmtId="0" fontId="0" fillId="34" borderId="11" xfId="63" applyFont="1" applyFill="1" applyBorder="1" applyAlignment="1">
      <alignment horizontal="center" vertical="center" shrinkToFit="1"/>
      <protection/>
    </xf>
    <xf numFmtId="0" fontId="0" fillId="34" borderId="14" xfId="63" applyFont="1" applyFill="1" applyBorder="1" applyAlignment="1">
      <alignment vertical="center" shrinkToFit="1"/>
      <protection/>
    </xf>
    <xf numFmtId="176" fontId="0" fillId="34" borderId="14" xfId="63" applyNumberFormat="1" applyFont="1" applyFill="1" applyBorder="1" applyAlignment="1">
      <alignment vertical="center" shrinkToFit="1"/>
      <protection/>
    </xf>
    <xf numFmtId="181" fontId="35" fillId="0" borderId="41" xfId="63" applyNumberFormat="1" applyBorder="1">
      <alignment vertical="center"/>
      <protection/>
    </xf>
    <xf numFmtId="181" fontId="35" fillId="0" borderId="11" xfId="63" applyNumberFormat="1" applyBorder="1">
      <alignment vertical="center"/>
      <protection/>
    </xf>
    <xf numFmtId="0" fontId="55" fillId="0" borderId="11" xfId="63" applyFont="1" applyBorder="1">
      <alignment vertical="center"/>
      <protection/>
    </xf>
    <xf numFmtId="0" fontId="35" fillId="0" borderId="0" xfId="63" applyFill="1">
      <alignment vertical="center"/>
      <protection/>
    </xf>
    <xf numFmtId="178" fontId="0" fillId="37" borderId="12" xfId="63" applyNumberFormat="1" applyFont="1" applyFill="1" applyBorder="1" applyAlignment="1">
      <alignment vertical="center" shrinkToFit="1"/>
      <protection/>
    </xf>
    <xf numFmtId="183" fontId="35" fillId="0" borderId="41" xfId="63" applyNumberFormat="1" applyBorder="1">
      <alignment vertical="center"/>
      <protection/>
    </xf>
    <xf numFmtId="183" fontId="35" fillId="0" borderId="11" xfId="63" applyNumberFormat="1" applyBorder="1">
      <alignment vertical="center"/>
      <protection/>
    </xf>
    <xf numFmtId="0" fontId="0" fillId="35" borderId="19" xfId="63" applyFont="1" applyFill="1" applyBorder="1" applyAlignment="1">
      <alignment vertical="center" shrinkToFit="1"/>
      <protection/>
    </xf>
    <xf numFmtId="0" fontId="0" fillId="35" borderId="22" xfId="63" applyFont="1" applyFill="1" applyBorder="1" applyAlignment="1">
      <alignment horizontal="center" vertical="center" shrinkToFit="1"/>
      <protection/>
    </xf>
    <xf numFmtId="0" fontId="0" fillId="35" borderId="23" xfId="63" applyFont="1" applyFill="1" applyBorder="1" applyAlignment="1">
      <alignment vertical="center" shrinkToFit="1"/>
      <protection/>
    </xf>
    <xf numFmtId="176" fontId="0" fillId="35" borderId="23" xfId="63" applyNumberFormat="1" applyFont="1" applyFill="1" applyBorder="1" applyAlignment="1">
      <alignment vertical="center" shrinkToFit="1"/>
      <protection/>
    </xf>
    <xf numFmtId="0" fontId="47" fillId="38" borderId="29" xfId="63" applyFont="1" applyFill="1" applyBorder="1" applyAlignment="1">
      <alignment horizontal="center" vertical="center"/>
      <protection/>
    </xf>
    <xf numFmtId="0" fontId="35" fillId="38" borderId="36" xfId="63" applyFill="1" applyBorder="1">
      <alignment vertical="center"/>
      <protection/>
    </xf>
    <xf numFmtId="0" fontId="35" fillId="38" borderId="31" xfId="63" applyFill="1" applyBorder="1">
      <alignment vertical="center"/>
      <protection/>
    </xf>
    <xf numFmtId="176" fontId="35" fillId="38" borderId="27" xfId="63" applyNumberFormat="1" applyFill="1" applyBorder="1">
      <alignment vertical="center"/>
      <protection/>
    </xf>
    <xf numFmtId="178" fontId="0" fillId="38" borderId="30" xfId="63" applyNumberFormat="1" applyFont="1" applyFill="1" applyBorder="1" applyAlignment="1">
      <alignment vertical="center" shrinkToFit="1"/>
      <protection/>
    </xf>
    <xf numFmtId="183" fontId="0" fillId="35" borderId="28" xfId="63" applyNumberFormat="1" applyFont="1" applyFill="1" applyBorder="1" applyAlignment="1">
      <alignment vertical="center" shrinkToFit="1"/>
      <protection/>
    </xf>
    <xf numFmtId="0" fontId="0" fillId="35" borderId="13" xfId="63" applyFont="1" applyFill="1" applyBorder="1" applyAlignment="1">
      <alignment vertical="center" shrinkToFit="1"/>
      <protection/>
    </xf>
    <xf numFmtId="0" fontId="0" fillId="35" borderId="11" xfId="63" applyFont="1" applyFill="1" applyBorder="1" applyAlignment="1">
      <alignment horizontal="center" vertical="center" shrinkToFit="1"/>
      <protection/>
    </xf>
    <xf numFmtId="0" fontId="0" fillId="35" borderId="11" xfId="63" applyFont="1" applyFill="1" applyBorder="1" applyAlignment="1">
      <alignment vertical="center" shrinkToFit="1"/>
      <protection/>
    </xf>
    <xf numFmtId="176" fontId="0" fillId="35" borderId="11" xfId="63" applyNumberFormat="1" applyFont="1" applyFill="1" applyBorder="1" applyAlignment="1">
      <alignment vertical="center" shrinkToFit="1"/>
      <protection/>
    </xf>
    <xf numFmtId="176" fontId="0" fillId="38" borderId="27" xfId="63" applyNumberFormat="1" applyFont="1" applyFill="1" applyBorder="1" applyAlignment="1">
      <alignment horizontal="right" vertical="center" shrinkToFit="1"/>
      <protection/>
    </xf>
    <xf numFmtId="0" fontId="11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right" vertical="center"/>
      <protection/>
    </xf>
    <xf numFmtId="0" fontId="0" fillId="0" borderId="40" xfId="63" applyFont="1" applyFill="1" applyBorder="1" applyAlignment="1">
      <alignment vertical="center" shrinkToFit="1"/>
      <protection/>
    </xf>
    <xf numFmtId="0" fontId="0" fillId="0" borderId="41" xfId="63" applyFont="1" applyFill="1" applyBorder="1" applyAlignment="1">
      <alignment vertical="center" shrinkToFit="1"/>
      <protection/>
    </xf>
    <xf numFmtId="0" fontId="4" fillId="0" borderId="44" xfId="63" applyFont="1" applyFill="1" applyBorder="1" applyAlignment="1">
      <alignment horizontal="center" vertical="center"/>
      <protection/>
    </xf>
    <xf numFmtId="181" fontId="35" fillId="0" borderId="0" xfId="63" applyNumberFormat="1">
      <alignment vertical="center"/>
      <protection/>
    </xf>
    <xf numFmtId="0" fontId="52" fillId="0" borderId="0" xfId="63" applyFont="1">
      <alignment vertical="center"/>
      <protection/>
    </xf>
    <xf numFmtId="0" fontId="57" fillId="0" borderId="0" xfId="63" applyFont="1">
      <alignment vertical="center"/>
      <protection/>
    </xf>
    <xf numFmtId="176" fontId="0" fillId="34" borderId="55" xfId="63" applyNumberFormat="1" applyFont="1" applyFill="1" applyBorder="1" applyAlignment="1">
      <alignment vertical="center" shrinkToFit="1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 shrinkToFit="1"/>
      <protection/>
    </xf>
    <xf numFmtId="0" fontId="0" fillId="33" borderId="17" xfId="63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25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41" sqref="B41"/>
    </sheetView>
  </sheetViews>
  <sheetFormatPr defaultColWidth="9.00390625" defaultRowHeight="13.5"/>
  <cols>
    <col min="1" max="2" width="7.625" style="4" customWidth="1"/>
    <col min="3" max="3" width="12.375" style="3" customWidth="1"/>
    <col min="4" max="5" width="12.875" style="4" customWidth="1"/>
    <col min="6" max="7" width="8.625" style="5" customWidth="1"/>
    <col min="8" max="8" width="12.875" style="6" customWidth="1"/>
    <col min="9" max="9" width="12.875" style="4" customWidth="1"/>
    <col min="10" max="10" width="8.625" style="5" customWidth="1"/>
    <col min="11" max="12" width="8.625" style="4" customWidth="1"/>
    <col min="13" max="13" width="14.00390625" style="4" bestFit="1" customWidth="1"/>
    <col min="14" max="16384" width="9.00390625" style="4" customWidth="1"/>
  </cols>
  <sheetData>
    <row r="1" spans="1:5" ht="15.75" customHeight="1">
      <c r="A1" s="218" t="s">
        <v>309</v>
      </c>
      <c r="B1" s="219"/>
      <c r="C1" s="220"/>
      <c r="D1" s="221"/>
      <c r="E1" s="221"/>
    </row>
    <row r="2" spans="1:5" ht="15.75" customHeight="1">
      <c r="A2" s="221"/>
      <c r="B2" s="219"/>
      <c r="C2" s="220"/>
      <c r="D2" s="221"/>
      <c r="E2" s="221"/>
    </row>
    <row r="3" spans="1:5" ht="15.75" customHeight="1">
      <c r="A3" s="224" t="s">
        <v>310</v>
      </c>
      <c r="B3" s="225"/>
      <c r="C3" s="220"/>
      <c r="D3" s="221"/>
      <c r="E3" s="221"/>
    </row>
    <row r="4" ht="15.75" customHeight="1">
      <c r="B4" s="2"/>
    </row>
    <row r="5" spans="1:12" ht="15.75" customHeight="1" thickBot="1">
      <c r="A5" s="7" t="s">
        <v>0</v>
      </c>
      <c r="B5" s="8"/>
      <c r="C5" s="9"/>
      <c r="D5" s="6"/>
      <c r="E5" s="6"/>
      <c r="F5" s="10"/>
      <c r="G5" s="10"/>
      <c r="I5" s="6"/>
      <c r="J5" s="10"/>
      <c r="K5" s="222"/>
      <c r="L5" s="223" t="s">
        <v>311</v>
      </c>
    </row>
    <row r="6" spans="1:12" ht="13.5">
      <c r="A6" s="329" t="s">
        <v>1</v>
      </c>
      <c r="B6" s="331" t="s">
        <v>2</v>
      </c>
      <c r="C6" s="331" t="s">
        <v>3</v>
      </c>
      <c r="D6" s="334" t="s">
        <v>4</v>
      </c>
      <c r="E6" s="323"/>
      <c r="F6" s="323"/>
      <c r="G6" s="335"/>
      <c r="H6" s="322" t="s">
        <v>5</v>
      </c>
      <c r="I6" s="323"/>
      <c r="J6" s="323"/>
      <c r="K6" s="324"/>
      <c r="L6" s="325" t="s">
        <v>6</v>
      </c>
    </row>
    <row r="7" spans="1:12" ht="13.5">
      <c r="A7" s="330"/>
      <c r="B7" s="332"/>
      <c r="C7" s="333"/>
      <c r="D7" s="11" t="s">
        <v>270</v>
      </c>
      <c r="E7" s="133" t="s">
        <v>7</v>
      </c>
      <c r="F7" s="125" t="s">
        <v>8</v>
      </c>
      <c r="G7" s="13" t="s">
        <v>9</v>
      </c>
      <c r="H7" s="14" t="s">
        <v>301</v>
      </c>
      <c r="I7" s="151" t="s">
        <v>7</v>
      </c>
      <c r="J7" s="12" t="s">
        <v>8</v>
      </c>
      <c r="K7" s="15" t="s">
        <v>9</v>
      </c>
      <c r="L7" s="326"/>
    </row>
    <row r="8" spans="1:13" ht="13.5">
      <c r="A8" s="327" t="s">
        <v>10</v>
      </c>
      <c r="B8" s="328"/>
      <c r="C8" s="328"/>
      <c r="D8" s="16">
        <f>D37+D62+D67+D113+D148+D173+D188+D249+D252</f>
        <v>12190794.728</v>
      </c>
      <c r="E8" s="17">
        <f>E37+E62+E67+E113+E148+E173+E188+E249+E252</f>
        <v>11094101.541000001</v>
      </c>
      <c r="F8" s="126">
        <f>D8/E8*100</f>
        <v>109.88537181624845</v>
      </c>
      <c r="G8" s="18">
        <f>D8/$D$8*100</f>
        <v>100</v>
      </c>
      <c r="H8" s="19">
        <f>H37+H62+H67+H113+H148+H173+H188+H249+H252</f>
        <v>63747572.21500001</v>
      </c>
      <c r="I8" s="20">
        <f>I37+I62+I67+I113+I148+I173+I188+I249+I252</f>
        <v>65546474.948</v>
      </c>
      <c r="J8" s="21">
        <f>H8/I8*100</f>
        <v>97.25553092759434</v>
      </c>
      <c r="K8" s="22">
        <f>H8/$H$8*100</f>
        <v>100</v>
      </c>
      <c r="L8" s="23">
        <f>D8/H8*100</f>
        <v>19.123543539641602</v>
      </c>
      <c r="M8" s="24"/>
    </row>
    <row r="9" spans="1:12" ht="18.75" customHeight="1">
      <c r="A9" s="25"/>
      <c r="B9" s="26"/>
      <c r="C9" s="26"/>
      <c r="D9" s="27"/>
      <c r="E9" s="28"/>
      <c r="F9" s="144"/>
      <c r="G9" s="30"/>
      <c r="H9" s="31"/>
      <c r="I9" s="32"/>
      <c r="J9" s="29"/>
      <c r="K9" s="33"/>
      <c r="L9" s="34"/>
    </row>
    <row r="10" spans="1:12" ht="13.5">
      <c r="A10" s="35" t="s">
        <v>11</v>
      </c>
      <c r="B10" s="137">
        <v>103</v>
      </c>
      <c r="C10" s="141" t="s">
        <v>272</v>
      </c>
      <c r="D10" s="39">
        <v>316311.03</v>
      </c>
      <c r="E10" s="37">
        <v>341544.904</v>
      </c>
      <c r="F10" s="144">
        <f aca="true" t="shared" si="0" ref="F10:F72">D10/E10*100</f>
        <v>92.61184292183145</v>
      </c>
      <c r="G10" s="38">
        <f>D10/$D$8*100</f>
        <v>2.594671119131324</v>
      </c>
      <c r="H10" s="191">
        <v>4911269.56</v>
      </c>
      <c r="I10" s="40">
        <v>5269143.087</v>
      </c>
      <c r="J10" s="41">
        <f aca="true" t="shared" si="1" ref="J10:J73">H10/I10*100</f>
        <v>93.20812661392809</v>
      </c>
      <c r="K10" s="42">
        <f>H10/$H$8*100</f>
        <v>7.7042456510122</v>
      </c>
      <c r="L10" s="43">
        <f aca="true" t="shared" si="2" ref="L10:L50">D10/H10*100</f>
        <v>6.4405145377522315</v>
      </c>
    </row>
    <row r="11" spans="1:12" ht="13.5">
      <c r="A11" s="44"/>
      <c r="B11" s="137">
        <v>105</v>
      </c>
      <c r="C11" s="202" t="s">
        <v>12</v>
      </c>
      <c r="D11" s="39">
        <v>1651609.294</v>
      </c>
      <c r="E11" s="134">
        <v>1860202.67</v>
      </c>
      <c r="F11" s="144">
        <f t="shared" si="0"/>
        <v>88.78652421243972</v>
      </c>
      <c r="G11" s="38">
        <f aca="true" t="shared" si="3" ref="G11:G34">D11/$D$8*100</f>
        <v>13.54800348008944</v>
      </c>
      <c r="H11" s="191">
        <v>11509143.901</v>
      </c>
      <c r="I11" s="40">
        <v>12902159.758</v>
      </c>
      <c r="J11" s="41">
        <f t="shared" si="1"/>
        <v>89.20323509297536</v>
      </c>
      <c r="K11" s="42">
        <f aca="true" t="shared" si="4" ref="K11:K74">H11/$H$8*100</f>
        <v>18.0542466184961</v>
      </c>
      <c r="L11" s="43">
        <f t="shared" si="2"/>
        <v>14.350409623920818</v>
      </c>
    </row>
    <row r="12" spans="1:12" ht="13.5">
      <c r="A12" s="44"/>
      <c r="B12" s="137">
        <v>106</v>
      </c>
      <c r="C12" s="141" t="s">
        <v>13</v>
      </c>
      <c r="D12" s="39">
        <v>310631.329</v>
      </c>
      <c r="E12" s="134">
        <v>336772.531</v>
      </c>
      <c r="F12" s="144">
        <f t="shared" si="0"/>
        <v>92.23772736975391</v>
      </c>
      <c r="G12" s="38">
        <f t="shared" si="3"/>
        <v>2.5480810392659414</v>
      </c>
      <c r="H12" s="191">
        <v>3673195.925</v>
      </c>
      <c r="I12" s="40">
        <v>4057747.369</v>
      </c>
      <c r="J12" s="41">
        <f t="shared" si="1"/>
        <v>90.52303140067663</v>
      </c>
      <c r="K12" s="42">
        <f t="shared" si="4"/>
        <v>5.762095398098447</v>
      </c>
      <c r="L12" s="43">
        <f t="shared" si="2"/>
        <v>8.456704606629446</v>
      </c>
    </row>
    <row r="13" spans="1:12" ht="13.5">
      <c r="A13" s="44"/>
      <c r="B13" s="137">
        <v>107</v>
      </c>
      <c r="C13" s="141" t="s">
        <v>14</v>
      </c>
      <c r="D13" s="39">
        <v>3048.009</v>
      </c>
      <c r="E13" s="134">
        <v>5119.459</v>
      </c>
      <c r="F13" s="144">
        <f t="shared" si="0"/>
        <v>59.537716778276774</v>
      </c>
      <c r="G13" s="38">
        <f t="shared" si="3"/>
        <v>0.02500254551082947</v>
      </c>
      <c r="H13" s="191">
        <v>27525.358</v>
      </c>
      <c r="I13" s="40">
        <v>25688.741</v>
      </c>
      <c r="J13" s="41">
        <f t="shared" si="1"/>
        <v>107.14950179925127</v>
      </c>
      <c r="K13" s="42">
        <f t="shared" si="4"/>
        <v>0.04317867652616768</v>
      </c>
      <c r="L13" s="43">
        <f t="shared" si="2"/>
        <v>11.073458154477047</v>
      </c>
    </row>
    <row r="14" spans="1:12" ht="13.5">
      <c r="A14" s="44"/>
      <c r="B14" s="137">
        <v>108</v>
      </c>
      <c r="C14" s="141" t="s">
        <v>15</v>
      </c>
      <c r="D14" s="39">
        <v>252317.418</v>
      </c>
      <c r="E14" s="134">
        <v>248516.133</v>
      </c>
      <c r="F14" s="144">
        <f t="shared" si="0"/>
        <v>101.5295928494107</v>
      </c>
      <c r="G14" s="38">
        <f t="shared" si="3"/>
        <v>2.0697372372325615</v>
      </c>
      <c r="H14" s="191">
        <v>3276185.293</v>
      </c>
      <c r="I14" s="40">
        <v>3419760.618</v>
      </c>
      <c r="J14" s="41">
        <f t="shared" si="1"/>
        <v>95.80159721577331</v>
      </c>
      <c r="K14" s="42">
        <f t="shared" si="4"/>
        <v>5.1393099049332935</v>
      </c>
      <c r="L14" s="43">
        <f t="shared" si="2"/>
        <v>7.701561280404662</v>
      </c>
    </row>
    <row r="15" spans="1:12" ht="13.5">
      <c r="A15" s="44"/>
      <c r="B15" s="137">
        <v>110</v>
      </c>
      <c r="C15" s="141" t="s">
        <v>16</v>
      </c>
      <c r="D15" s="39">
        <v>102702.555</v>
      </c>
      <c r="E15" s="134">
        <v>86766.252</v>
      </c>
      <c r="F15" s="144">
        <f t="shared" si="0"/>
        <v>118.36693718198177</v>
      </c>
      <c r="G15" s="38">
        <f t="shared" si="3"/>
        <v>0.8424598829813057</v>
      </c>
      <c r="H15" s="191">
        <v>857307.516</v>
      </c>
      <c r="I15" s="46">
        <v>763795.608</v>
      </c>
      <c r="J15" s="41">
        <f t="shared" si="1"/>
        <v>112.24305390349927</v>
      </c>
      <c r="K15" s="42">
        <f t="shared" si="4"/>
        <v>1.3448473192180215</v>
      </c>
      <c r="L15" s="43">
        <f t="shared" si="2"/>
        <v>11.979663432695252</v>
      </c>
    </row>
    <row r="16" spans="1:12" ht="13.5">
      <c r="A16" s="44"/>
      <c r="B16" s="137">
        <v>111</v>
      </c>
      <c r="C16" s="141" t="s">
        <v>17</v>
      </c>
      <c r="D16" s="39">
        <v>802499.868</v>
      </c>
      <c r="E16" s="134">
        <v>623293.85</v>
      </c>
      <c r="F16" s="144">
        <f t="shared" si="0"/>
        <v>128.75144973755158</v>
      </c>
      <c r="G16" s="38">
        <f t="shared" si="3"/>
        <v>6.582834720010553</v>
      </c>
      <c r="H16" s="191">
        <v>3488868.038</v>
      </c>
      <c r="I16" s="46">
        <v>2988514.825</v>
      </c>
      <c r="J16" s="41">
        <f t="shared" si="1"/>
        <v>116.74253742408655</v>
      </c>
      <c r="K16" s="42">
        <f t="shared" si="4"/>
        <v>5.4729426027914805</v>
      </c>
      <c r="L16" s="43">
        <f t="shared" si="2"/>
        <v>23.001726040060674</v>
      </c>
    </row>
    <row r="17" spans="1:12" ht="13.5">
      <c r="A17" s="44"/>
      <c r="B17" s="137">
        <v>112</v>
      </c>
      <c r="C17" s="141" t="s">
        <v>18</v>
      </c>
      <c r="D17" s="39">
        <v>108349.403</v>
      </c>
      <c r="E17" s="134">
        <v>126381.74</v>
      </c>
      <c r="F17" s="144">
        <f t="shared" si="0"/>
        <v>85.73184939533195</v>
      </c>
      <c r="G17" s="38">
        <f t="shared" si="3"/>
        <v>0.8887804726228511</v>
      </c>
      <c r="H17" s="191">
        <v>1859370.69</v>
      </c>
      <c r="I17" s="46">
        <v>2170069.498</v>
      </c>
      <c r="J17" s="41">
        <f t="shared" si="1"/>
        <v>85.68254112200788</v>
      </c>
      <c r="K17" s="42">
        <f t="shared" si="4"/>
        <v>2.9167709849858157</v>
      </c>
      <c r="L17" s="43">
        <f t="shared" si="2"/>
        <v>5.827208290564159</v>
      </c>
    </row>
    <row r="18" spans="1:12" ht="13.5">
      <c r="A18" s="44"/>
      <c r="B18" s="137">
        <v>113</v>
      </c>
      <c r="C18" s="141" t="s">
        <v>19</v>
      </c>
      <c r="D18" s="39">
        <v>221593.623</v>
      </c>
      <c r="E18" s="134">
        <v>221478.826</v>
      </c>
      <c r="F18" s="144">
        <f t="shared" si="0"/>
        <v>100.0518320428518</v>
      </c>
      <c r="G18" s="38">
        <f t="shared" si="3"/>
        <v>1.8177126917824349</v>
      </c>
      <c r="H18" s="191">
        <v>1412732.5</v>
      </c>
      <c r="I18" s="46">
        <v>1496147.34</v>
      </c>
      <c r="J18" s="41">
        <f t="shared" si="1"/>
        <v>94.42469081955524</v>
      </c>
      <c r="K18" s="42">
        <f t="shared" si="4"/>
        <v>2.2161353772584604</v>
      </c>
      <c r="L18" s="43">
        <f t="shared" si="2"/>
        <v>15.685462251346237</v>
      </c>
    </row>
    <row r="19" spans="1:12" ht="13.5">
      <c r="A19" s="44"/>
      <c r="B19" s="137">
        <v>116</v>
      </c>
      <c r="C19" s="141" t="s">
        <v>20</v>
      </c>
      <c r="D19" s="39">
        <v>4602.477</v>
      </c>
      <c r="E19" s="134">
        <v>3171.953</v>
      </c>
      <c r="F19" s="144">
        <f t="shared" si="0"/>
        <v>145.09915500008987</v>
      </c>
      <c r="G19" s="38">
        <f t="shared" si="3"/>
        <v>0.037753707635064686</v>
      </c>
      <c r="H19" s="191">
        <v>14978.281</v>
      </c>
      <c r="I19" s="46">
        <v>11406.562</v>
      </c>
      <c r="J19" s="41">
        <f t="shared" si="1"/>
        <v>131.3128443083902</v>
      </c>
      <c r="K19" s="42">
        <f t="shared" si="4"/>
        <v>0.0234962375500091</v>
      </c>
      <c r="L19" s="43">
        <f t="shared" si="2"/>
        <v>30.727671619994307</v>
      </c>
    </row>
    <row r="20" spans="1:12" ht="13.5">
      <c r="A20" s="44"/>
      <c r="B20" s="137">
        <v>117</v>
      </c>
      <c r="C20" s="141" t="s">
        <v>21</v>
      </c>
      <c r="D20" s="39">
        <v>112162.605</v>
      </c>
      <c r="E20" s="134">
        <v>88029.583</v>
      </c>
      <c r="F20" s="144">
        <f t="shared" si="0"/>
        <v>127.41467263340324</v>
      </c>
      <c r="G20" s="38">
        <f t="shared" si="3"/>
        <v>0.9200598279485687</v>
      </c>
      <c r="H20" s="191">
        <v>945775.882</v>
      </c>
      <c r="I20" s="46">
        <v>894084.582</v>
      </c>
      <c r="J20" s="41">
        <f t="shared" si="1"/>
        <v>105.7814776186354</v>
      </c>
      <c r="K20" s="42">
        <f t="shared" si="4"/>
        <v>1.4836265117833864</v>
      </c>
      <c r="L20" s="43">
        <f t="shared" si="2"/>
        <v>11.859321762658356</v>
      </c>
    </row>
    <row r="21" spans="1:12" ht="13.5">
      <c r="A21" s="44"/>
      <c r="B21" s="137">
        <v>118</v>
      </c>
      <c r="C21" s="141" t="s">
        <v>22</v>
      </c>
      <c r="D21" s="39">
        <v>249545.845</v>
      </c>
      <c r="E21" s="134">
        <v>191493.825</v>
      </c>
      <c r="F21" s="144">
        <f t="shared" si="0"/>
        <v>130.31534828864585</v>
      </c>
      <c r="G21" s="38">
        <f t="shared" si="3"/>
        <v>2.047002271532301</v>
      </c>
      <c r="H21" s="191">
        <v>1618682.693</v>
      </c>
      <c r="I21" s="46">
        <v>1412321.686</v>
      </c>
      <c r="J21" s="41">
        <f t="shared" si="1"/>
        <v>114.61147336655708</v>
      </c>
      <c r="K21" s="42">
        <f t="shared" si="4"/>
        <v>2.5392068070305562</v>
      </c>
      <c r="L21" s="43">
        <f t="shared" si="2"/>
        <v>15.416600552978174</v>
      </c>
    </row>
    <row r="22" spans="1:12" ht="13.5">
      <c r="A22" s="44"/>
      <c r="B22" s="137">
        <v>120</v>
      </c>
      <c r="C22" s="141" t="s">
        <v>23</v>
      </c>
      <c r="D22" s="39">
        <v>1976.053</v>
      </c>
      <c r="E22" s="134">
        <v>842.178</v>
      </c>
      <c r="F22" s="144">
        <f t="shared" si="0"/>
        <v>234.63602706316243</v>
      </c>
      <c r="G22" s="38">
        <f t="shared" si="3"/>
        <v>0.01620938621385669</v>
      </c>
      <c r="H22" s="191">
        <v>18708.507</v>
      </c>
      <c r="I22" s="46">
        <v>16364.031</v>
      </c>
      <c r="J22" s="41">
        <f t="shared" si="1"/>
        <v>114.32700781366157</v>
      </c>
      <c r="K22" s="42">
        <f t="shared" si="4"/>
        <v>0.029347795296269855</v>
      </c>
      <c r="L22" s="43">
        <f t="shared" si="2"/>
        <v>10.562323332374945</v>
      </c>
    </row>
    <row r="23" spans="1:12" ht="13.5">
      <c r="A23" s="44"/>
      <c r="B23" s="137">
        <v>121</v>
      </c>
      <c r="C23" s="141" t="s">
        <v>24</v>
      </c>
      <c r="D23" s="39">
        <v>4534.613</v>
      </c>
      <c r="E23" s="134">
        <v>2252.902</v>
      </c>
      <c r="F23" s="144">
        <f t="shared" si="0"/>
        <v>201.2787506957693</v>
      </c>
      <c r="G23" s="38">
        <f t="shared" si="3"/>
        <v>0.037197025306191345</v>
      </c>
      <c r="H23" s="191">
        <v>10993.71</v>
      </c>
      <c r="I23" s="46">
        <v>6182.932</v>
      </c>
      <c r="J23" s="41">
        <f t="shared" si="1"/>
        <v>177.8073897626563</v>
      </c>
      <c r="K23" s="42">
        <f t="shared" si="4"/>
        <v>0.017245692060117612</v>
      </c>
      <c r="L23" s="43">
        <f t="shared" si="2"/>
        <v>41.247340524718226</v>
      </c>
    </row>
    <row r="24" spans="1:12" ht="13.5">
      <c r="A24" s="44"/>
      <c r="B24" s="137">
        <v>122</v>
      </c>
      <c r="C24" s="141" t="s">
        <v>25</v>
      </c>
      <c r="D24" s="39">
        <v>17100.931</v>
      </c>
      <c r="E24" s="134">
        <v>4483.106</v>
      </c>
      <c r="F24" s="144">
        <f t="shared" si="0"/>
        <v>381.4527472694155</v>
      </c>
      <c r="G24" s="38">
        <f t="shared" si="3"/>
        <v>0.14027740915629008</v>
      </c>
      <c r="H24" s="191">
        <v>100350.003</v>
      </c>
      <c r="I24" s="46">
        <v>40046.228</v>
      </c>
      <c r="J24" s="41">
        <f t="shared" si="1"/>
        <v>250.5854059463478</v>
      </c>
      <c r="K24" s="42">
        <f t="shared" si="4"/>
        <v>0.15741776433705082</v>
      </c>
      <c r="L24" s="43">
        <f t="shared" si="2"/>
        <v>17.041285987804105</v>
      </c>
    </row>
    <row r="25" spans="1:12" ht="13.5">
      <c r="A25" s="44"/>
      <c r="B25" s="137">
        <v>123</v>
      </c>
      <c r="C25" s="141" t="s">
        <v>26</v>
      </c>
      <c r="D25" s="39">
        <v>147270.134</v>
      </c>
      <c r="E25" s="134">
        <v>162502.824</v>
      </c>
      <c r="F25" s="144">
        <f t="shared" si="0"/>
        <v>90.62619982530272</v>
      </c>
      <c r="G25" s="38">
        <f t="shared" si="3"/>
        <v>1.2080437517477653</v>
      </c>
      <c r="H25" s="191">
        <v>845360.207</v>
      </c>
      <c r="I25" s="46">
        <v>882080.563</v>
      </c>
      <c r="J25" s="41">
        <f t="shared" si="1"/>
        <v>95.83707457796007</v>
      </c>
      <c r="K25" s="42">
        <f t="shared" si="4"/>
        <v>1.326105728621119</v>
      </c>
      <c r="L25" s="43">
        <f t="shared" si="2"/>
        <v>17.42099199613733</v>
      </c>
    </row>
    <row r="26" spans="1:12" ht="13.5">
      <c r="A26" s="44"/>
      <c r="B26" s="137">
        <v>124</v>
      </c>
      <c r="C26" s="141" t="s">
        <v>27</v>
      </c>
      <c r="D26" s="39">
        <v>28077.528</v>
      </c>
      <c r="E26" s="134">
        <v>29538.322</v>
      </c>
      <c r="F26" s="144">
        <f t="shared" si="0"/>
        <v>95.05458028387665</v>
      </c>
      <c r="G26" s="38">
        <f t="shared" si="3"/>
        <v>0.23031745367273812</v>
      </c>
      <c r="H26" s="191">
        <v>135002.522</v>
      </c>
      <c r="I26" s="46">
        <v>135254.7</v>
      </c>
      <c r="J26" s="41">
        <f t="shared" si="1"/>
        <v>99.81355324436045</v>
      </c>
      <c r="K26" s="42">
        <f t="shared" si="4"/>
        <v>0.21177672703311745</v>
      </c>
      <c r="L26" s="43">
        <f t="shared" si="2"/>
        <v>20.797780355540322</v>
      </c>
    </row>
    <row r="27" spans="1:12" ht="13.5">
      <c r="A27" s="44"/>
      <c r="B27" s="137">
        <v>125</v>
      </c>
      <c r="C27" s="141" t="s">
        <v>28</v>
      </c>
      <c r="D27" s="39">
        <v>7567.757</v>
      </c>
      <c r="E27" s="134">
        <v>15303.606</v>
      </c>
      <c r="F27" s="144">
        <f t="shared" si="0"/>
        <v>49.45080917530156</v>
      </c>
      <c r="G27" s="38">
        <f t="shared" si="3"/>
        <v>0.06207763455009427</v>
      </c>
      <c r="H27" s="191">
        <v>36138.134</v>
      </c>
      <c r="I27" s="46">
        <v>75160.546</v>
      </c>
      <c r="J27" s="41">
        <f t="shared" si="1"/>
        <v>48.081255290508395</v>
      </c>
      <c r="K27" s="42">
        <f t="shared" si="4"/>
        <v>0.05668942791753343</v>
      </c>
      <c r="L27" s="43">
        <f t="shared" si="2"/>
        <v>20.941194694778652</v>
      </c>
    </row>
    <row r="28" spans="1:12" ht="13.5">
      <c r="A28" s="44"/>
      <c r="B28" s="137">
        <v>126</v>
      </c>
      <c r="C28" s="141" t="s">
        <v>29</v>
      </c>
      <c r="D28" s="39">
        <v>37.968</v>
      </c>
      <c r="E28" s="134">
        <v>72.578</v>
      </c>
      <c r="F28" s="144">
        <f t="shared" si="0"/>
        <v>52.3133731984899</v>
      </c>
      <c r="G28" s="38">
        <f t="shared" si="3"/>
        <v>0.00031144811185110464</v>
      </c>
      <c r="H28" s="191">
        <v>817.578</v>
      </c>
      <c r="I28" s="46">
        <v>2097.444</v>
      </c>
      <c r="J28" s="41">
        <f t="shared" si="1"/>
        <v>38.979729613758465</v>
      </c>
      <c r="K28" s="42">
        <f t="shared" si="4"/>
        <v>0.001282524136358594</v>
      </c>
      <c r="L28" s="43">
        <f t="shared" si="2"/>
        <v>4.643960576238598</v>
      </c>
    </row>
    <row r="29" spans="1:12" ht="13.5">
      <c r="A29" s="44"/>
      <c r="B29" s="137">
        <v>127</v>
      </c>
      <c r="C29" s="203" t="s">
        <v>30</v>
      </c>
      <c r="D29" s="39">
        <v>9622.051</v>
      </c>
      <c r="E29" s="134">
        <v>18953.182</v>
      </c>
      <c r="F29" s="144">
        <f t="shared" si="0"/>
        <v>50.76747007441811</v>
      </c>
      <c r="G29" s="38">
        <f t="shared" si="3"/>
        <v>0.07892882469671915</v>
      </c>
      <c r="H29" s="191">
        <v>78634.568</v>
      </c>
      <c r="I29" s="46">
        <v>85544.826</v>
      </c>
      <c r="J29" s="41">
        <f t="shared" si="1"/>
        <v>91.92206200758419</v>
      </c>
      <c r="K29" s="42">
        <f t="shared" si="4"/>
        <v>0.12335303960249805</v>
      </c>
      <c r="L29" s="43">
        <f t="shared" si="2"/>
        <v>12.236413634268327</v>
      </c>
    </row>
    <row r="30" spans="1:12" ht="13.5">
      <c r="A30" s="44"/>
      <c r="B30" s="137">
        <v>128</v>
      </c>
      <c r="C30" s="141" t="s">
        <v>31</v>
      </c>
      <c r="D30" s="39">
        <v>306.452</v>
      </c>
      <c r="E30" s="134">
        <v>159.681</v>
      </c>
      <c r="F30" s="144">
        <f t="shared" si="0"/>
        <v>191.91513079201656</v>
      </c>
      <c r="G30" s="38">
        <f t="shared" si="3"/>
        <v>0.002513798376869856</v>
      </c>
      <c r="H30" s="191">
        <v>735.423</v>
      </c>
      <c r="I30" s="46">
        <v>778.738</v>
      </c>
      <c r="J30" s="41">
        <f t="shared" si="1"/>
        <v>94.43779551017157</v>
      </c>
      <c r="K30" s="42">
        <f t="shared" si="4"/>
        <v>0.0011536486401704136</v>
      </c>
      <c r="L30" s="43">
        <f t="shared" si="2"/>
        <v>41.67016805294368</v>
      </c>
    </row>
    <row r="31" spans="1:12" ht="13.5">
      <c r="A31" s="44"/>
      <c r="B31" s="137">
        <v>129</v>
      </c>
      <c r="C31" s="141" t="s">
        <v>32</v>
      </c>
      <c r="D31" s="39">
        <v>848.407</v>
      </c>
      <c r="E31" s="134">
        <v>1230.405</v>
      </c>
      <c r="F31" s="144">
        <f t="shared" si="0"/>
        <v>68.95347466890983</v>
      </c>
      <c r="G31" s="38">
        <f t="shared" si="3"/>
        <v>0.0069594068223572505</v>
      </c>
      <c r="H31" s="191">
        <v>20935.099</v>
      </c>
      <c r="I31" s="46">
        <v>18192.887</v>
      </c>
      <c r="J31" s="41">
        <f t="shared" si="1"/>
        <v>115.07298978991074</v>
      </c>
      <c r="K31" s="42">
        <f t="shared" si="4"/>
        <v>0.03284062164656665</v>
      </c>
      <c r="L31" s="43">
        <f t="shared" si="2"/>
        <v>4.052557859888793</v>
      </c>
    </row>
    <row r="32" spans="1:12" ht="13.5">
      <c r="A32" s="44"/>
      <c r="B32" s="137">
        <v>130</v>
      </c>
      <c r="C32" s="203" t="s">
        <v>33</v>
      </c>
      <c r="D32" s="39">
        <v>3081.648</v>
      </c>
      <c r="E32" s="134">
        <v>3173.592</v>
      </c>
      <c r="F32" s="144">
        <f t="shared" si="0"/>
        <v>97.10284119697806</v>
      </c>
      <c r="G32" s="38">
        <f t="shared" si="3"/>
        <v>0.025278483222443447</v>
      </c>
      <c r="H32" s="191">
        <v>7961.465</v>
      </c>
      <c r="I32" s="46">
        <v>8887.793</v>
      </c>
      <c r="J32" s="41">
        <f t="shared" si="1"/>
        <v>89.57752503911827</v>
      </c>
      <c r="K32" s="42">
        <f t="shared" si="4"/>
        <v>0.012489048168216579</v>
      </c>
      <c r="L32" s="43">
        <f t="shared" si="2"/>
        <v>38.7070470070521</v>
      </c>
    </row>
    <row r="33" spans="1:12" ht="13.5">
      <c r="A33" s="44"/>
      <c r="B33" s="137">
        <v>131</v>
      </c>
      <c r="C33" s="141" t="s">
        <v>34</v>
      </c>
      <c r="D33" s="39">
        <v>646.89</v>
      </c>
      <c r="E33" s="134">
        <v>396.178</v>
      </c>
      <c r="F33" s="144">
        <f t="shared" si="0"/>
        <v>163.2826658724109</v>
      </c>
      <c r="G33" s="38">
        <f t="shared" si="3"/>
        <v>0.005306380875351902</v>
      </c>
      <c r="H33" s="191">
        <v>3686.69</v>
      </c>
      <c r="I33" s="46">
        <v>2972.982</v>
      </c>
      <c r="J33" s="41">
        <f t="shared" si="1"/>
        <v>124.00646892581253</v>
      </c>
      <c r="K33" s="42">
        <f t="shared" si="4"/>
        <v>0.005783263380707241</v>
      </c>
      <c r="L33" s="43">
        <f t="shared" si="2"/>
        <v>17.546633972479377</v>
      </c>
    </row>
    <row r="34" spans="1:12" ht="13.5">
      <c r="A34" s="44"/>
      <c r="B34" s="137">
        <v>132</v>
      </c>
      <c r="C34" s="141" t="s">
        <v>35</v>
      </c>
      <c r="D34" s="39">
        <v>218.846</v>
      </c>
      <c r="E34" s="134">
        <v>667.874</v>
      </c>
      <c r="F34" s="144">
        <f t="shared" si="0"/>
        <v>32.76755795254794</v>
      </c>
      <c r="G34" s="38">
        <f t="shared" si="3"/>
        <v>0.0017951741857924262</v>
      </c>
      <c r="H34" s="191">
        <v>600.107</v>
      </c>
      <c r="I34" s="46">
        <v>1471.369</v>
      </c>
      <c r="J34" s="41">
        <f t="shared" si="1"/>
        <v>40.78562209751599</v>
      </c>
      <c r="K34" s="42">
        <f t="shared" si="4"/>
        <v>0.0009413801642139917</v>
      </c>
      <c r="L34" s="43">
        <f t="shared" si="2"/>
        <v>36.46782990366718</v>
      </c>
    </row>
    <row r="35" spans="1:12" ht="13.5">
      <c r="A35" s="44"/>
      <c r="B35" s="47"/>
      <c r="C35" s="48" t="s">
        <v>36</v>
      </c>
      <c r="D35" s="49">
        <f>D15+D16+D17+D18+D19+D20+D21+D22+D23+D24</f>
        <v>1625067.973</v>
      </c>
      <c r="E35" s="50">
        <f>E15+E16+E17+E18+E19+E20+E21+E22+E23+E24</f>
        <v>1348194.215</v>
      </c>
      <c r="F35" s="145">
        <f t="shared" si="0"/>
        <v>120.53663744581486</v>
      </c>
      <c r="G35" s="52">
        <f>D35/$D$8*100</f>
        <v>13.330287395189416</v>
      </c>
      <c r="H35" s="53">
        <f>H15+H16+H17+H18+H19+H20+H21+H22+H23+H24</f>
        <v>10327767.820000002</v>
      </c>
      <c r="I35" s="54">
        <f>I15+I16+I17+I18+I19+I20+I21+I22+I23+I24</f>
        <v>9798933.292</v>
      </c>
      <c r="J35" s="51">
        <f t="shared" si="1"/>
        <v>105.3968581297696</v>
      </c>
      <c r="K35" s="55">
        <f t="shared" si="4"/>
        <v>16.20103709231117</v>
      </c>
      <c r="L35" s="56">
        <f t="shared" si="2"/>
        <v>15.734939062563083</v>
      </c>
    </row>
    <row r="36" spans="1:12" ht="13.5">
      <c r="A36" s="44"/>
      <c r="B36" s="47"/>
      <c r="C36" s="48" t="s">
        <v>37</v>
      </c>
      <c r="D36" s="49">
        <f>D37-D35</f>
        <v>2731594.760999999</v>
      </c>
      <c r="E36" s="50">
        <f>E37-E35</f>
        <v>3024153.9389999993</v>
      </c>
      <c r="F36" s="145">
        <f t="shared" si="0"/>
        <v>90.32591647445231</v>
      </c>
      <c r="G36" s="52">
        <f aca="true" t="shared" si="5" ref="G36:G99">D36/$D$8*100</f>
        <v>22.407027777492072</v>
      </c>
      <c r="H36" s="53">
        <f>H37-H35</f>
        <v>24527191.830000006</v>
      </c>
      <c r="I36" s="54">
        <f>I37-I35</f>
        <v>26886941.420999993</v>
      </c>
      <c r="J36" s="51">
        <f t="shared" si="1"/>
        <v>91.2234361132765</v>
      </c>
      <c r="K36" s="55">
        <f t="shared" si="4"/>
        <v>38.47549165837672</v>
      </c>
      <c r="L36" s="57">
        <f t="shared" si="2"/>
        <v>11.137005736053716</v>
      </c>
    </row>
    <row r="37" spans="1:12" ht="16.5" customHeight="1" thickBot="1">
      <c r="A37" s="58" t="s">
        <v>38</v>
      </c>
      <c r="B37" s="59" t="s">
        <v>39</v>
      </c>
      <c r="C37" s="60"/>
      <c r="D37" s="61">
        <f>SUM(D10:D34)</f>
        <v>4356662.733999999</v>
      </c>
      <c r="E37" s="62">
        <f>SUM(E10:E34)</f>
        <v>4372348.153999999</v>
      </c>
      <c r="F37" s="147">
        <f t="shared" si="0"/>
        <v>99.64125866816781</v>
      </c>
      <c r="G37" s="64">
        <f t="shared" si="5"/>
        <v>35.73731517268149</v>
      </c>
      <c r="H37" s="65">
        <f>SUM(H10:H34)</f>
        <v>34854959.650000006</v>
      </c>
      <c r="I37" s="66">
        <f>SUM(I10:I34)</f>
        <v>36685874.71299999</v>
      </c>
      <c r="J37" s="63">
        <f t="shared" si="1"/>
        <v>95.00920973719843</v>
      </c>
      <c r="K37" s="67">
        <f t="shared" si="4"/>
        <v>54.67652875068789</v>
      </c>
      <c r="L37" s="68">
        <f t="shared" si="2"/>
        <v>12.499405472701497</v>
      </c>
    </row>
    <row r="38" spans="1:12" ht="13.5">
      <c r="A38" s="44" t="s">
        <v>40</v>
      </c>
      <c r="B38" s="136">
        <v>601</v>
      </c>
      <c r="C38" s="204" t="s">
        <v>41</v>
      </c>
      <c r="D38" s="101">
        <v>479254.296</v>
      </c>
      <c r="E38" s="135">
        <v>415589.278</v>
      </c>
      <c r="F38" s="146">
        <f t="shared" si="0"/>
        <v>115.31921571855375</v>
      </c>
      <c r="G38" s="70">
        <f t="shared" si="5"/>
        <v>3.9312801724012423</v>
      </c>
      <c r="H38" s="194">
        <v>1470752.909</v>
      </c>
      <c r="I38" s="192">
        <v>1418376.947</v>
      </c>
      <c r="J38" s="71">
        <f t="shared" si="1"/>
        <v>103.69266873032447</v>
      </c>
      <c r="K38" s="72">
        <f t="shared" si="4"/>
        <v>2.3071512496815165</v>
      </c>
      <c r="L38" s="73">
        <f t="shared" si="2"/>
        <v>32.58564324892999</v>
      </c>
    </row>
    <row r="39" spans="1:12" ht="13.5">
      <c r="A39" s="44"/>
      <c r="B39" s="137">
        <v>602</v>
      </c>
      <c r="C39" s="205" t="s">
        <v>42</v>
      </c>
      <c r="D39" s="39">
        <v>13959.105</v>
      </c>
      <c r="E39" s="134">
        <v>10331.991</v>
      </c>
      <c r="F39" s="144">
        <f t="shared" si="0"/>
        <v>135.10566356474757</v>
      </c>
      <c r="G39" s="38">
        <f t="shared" si="5"/>
        <v>0.11450529117628827</v>
      </c>
      <c r="H39" s="191">
        <v>37493.498</v>
      </c>
      <c r="I39" s="193">
        <v>25787.144</v>
      </c>
      <c r="J39" s="41">
        <f t="shared" si="1"/>
        <v>145.3960857394677</v>
      </c>
      <c r="K39" s="74">
        <f t="shared" si="4"/>
        <v>0.05881557006366693</v>
      </c>
      <c r="L39" s="75">
        <f t="shared" si="2"/>
        <v>37.23073531309349</v>
      </c>
    </row>
    <row r="40" spans="1:12" ht="13.5">
      <c r="A40" s="44"/>
      <c r="B40" s="137">
        <v>605</v>
      </c>
      <c r="C40" s="206" t="s">
        <v>43</v>
      </c>
      <c r="D40" s="39">
        <v>2.482</v>
      </c>
      <c r="E40" s="134">
        <v>7.206</v>
      </c>
      <c r="F40" s="144">
        <f t="shared" si="0"/>
        <v>34.44351928948099</v>
      </c>
      <c r="G40" s="38">
        <f t="shared" si="5"/>
        <v>2.035962425238205E-05</v>
      </c>
      <c r="H40" s="191">
        <v>51.81</v>
      </c>
      <c r="I40" s="193">
        <v>12.78</v>
      </c>
      <c r="J40" s="41">
        <f t="shared" si="1"/>
        <v>405.39906103286387</v>
      </c>
      <c r="K40" s="74">
        <f t="shared" si="4"/>
        <v>8.127368337300999E-05</v>
      </c>
      <c r="L40" s="75">
        <f t="shared" si="2"/>
        <v>4.7905809689249175</v>
      </c>
    </row>
    <row r="41" spans="1:12" ht="13.5">
      <c r="A41" s="44"/>
      <c r="B41" s="137">
        <v>606</v>
      </c>
      <c r="C41" s="207" t="s">
        <v>44</v>
      </c>
      <c r="D41" s="39">
        <v>47079.594</v>
      </c>
      <c r="E41" s="134">
        <v>41026.451</v>
      </c>
      <c r="F41" s="144">
        <f t="shared" si="0"/>
        <v>114.75424476760125</v>
      </c>
      <c r="G41" s="38">
        <f t="shared" si="5"/>
        <v>0.3861897033822322</v>
      </c>
      <c r="H41" s="191">
        <v>156414.284</v>
      </c>
      <c r="I41" s="193">
        <v>153331.773</v>
      </c>
      <c r="J41" s="41">
        <f t="shared" si="1"/>
        <v>102.01035371840383</v>
      </c>
      <c r="K41" s="74">
        <f t="shared" si="4"/>
        <v>0.24536508382227493</v>
      </c>
      <c r="L41" s="75">
        <f t="shared" si="2"/>
        <v>30.09929323334689</v>
      </c>
    </row>
    <row r="42" spans="1:12" ht="13.5">
      <c r="A42" s="44"/>
      <c r="B42" s="137">
        <v>607</v>
      </c>
      <c r="C42" s="139" t="s">
        <v>271</v>
      </c>
      <c r="D42" s="39">
        <v>5.352</v>
      </c>
      <c r="E42" s="134">
        <v>10.639</v>
      </c>
      <c r="F42" s="144">
        <f t="shared" si="0"/>
        <v>50.30547983833068</v>
      </c>
      <c r="G42" s="38">
        <f t="shared" si="5"/>
        <v>4.390197783994711E-05</v>
      </c>
      <c r="H42" s="191">
        <v>121.24</v>
      </c>
      <c r="I42" s="193">
        <v>100.793</v>
      </c>
      <c r="J42" s="41">
        <f t="shared" si="1"/>
        <v>120.28613098131812</v>
      </c>
      <c r="K42" s="74">
        <f t="shared" si="4"/>
        <v>0.00019018763505392262</v>
      </c>
      <c r="L42" s="75">
        <f t="shared" si="2"/>
        <v>4.414384691520951</v>
      </c>
    </row>
    <row r="43" spans="1:12" ht="13.5">
      <c r="A43" s="44"/>
      <c r="B43" s="142">
        <v>608</v>
      </c>
      <c r="C43" s="36" t="s">
        <v>45</v>
      </c>
      <c r="D43" s="39">
        <v>0</v>
      </c>
      <c r="E43" s="134">
        <v>0</v>
      </c>
      <c r="F43" s="144">
        <v>0</v>
      </c>
      <c r="G43" s="38">
        <f t="shared" si="5"/>
        <v>0</v>
      </c>
      <c r="H43" s="191">
        <v>0.21</v>
      </c>
      <c r="I43" s="193">
        <v>0.771</v>
      </c>
      <c r="J43" s="41">
        <f t="shared" si="1"/>
        <v>27.237354085603112</v>
      </c>
      <c r="K43" s="74">
        <f t="shared" si="4"/>
        <v>3.294243101395888E-07</v>
      </c>
      <c r="L43" s="75">
        <f t="shared" si="2"/>
        <v>0</v>
      </c>
    </row>
    <row r="44" spans="1:12" ht="13.5">
      <c r="A44" s="44"/>
      <c r="B44" s="137">
        <v>609</v>
      </c>
      <c r="C44" s="139" t="s">
        <v>47</v>
      </c>
      <c r="D44" s="39">
        <v>3.321</v>
      </c>
      <c r="E44" s="134">
        <v>5.399</v>
      </c>
      <c r="F44" s="144">
        <f t="shared" si="0"/>
        <v>61.51139099833303</v>
      </c>
      <c r="G44" s="38">
        <f t="shared" si="5"/>
        <v>2.7241866294182425E-05</v>
      </c>
      <c r="H44" s="191">
        <v>5.539</v>
      </c>
      <c r="I44" s="193">
        <v>6.133</v>
      </c>
      <c r="J44" s="41">
        <f t="shared" si="1"/>
        <v>90.31469101581607</v>
      </c>
      <c r="K44" s="74">
        <f t="shared" si="4"/>
        <v>8.68895835172944E-06</v>
      </c>
      <c r="L44" s="75">
        <f t="shared" si="2"/>
        <v>59.956670879220084</v>
      </c>
    </row>
    <row r="45" spans="1:12" ht="13.5">
      <c r="A45" s="44"/>
      <c r="B45" s="137">
        <v>610</v>
      </c>
      <c r="C45" s="140" t="s">
        <v>48</v>
      </c>
      <c r="D45" s="39">
        <v>308.814</v>
      </c>
      <c r="E45" s="134">
        <v>223.776</v>
      </c>
      <c r="F45" s="144">
        <f t="shared" si="0"/>
        <v>138.00139425139426</v>
      </c>
      <c r="G45" s="38">
        <f t="shared" si="5"/>
        <v>0.002533173651843316</v>
      </c>
      <c r="H45" s="191">
        <v>1215.453</v>
      </c>
      <c r="I45" s="193">
        <v>2847.311</v>
      </c>
      <c r="J45" s="41">
        <f t="shared" si="1"/>
        <v>42.687749950743</v>
      </c>
      <c r="K45" s="74">
        <f t="shared" si="4"/>
        <v>0.0019066655525337795</v>
      </c>
      <c r="L45" s="75">
        <f t="shared" si="2"/>
        <v>25.407317271831985</v>
      </c>
    </row>
    <row r="46" spans="1:12" ht="13.5">
      <c r="A46" s="44"/>
      <c r="B46" s="137">
        <v>611</v>
      </c>
      <c r="C46" s="140" t="s">
        <v>49</v>
      </c>
      <c r="D46" s="39">
        <v>132.343</v>
      </c>
      <c r="E46" s="134">
        <v>158.36</v>
      </c>
      <c r="F46" s="144">
        <f t="shared" si="0"/>
        <v>83.57097751957564</v>
      </c>
      <c r="G46" s="38">
        <f t="shared" si="5"/>
        <v>0.0010855978051704258</v>
      </c>
      <c r="H46" s="191">
        <v>6034.767</v>
      </c>
      <c r="I46" s="193">
        <v>2090.125</v>
      </c>
      <c r="J46" s="41">
        <f t="shared" si="1"/>
        <v>288.72756414090065</v>
      </c>
      <c r="K46" s="74">
        <f t="shared" si="4"/>
        <v>0.00946666169441979</v>
      </c>
      <c r="L46" s="75">
        <f t="shared" si="2"/>
        <v>2.193009274426005</v>
      </c>
    </row>
    <row r="47" spans="1:12" ht="13.5">
      <c r="A47" s="44"/>
      <c r="B47" s="137">
        <v>612</v>
      </c>
      <c r="C47" s="140" t="s">
        <v>50</v>
      </c>
      <c r="D47" s="39">
        <v>726.347</v>
      </c>
      <c r="E47" s="134">
        <v>658.997</v>
      </c>
      <c r="F47" s="144">
        <f t="shared" si="0"/>
        <v>110.22007687440156</v>
      </c>
      <c r="G47" s="38">
        <f t="shared" si="5"/>
        <v>0.005958159547479832</v>
      </c>
      <c r="H47" s="191">
        <v>2906.373</v>
      </c>
      <c r="I47" s="193">
        <v>2334.366</v>
      </c>
      <c r="J47" s="41">
        <f t="shared" si="1"/>
        <v>124.50374105860007</v>
      </c>
      <c r="K47" s="74">
        <f t="shared" si="4"/>
        <v>0.004559190097777749</v>
      </c>
      <c r="L47" s="75">
        <f t="shared" si="2"/>
        <v>24.991527240309484</v>
      </c>
    </row>
    <row r="48" spans="1:12" ht="13.5">
      <c r="A48" s="44"/>
      <c r="B48" s="137">
        <v>613</v>
      </c>
      <c r="C48" s="140" t="s">
        <v>51</v>
      </c>
      <c r="D48" s="39">
        <v>523.221</v>
      </c>
      <c r="E48" s="134">
        <v>351.019</v>
      </c>
      <c r="F48" s="144">
        <f t="shared" si="0"/>
        <v>149.05774331304002</v>
      </c>
      <c r="G48" s="38">
        <f t="shared" si="5"/>
        <v>0.004291935117226264</v>
      </c>
      <c r="H48" s="191">
        <v>1642.399</v>
      </c>
      <c r="I48" s="193">
        <v>1178.732</v>
      </c>
      <c r="J48" s="41">
        <f t="shared" si="1"/>
        <v>139.33608318090964</v>
      </c>
      <c r="K48" s="74">
        <f t="shared" si="4"/>
        <v>0.0025764102740426214</v>
      </c>
      <c r="L48" s="75">
        <f t="shared" si="2"/>
        <v>31.857118763467344</v>
      </c>
    </row>
    <row r="49" spans="1:12" ht="13.5">
      <c r="A49" s="44"/>
      <c r="B49" s="137">
        <v>614</v>
      </c>
      <c r="C49" s="140" t="s">
        <v>52</v>
      </c>
      <c r="D49" s="39">
        <v>81.438</v>
      </c>
      <c r="E49" s="134">
        <v>48.8</v>
      </c>
      <c r="F49" s="144">
        <f t="shared" si="0"/>
        <v>166.88114754098362</v>
      </c>
      <c r="G49" s="38">
        <f t="shared" si="5"/>
        <v>0.0006680286381408095</v>
      </c>
      <c r="H49" s="191">
        <v>365.574</v>
      </c>
      <c r="I49" s="193">
        <v>390.785</v>
      </c>
      <c r="J49" s="41">
        <f t="shared" si="1"/>
        <v>93.54862648259272</v>
      </c>
      <c r="K49" s="74">
        <f t="shared" si="4"/>
        <v>0.0005734712512141431</v>
      </c>
      <c r="L49" s="75">
        <f t="shared" si="2"/>
        <v>22.276748346436015</v>
      </c>
    </row>
    <row r="50" spans="1:12" ht="13.5">
      <c r="A50" s="44"/>
      <c r="B50" s="137">
        <v>615</v>
      </c>
      <c r="C50" s="140" t="s">
        <v>53</v>
      </c>
      <c r="D50" s="39">
        <v>77.055</v>
      </c>
      <c r="E50" s="134">
        <v>56.201</v>
      </c>
      <c r="F50" s="144">
        <f t="shared" si="0"/>
        <v>137.10610131492322</v>
      </c>
      <c r="G50" s="38">
        <f t="shared" si="5"/>
        <v>0.0006320752807281622</v>
      </c>
      <c r="H50" s="191">
        <v>3380.731</v>
      </c>
      <c r="I50" s="193">
        <v>1868.042</v>
      </c>
      <c r="J50" s="41">
        <f t="shared" si="1"/>
        <v>180.9772478348988</v>
      </c>
      <c r="K50" s="74">
        <f t="shared" si="4"/>
        <v>0.0053033094163929635</v>
      </c>
      <c r="L50" s="75">
        <f t="shared" si="2"/>
        <v>2.2792407914146375</v>
      </c>
    </row>
    <row r="51" spans="1:12" ht="13.5">
      <c r="A51" s="76"/>
      <c r="B51" s="142">
        <v>616</v>
      </c>
      <c r="C51" s="36" t="s">
        <v>54</v>
      </c>
      <c r="D51" s="39">
        <v>0</v>
      </c>
      <c r="E51" s="78">
        <v>0</v>
      </c>
      <c r="F51" s="144">
        <v>0</v>
      </c>
      <c r="G51" s="38">
        <f t="shared" si="5"/>
        <v>0</v>
      </c>
      <c r="H51" s="191">
        <v>0</v>
      </c>
      <c r="I51" s="193">
        <v>0</v>
      </c>
      <c r="J51" s="41">
        <v>0</v>
      </c>
      <c r="K51" s="74">
        <f t="shared" si="4"/>
        <v>0</v>
      </c>
      <c r="L51" s="75">
        <v>0</v>
      </c>
    </row>
    <row r="52" spans="1:12" ht="13.5">
      <c r="A52" s="44"/>
      <c r="B52" s="137">
        <v>617</v>
      </c>
      <c r="C52" s="140" t="s">
        <v>55</v>
      </c>
      <c r="D52" s="39">
        <v>18.708</v>
      </c>
      <c r="E52" s="134">
        <v>12.155</v>
      </c>
      <c r="F52" s="144">
        <f t="shared" si="0"/>
        <v>153.91197038255862</v>
      </c>
      <c r="G52" s="38">
        <f t="shared" si="5"/>
        <v>0.00015346005258403035</v>
      </c>
      <c r="H52" s="191">
        <v>39.771</v>
      </c>
      <c r="I52" s="193">
        <v>26.658</v>
      </c>
      <c r="J52" s="41">
        <f t="shared" si="1"/>
        <v>149.18973666441593</v>
      </c>
      <c r="K52" s="74">
        <f t="shared" si="4"/>
        <v>6.238825827886471E-05</v>
      </c>
      <c r="L52" s="75">
        <f aca="true" t="shared" si="6" ref="L52:L83">D52/H52*100</f>
        <v>47.03929999245681</v>
      </c>
    </row>
    <row r="53" spans="1:12" ht="13.5">
      <c r="A53" s="44"/>
      <c r="B53" s="137">
        <v>618</v>
      </c>
      <c r="C53" s="138" t="s">
        <v>56</v>
      </c>
      <c r="D53" s="39">
        <v>648.859</v>
      </c>
      <c r="E53" s="134">
        <v>991.134</v>
      </c>
      <c r="F53" s="144">
        <f t="shared" si="0"/>
        <v>65.46632443241782</v>
      </c>
      <c r="G53" s="38">
        <f t="shared" si="5"/>
        <v>0.005322532406436891</v>
      </c>
      <c r="H53" s="191">
        <v>2872.896</v>
      </c>
      <c r="I53" s="193">
        <v>3451.15</v>
      </c>
      <c r="J53" s="41">
        <f t="shared" si="1"/>
        <v>83.24459962621155</v>
      </c>
      <c r="K53" s="74">
        <f t="shared" si="4"/>
        <v>0.004506675156679925</v>
      </c>
      <c r="L53" s="75">
        <f t="shared" si="6"/>
        <v>22.58553738109559</v>
      </c>
    </row>
    <row r="54" spans="1:12" ht="13.5">
      <c r="A54" s="44"/>
      <c r="B54" s="137">
        <v>619</v>
      </c>
      <c r="C54" s="207" t="s">
        <v>57</v>
      </c>
      <c r="D54" s="39">
        <v>461.688</v>
      </c>
      <c r="E54" s="134">
        <v>378.268</v>
      </c>
      <c r="F54" s="144">
        <f t="shared" si="0"/>
        <v>122.05314750388614</v>
      </c>
      <c r="G54" s="38">
        <f t="shared" si="5"/>
        <v>0.0037871854157267375</v>
      </c>
      <c r="H54" s="191">
        <v>1312.051</v>
      </c>
      <c r="I54" s="193">
        <v>1453.801</v>
      </c>
      <c r="J54" s="41">
        <f t="shared" si="1"/>
        <v>90.24969717313442</v>
      </c>
      <c r="K54" s="74">
        <f t="shared" si="4"/>
        <v>0.0020581975978236078</v>
      </c>
      <c r="L54" s="75">
        <f t="shared" si="6"/>
        <v>35.18826630976997</v>
      </c>
    </row>
    <row r="55" spans="1:12" ht="13.5">
      <c r="A55" s="44"/>
      <c r="B55" s="137">
        <v>620</v>
      </c>
      <c r="C55" s="140" t="s">
        <v>58</v>
      </c>
      <c r="D55" s="39">
        <v>3043.126</v>
      </c>
      <c r="E55" s="134">
        <v>2638.513</v>
      </c>
      <c r="F55" s="144">
        <f t="shared" si="0"/>
        <v>115.33488749155303</v>
      </c>
      <c r="G55" s="38">
        <f t="shared" si="5"/>
        <v>0.024962490698087984</v>
      </c>
      <c r="H55" s="191">
        <v>11095.545</v>
      </c>
      <c r="I55" s="193">
        <v>10053.02</v>
      </c>
      <c r="J55" s="41">
        <f t="shared" si="1"/>
        <v>110.37026684518682</v>
      </c>
      <c r="K55" s="74">
        <f t="shared" si="4"/>
        <v>0.01740543932022745</v>
      </c>
      <c r="L55" s="75">
        <f t="shared" si="6"/>
        <v>27.426557235358878</v>
      </c>
    </row>
    <row r="56" spans="1:12" ht="13.5">
      <c r="A56" s="44"/>
      <c r="B56" s="137">
        <v>621</v>
      </c>
      <c r="C56" s="140" t="s">
        <v>59</v>
      </c>
      <c r="D56" s="39">
        <v>34.287</v>
      </c>
      <c r="E56" s="134">
        <v>42.118</v>
      </c>
      <c r="F56" s="144">
        <f t="shared" si="0"/>
        <v>81.40699938268673</v>
      </c>
      <c r="G56" s="38">
        <f t="shared" si="5"/>
        <v>0.0002812531977201544</v>
      </c>
      <c r="H56" s="191">
        <v>373.143</v>
      </c>
      <c r="I56" s="193">
        <v>88.913</v>
      </c>
      <c r="J56" s="41">
        <f t="shared" si="1"/>
        <v>419.6720389594322</v>
      </c>
      <c r="K56" s="74">
        <f t="shared" si="4"/>
        <v>0.0005853446445638885</v>
      </c>
      <c r="L56" s="75">
        <f t="shared" si="6"/>
        <v>9.188702454554956</v>
      </c>
    </row>
    <row r="57" spans="1:12" ht="13.5">
      <c r="A57" s="44"/>
      <c r="B57" s="137">
        <v>624</v>
      </c>
      <c r="C57" s="140" t="s">
        <v>60</v>
      </c>
      <c r="D57" s="39">
        <v>1.994</v>
      </c>
      <c r="E57" s="134">
        <v>4.786</v>
      </c>
      <c r="F57" s="144">
        <f t="shared" si="0"/>
        <v>41.66318428750523</v>
      </c>
      <c r="G57" s="38">
        <f t="shared" si="5"/>
        <v>1.6356603851430217E-05</v>
      </c>
      <c r="H57" s="191">
        <v>1284.369</v>
      </c>
      <c r="I57" s="193">
        <v>2569.601</v>
      </c>
      <c r="J57" s="41">
        <f t="shared" si="1"/>
        <v>49.98320750964838</v>
      </c>
      <c r="K57" s="74">
        <f t="shared" si="4"/>
        <v>0.0020147731989984454</v>
      </c>
      <c r="L57" s="75">
        <f t="shared" si="6"/>
        <v>0.1552513335342102</v>
      </c>
    </row>
    <row r="58" spans="1:12" ht="13.5">
      <c r="A58" s="44"/>
      <c r="B58" s="137">
        <v>625</v>
      </c>
      <c r="C58" s="140" t="s">
        <v>61</v>
      </c>
      <c r="D58" s="39">
        <v>11.304</v>
      </c>
      <c r="E58" s="134">
        <v>6.38</v>
      </c>
      <c r="F58" s="144">
        <f t="shared" si="0"/>
        <v>177.17868338557994</v>
      </c>
      <c r="G58" s="38">
        <f t="shared" si="5"/>
        <v>9.272570207450712E-05</v>
      </c>
      <c r="H58" s="191">
        <v>135456.749</v>
      </c>
      <c r="I58" s="193">
        <v>148767.693</v>
      </c>
      <c r="J58" s="41">
        <f t="shared" si="1"/>
        <v>91.05253047111513</v>
      </c>
      <c r="K58" s="74">
        <f t="shared" si="4"/>
        <v>0.21248926710988786</v>
      </c>
      <c r="L58" s="75">
        <f t="shared" si="6"/>
        <v>0.008345099143048236</v>
      </c>
    </row>
    <row r="59" spans="1:12" ht="13.5">
      <c r="A59" s="44"/>
      <c r="B59" s="137">
        <v>626</v>
      </c>
      <c r="C59" s="140" t="s">
        <v>62</v>
      </c>
      <c r="D59" s="39">
        <v>28.183</v>
      </c>
      <c r="E59" s="134">
        <v>20.804</v>
      </c>
      <c r="F59" s="144">
        <f t="shared" si="0"/>
        <v>135.46914054989426</v>
      </c>
      <c r="G59" s="38">
        <f t="shared" si="5"/>
        <v>0.00023118263106562578</v>
      </c>
      <c r="H59" s="191">
        <v>1794.002</v>
      </c>
      <c r="I59" s="193">
        <v>876.163</v>
      </c>
      <c r="J59" s="41">
        <f t="shared" si="1"/>
        <v>204.7566491623134</v>
      </c>
      <c r="K59" s="74">
        <f t="shared" si="4"/>
        <v>0.0028142279582811557</v>
      </c>
      <c r="L59" s="75">
        <f t="shared" si="6"/>
        <v>1.5709570000479376</v>
      </c>
    </row>
    <row r="60" spans="1:12" ht="13.5">
      <c r="A60" s="44"/>
      <c r="B60" s="137">
        <v>627</v>
      </c>
      <c r="C60" s="138" t="s">
        <v>63</v>
      </c>
      <c r="D60" s="39">
        <v>266.814</v>
      </c>
      <c r="E60" s="134">
        <v>138.771</v>
      </c>
      <c r="F60" s="144">
        <f t="shared" si="0"/>
        <v>192.26927816330505</v>
      </c>
      <c r="G60" s="38">
        <f t="shared" si="5"/>
        <v>0.0021886514042204126</v>
      </c>
      <c r="H60" s="191">
        <v>1163.135</v>
      </c>
      <c r="I60" s="193">
        <v>1458.501</v>
      </c>
      <c r="J60" s="41">
        <f t="shared" si="1"/>
        <v>79.74865975408999</v>
      </c>
      <c r="K60" s="74">
        <f t="shared" si="4"/>
        <v>0.00182459497606767</v>
      </c>
      <c r="L60" s="75">
        <f t="shared" si="6"/>
        <v>22.939211699415804</v>
      </c>
    </row>
    <row r="61" spans="1:12" ht="13.5">
      <c r="A61" s="44"/>
      <c r="B61" s="137">
        <v>628</v>
      </c>
      <c r="C61" s="140" t="s">
        <v>64</v>
      </c>
      <c r="D61" s="39">
        <v>61.181</v>
      </c>
      <c r="E61" s="134">
        <v>33.934</v>
      </c>
      <c r="F61" s="144">
        <f t="shared" si="0"/>
        <v>180.29410031237109</v>
      </c>
      <c r="G61" s="81">
        <f t="shared" si="5"/>
        <v>0.0005018622769480201</v>
      </c>
      <c r="H61" s="191">
        <v>825.409</v>
      </c>
      <c r="I61" s="193">
        <v>818.144</v>
      </c>
      <c r="J61" s="82">
        <f t="shared" si="1"/>
        <v>100.88798548910705</v>
      </c>
      <c r="K61" s="83">
        <f t="shared" si="4"/>
        <v>0.0012948085257524185</v>
      </c>
      <c r="L61" s="75">
        <f t="shared" si="6"/>
        <v>7.4122041315275204</v>
      </c>
    </row>
    <row r="62" spans="1:12" ht="16.5" customHeight="1" thickBot="1">
      <c r="A62" s="58" t="s">
        <v>65</v>
      </c>
      <c r="B62" s="59" t="s">
        <v>66</v>
      </c>
      <c r="C62" s="60"/>
      <c r="D62" s="62">
        <f>SUM(D38:D61)</f>
        <v>546729.5119999999</v>
      </c>
      <c r="E62" s="62">
        <f>SUM(E38:E61)</f>
        <v>472734.98</v>
      </c>
      <c r="F62" s="147">
        <f t="shared" si="0"/>
        <v>115.65243426665823</v>
      </c>
      <c r="G62" s="64">
        <f t="shared" si="5"/>
        <v>4.484773340857453</v>
      </c>
      <c r="H62" s="65">
        <f>SUM(H38:H61)</f>
        <v>1836601.8569999996</v>
      </c>
      <c r="I62" s="66">
        <f>SUM(I38:I61)</f>
        <v>1777889.3459999997</v>
      </c>
      <c r="J62" s="63">
        <f t="shared" si="1"/>
        <v>103.3023714964092</v>
      </c>
      <c r="K62" s="67">
        <f t="shared" si="4"/>
        <v>2.881053808301489</v>
      </c>
      <c r="L62" s="68">
        <f t="shared" si="6"/>
        <v>29.768537471319785</v>
      </c>
    </row>
    <row r="63" spans="1:12" ht="13.5">
      <c r="A63" s="44" t="s">
        <v>67</v>
      </c>
      <c r="B63" s="69">
        <v>301</v>
      </c>
      <c r="C63" s="36" t="s">
        <v>68</v>
      </c>
      <c r="D63" s="143">
        <v>0</v>
      </c>
      <c r="E63" s="135">
        <v>0</v>
      </c>
      <c r="F63" s="227">
        <v>0</v>
      </c>
      <c r="G63" s="70">
        <v>0</v>
      </c>
      <c r="H63" s="194">
        <v>12.2</v>
      </c>
      <c r="I63" s="192">
        <v>17.706</v>
      </c>
      <c r="J63" s="71">
        <f t="shared" si="1"/>
        <v>68.90319665650063</v>
      </c>
      <c r="K63" s="72">
        <f t="shared" si="4"/>
        <v>1.913798373191897E-05</v>
      </c>
      <c r="L63" s="73">
        <f t="shared" si="6"/>
        <v>0</v>
      </c>
    </row>
    <row r="64" spans="1:12" ht="13.5">
      <c r="A64" s="44"/>
      <c r="B64" s="12">
        <v>302</v>
      </c>
      <c r="C64" s="36" t="s">
        <v>69</v>
      </c>
      <c r="D64" s="39">
        <v>242880.522</v>
      </c>
      <c r="E64" s="134">
        <v>196236.858</v>
      </c>
      <c r="F64" s="144">
        <f t="shared" si="0"/>
        <v>123.76906381165152</v>
      </c>
      <c r="G64" s="38">
        <f t="shared" si="5"/>
        <v>1.9923272224586668</v>
      </c>
      <c r="H64" s="191">
        <v>818899.941</v>
      </c>
      <c r="I64" s="193">
        <v>709362.049</v>
      </c>
      <c r="J64" s="41">
        <f t="shared" si="1"/>
        <v>115.44174687022198</v>
      </c>
      <c r="K64" s="74">
        <f t="shared" si="4"/>
        <v>1.2845978482727383</v>
      </c>
      <c r="L64" s="75">
        <f t="shared" si="6"/>
        <v>29.659364940655188</v>
      </c>
    </row>
    <row r="65" spans="1:12" ht="13.5">
      <c r="A65" s="44"/>
      <c r="B65" s="80">
        <v>303</v>
      </c>
      <c r="C65" s="36" t="s">
        <v>70</v>
      </c>
      <c r="D65" s="39">
        <v>0</v>
      </c>
      <c r="E65" s="134">
        <v>0</v>
      </c>
      <c r="F65" s="144">
        <v>0</v>
      </c>
      <c r="G65" s="81">
        <f t="shared" si="5"/>
        <v>0</v>
      </c>
      <c r="H65" s="191">
        <v>0</v>
      </c>
      <c r="I65" s="193">
        <v>20.315</v>
      </c>
      <c r="J65" s="196" t="s">
        <v>46</v>
      </c>
      <c r="K65" s="74">
        <f t="shared" si="4"/>
        <v>0</v>
      </c>
      <c r="L65" s="75">
        <v>0</v>
      </c>
    </row>
    <row r="66" spans="1:12" ht="13.5">
      <c r="A66" s="44"/>
      <c r="B66" s="80">
        <v>304</v>
      </c>
      <c r="C66" s="36" t="s">
        <v>72</v>
      </c>
      <c r="D66" s="39">
        <v>3018580.006</v>
      </c>
      <c r="E66" s="134">
        <v>2318506.013</v>
      </c>
      <c r="F66" s="144">
        <f t="shared" si="0"/>
        <v>130.19504754676694</v>
      </c>
      <c r="G66" s="81">
        <f t="shared" si="5"/>
        <v>24.761142102301832</v>
      </c>
      <c r="H66" s="191">
        <v>11188354.357</v>
      </c>
      <c r="I66" s="193">
        <v>10017653.282</v>
      </c>
      <c r="J66" s="82">
        <f t="shared" si="1"/>
        <v>111.68638045303034</v>
      </c>
      <c r="K66" s="74">
        <f t="shared" si="4"/>
        <v>17.551028169771374</v>
      </c>
      <c r="L66" s="75">
        <f t="shared" si="6"/>
        <v>26.979660365435453</v>
      </c>
    </row>
    <row r="67" spans="1:12" ht="16.5" customHeight="1" thickBot="1">
      <c r="A67" s="58" t="s">
        <v>73</v>
      </c>
      <c r="B67" s="59" t="s">
        <v>74</v>
      </c>
      <c r="C67" s="60"/>
      <c r="D67" s="62">
        <f>SUM(D63:D66)</f>
        <v>3261460.528</v>
      </c>
      <c r="E67" s="62">
        <f>SUM(E63:E66)</f>
        <v>2514742.871</v>
      </c>
      <c r="F67" s="147">
        <f t="shared" si="0"/>
        <v>129.69359872180746</v>
      </c>
      <c r="G67" s="64">
        <f t="shared" si="5"/>
        <v>26.7534693247605</v>
      </c>
      <c r="H67" s="65">
        <f>SUM(H63:H66)</f>
        <v>12007266.498000002</v>
      </c>
      <c r="I67" s="66">
        <f>SUM(I63:I66)</f>
        <v>10727053.352</v>
      </c>
      <c r="J67" s="63">
        <f t="shared" si="1"/>
        <v>111.93443440608331</v>
      </c>
      <c r="K67" s="85">
        <f t="shared" si="4"/>
        <v>18.835645156027844</v>
      </c>
      <c r="L67" s="86">
        <f t="shared" si="6"/>
        <v>27.16238977908292</v>
      </c>
    </row>
    <row r="68" spans="1:12" ht="13.5">
      <c r="A68" s="87" t="s">
        <v>75</v>
      </c>
      <c r="B68" s="69">
        <v>305</v>
      </c>
      <c r="C68" s="36" t="s">
        <v>76</v>
      </c>
      <c r="D68" s="101">
        <v>159768.178</v>
      </c>
      <c r="E68" s="134">
        <v>146898.066</v>
      </c>
      <c r="F68" s="146">
        <f t="shared" si="0"/>
        <v>108.7612535348151</v>
      </c>
      <c r="G68" s="70">
        <f t="shared" si="5"/>
        <v>1.3105640900756212</v>
      </c>
      <c r="H68" s="194">
        <v>843892.58</v>
      </c>
      <c r="I68" s="192">
        <v>814508.852</v>
      </c>
      <c r="J68" s="71">
        <f t="shared" si="1"/>
        <v>103.6075394304002</v>
      </c>
      <c r="K68" s="72">
        <f t="shared" si="4"/>
        <v>1.3238034809448467</v>
      </c>
      <c r="L68" s="73">
        <f t="shared" si="6"/>
        <v>18.932288514730157</v>
      </c>
    </row>
    <row r="69" spans="1:12" ht="13.5">
      <c r="A69" s="87"/>
      <c r="B69" s="12">
        <v>306</v>
      </c>
      <c r="C69" s="36" t="s">
        <v>77</v>
      </c>
      <c r="D69" s="39">
        <v>6370.475</v>
      </c>
      <c r="E69" s="134">
        <v>6450.99</v>
      </c>
      <c r="F69" s="144">
        <f t="shared" si="0"/>
        <v>98.75189699565495</v>
      </c>
      <c r="G69" s="38">
        <f t="shared" si="5"/>
        <v>0.05225643727203608</v>
      </c>
      <c r="H69" s="191">
        <v>19656.714</v>
      </c>
      <c r="I69" s="193">
        <v>22769.03</v>
      </c>
      <c r="J69" s="41">
        <f t="shared" si="1"/>
        <v>86.33092406659398</v>
      </c>
      <c r="K69" s="74">
        <f t="shared" si="4"/>
        <v>0.030835235471719992</v>
      </c>
      <c r="L69" s="75">
        <f t="shared" si="6"/>
        <v>32.408646735156246</v>
      </c>
    </row>
    <row r="70" spans="1:12" ht="13.5">
      <c r="A70" s="87"/>
      <c r="B70" s="12">
        <v>307</v>
      </c>
      <c r="C70" s="36" t="s">
        <v>78</v>
      </c>
      <c r="D70" s="39">
        <v>4035.311</v>
      </c>
      <c r="E70" s="134">
        <v>3053.271</v>
      </c>
      <c r="F70" s="144">
        <f t="shared" si="0"/>
        <v>132.1635387097968</v>
      </c>
      <c r="G70" s="38">
        <f t="shared" si="5"/>
        <v>0.03310129560898632</v>
      </c>
      <c r="H70" s="191">
        <v>8895.677</v>
      </c>
      <c r="I70" s="193">
        <v>9857.008</v>
      </c>
      <c r="J70" s="41">
        <f t="shared" si="1"/>
        <v>90.24723323750979</v>
      </c>
      <c r="K70" s="74">
        <f t="shared" si="4"/>
        <v>0.013954534566426702</v>
      </c>
      <c r="L70" s="75">
        <f t="shared" si="6"/>
        <v>45.362607028110396</v>
      </c>
    </row>
    <row r="71" spans="1:12" ht="13.5">
      <c r="A71" s="87"/>
      <c r="B71" s="12">
        <v>308</v>
      </c>
      <c r="C71" s="36" t="s">
        <v>79</v>
      </c>
      <c r="D71" s="39">
        <v>293.566</v>
      </c>
      <c r="E71" s="134">
        <v>85.782</v>
      </c>
      <c r="F71" s="144">
        <f t="shared" si="0"/>
        <v>342.2233102515679</v>
      </c>
      <c r="G71" s="38">
        <f t="shared" si="5"/>
        <v>0.0024080956701348862</v>
      </c>
      <c r="H71" s="191">
        <v>595.839</v>
      </c>
      <c r="I71" s="193">
        <v>219.757</v>
      </c>
      <c r="J71" s="41">
        <f t="shared" si="1"/>
        <v>271.1353904540015</v>
      </c>
      <c r="K71" s="74">
        <f t="shared" si="4"/>
        <v>0.0009346850072822023</v>
      </c>
      <c r="L71" s="75">
        <f t="shared" si="6"/>
        <v>49.26934960618555</v>
      </c>
    </row>
    <row r="72" spans="1:12" ht="13.5">
      <c r="A72" s="87"/>
      <c r="B72" s="12">
        <v>309</v>
      </c>
      <c r="C72" s="36" t="s">
        <v>80</v>
      </c>
      <c r="D72" s="39">
        <v>2527.868</v>
      </c>
      <c r="E72" s="134">
        <v>2445.401</v>
      </c>
      <c r="F72" s="144">
        <f t="shared" si="0"/>
        <v>103.37233034582059</v>
      </c>
      <c r="G72" s="38">
        <f t="shared" si="5"/>
        <v>0.020735875358428888</v>
      </c>
      <c r="H72" s="191">
        <v>8696.806</v>
      </c>
      <c r="I72" s="193">
        <v>12296.546</v>
      </c>
      <c r="J72" s="41">
        <f t="shared" si="1"/>
        <v>70.72560050602829</v>
      </c>
      <c r="K72" s="74">
        <f t="shared" si="4"/>
        <v>0.01364256817603732</v>
      </c>
      <c r="L72" s="75">
        <f t="shared" si="6"/>
        <v>29.06662514950891</v>
      </c>
    </row>
    <row r="73" spans="1:12" ht="13.5">
      <c r="A73" s="87"/>
      <c r="B73" s="12">
        <v>310</v>
      </c>
      <c r="C73" s="36" t="s">
        <v>81</v>
      </c>
      <c r="D73" s="39">
        <v>5574.519</v>
      </c>
      <c r="E73" s="134">
        <v>3506.79</v>
      </c>
      <c r="F73" s="144">
        <f aca="true" t="shared" si="7" ref="F73:F136">D73/E73*100</f>
        <v>158.96358207933753</v>
      </c>
      <c r="G73" s="38">
        <f t="shared" si="5"/>
        <v>0.04572728131658522</v>
      </c>
      <c r="H73" s="191">
        <v>9174.048</v>
      </c>
      <c r="I73" s="193">
        <v>7842.59</v>
      </c>
      <c r="J73" s="41">
        <f t="shared" si="1"/>
        <v>116.97727408929958</v>
      </c>
      <c r="K73" s="74">
        <f t="shared" si="4"/>
        <v>0.014391211588511785</v>
      </c>
      <c r="L73" s="75">
        <f t="shared" si="6"/>
        <v>60.76400515890042</v>
      </c>
    </row>
    <row r="74" spans="1:12" ht="13.5">
      <c r="A74" s="87"/>
      <c r="B74" s="12">
        <v>311</v>
      </c>
      <c r="C74" s="36" t="s">
        <v>82</v>
      </c>
      <c r="D74" s="39">
        <v>41446.649</v>
      </c>
      <c r="E74" s="134">
        <v>33602.03</v>
      </c>
      <c r="F74" s="144">
        <f t="shared" si="7"/>
        <v>123.34566988958701</v>
      </c>
      <c r="G74" s="38">
        <f t="shared" si="5"/>
        <v>0.33998315880756086</v>
      </c>
      <c r="H74" s="191">
        <v>76132.47</v>
      </c>
      <c r="I74" s="193">
        <v>67540.818</v>
      </c>
      <c r="J74" s="41">
        <f aca="true" t="shared" si="8" ref="J74:J137">H74/I74*100</f>
        <v>112.72068099619403</v>
      </c>
      <c r="K74" s="74">
        <f t="shared" si="4"/>
        <v>0.11942803051891877</v>
      </c>
      <c r="L74" s="75">
        <f t="shared" si="6"/>
        <v>54.44017381808314</v>
      </c>
    </row>
    <row r="75" spans="1:12" ht="13.5">
      <c r="A75" s="87"/>
      <c r="B75" s="12">
        <v>312</v>
      </c>
      <c r="C75" s="36" t="s">
        <v>83</v>
      </c>
      <c r="D75" s="39">
        <v>52488.824</v>
      </c>
      <c r="E75" s="134">
        <v>30205.199</v>
      </c>
      <c r="F75" s="144">
        <f t="shared" si="7"/>
        <v>173.77413735959826</v>
      </c>
      <c r="G75" s="38">
        <f t="shared" si="5"/>
        <v>0.4305611337991188</v>
      </c>
      <c r="H75" s="191">
        <v>1133352.333</v>
      </c>
      <c r="I75" s="193">
        <v>1189565.454</v>
      </c>
      <c r="J75" s="41">
        <f t="shared" si="8"/>
        <v>95.27448272720268</v>
      </c>
      <c r="K75" s="74">
        <f aca="true" t="shared" si="9" ref="K75:K138">H75/$H$8*100</f>
        <v>1.7778752878267552</v>
      </c>
      <c r="L75" s="75">
        <f t="shared" si="6"/>
        <v>4.631289182690551</v>
      </c>
    </row>
    <row r="76" spans="1:12" ht="13.5">
      <c r="A76" s="87"/>
      <c r="B76" s="12">
        <v>314</v>
      </c>
      <c r="C76" s="36" t="s">
        <v>84</v>
      </c>
      <c r="D76" s="39">
        <v>187.636</v>
      </c>
      <c r="E76" s="134">
        <v>221.742</v>
      </c>
      <c r="F76" s="144">
        <f t="shared" si="7"/>
        <v>84.61906179253367</v>
      </c>
      <c r="G76" s="38">
        <f t="shared" si="5"/>
        <v>0.0015391613441659779</v>
      </c>
      <c r="H76" s="191">
        <v>304.11</v>
      </c>
      <c r="I76" s="193">
        <v>355.311</v>
      </c>
      <c r="J76" s="41">
        <f t="shared" si="8"/>
        <v>85.58980723929179</v>
      </c>
      <c r="K76" s="74">
        <f t="shared" si="9"/>
        <v>0.0004770534616978589</v>
      </c>
      <c r="L76" s="75">
        <f t="shared" si="6"/>
        <v>61.70004274768998</v>
      </c>
    </row>
    <row r="77" spans="1:12" ht="13.5">
      <c r="A77" s="87"/>
      <c r="B77" s="12">
        <v>315</v>
      </c>
      <c r="C77" s="36" t="s">
        <v>85</v>
      </c>
      <c r="D77" s="39">
        <v>13447.209</v>
      </c>
      <c r="E77" s="134">
        <v>431.773</v>
      </c>
      <c r="F77" s="144">
        <f t="shared" si="7"/>
        <v>3114.4163715656146</v>
      </c>
      <c r="G77" s="38">
        <f t="shared" si="5"/>
        <v>0.11030625402226034</v>
      </c>
      <c r="H77" s="191">
        <v>19204.271</v>
      </c>
      <c r="I77" s="193">
        <v>19691.417</v>
      </c>
      <c r="J77" s="41">
        <f t="shared" si="8"/>
        <v>97.52609982308536</v>
      </c>
      <c r="K77" s="74">
        <f t="shared" si="9"/>
        <v>0.030125493932898626</v>
      </c>
      <c r="L77" s="75">
        <f t="shared" si="6"/>
        <v>70.02197063351169</v>
      </c>
    </row>
    <row r="78" spans="1:12" ht="13.5">
      <c r="A78" s="87"/>
      <c r="B78" s="12">
        <v>316</v>
      </c>
      <c r="C78" s="36" t="s">
        <v>86</v>
      </c>
      <c r="D78" s="39">
        <v>6769.229</v>
      </c>
      <c r="E78" s="134">
        <v>5972.278</v>
      </c>
      <c r="F78" s="144">
        <f t="shared" si="7"/>
        <v>113.34417118560121</v>
      </c>
      <c r="G78" s="38">
        <f t="shared" si="5"/>
        <v>0.055527380708431856</v>
      </c>
      <c r="H78" s="191">
        <v>13929.427</v>
      </c>
      <c r="I78" s="193">
        <v>11294.248</v>
      </c>
      <c r="J78" s="41">
        <f t="shared" si="8"/>
        <v>123.33204477181658</v>
      </c>
      <c r="K78" s="74">
        <f t="shared" si="9"/>
        <v>0.021850913714832203</v>
      </c>
      <c r="L78" s="75">
        <f t="shared" si="6"/>
        <v>48.596607742730555</v>
      </c>
    </row>
    <row r="79" spans="1:12" ht="13.5">
      <c r="A79" s="87"/>
      <c r="B79" s="12">
        <v>317</v>
      </c>
      <c r="C79" s="172" t="s">
        <v>308</v>
      </c>
      <c r="D79" s="39">
        <v>21.68</v>
      </c>
      <c r="E79" s="226">
        <v>73.052</v>
      </c>
      <c r="F79" s="144">
        <f t="shared" si="7"/>
        <v>29.677490007118212</v>
      </c>
      <c r="G79" s="38">
        <f t="shared" si="5"/>
        <v>0.00017783910305867962</v>
      </c>
      <c r="H79" s="191">
        <v>113.503</v>
      </c>
      <c r="I79" s="193">
        <v>135.125</v>
      </c>
      <c r="J79" s="41">
        <f t="shared" si="8"/>
        <v>83.99851988899168</v>
      </c>
      <c r="K79" s="74">
        <f t="shared" si="9"/>
        <v>0.0001780507022560655</v>
      </c>
      <c r="L79" s="75">
        <f t="shared" si="6"/>
        <v>19.10081671850083</v>
      </c>
    </row>
    <row r="80" spans="1:12" ht="13.5">
      <c r="A80" s="87"/>
      <c r="B80" s="12">
        <v>319</v>
      </c>
      <c r="C80" s="36" t="s">
        <v>88</v>
      </c>
      <c r="D80" s="39">
        <v>1217.375</v>
      </c>
      <c r="E80" s="91">
        <v>1438.488</v>
      </c>
      <c r="F80" s="144">
        <f t="shared" si="7"/>
        <v>84.62879078588072</v>
      </c>
      <c r="G80" s="38">
        <f t="shared" si="5"/>
        <v>0.00998601836190314</v>
      </c>
      <c r="H80" s="191">
        <v>2161.769</v>
      </c>
      <c r="I80" s="193">
        <v>2845.803</v>
      </c>
      <c r="J80" s="41">
        <f t="shared" si="8"/>
        <v>75.96340997602434</v>
      </c>
      <c r="K80" s="74">
        <f t="shared" si="9"/>
        <v>0.0033911393405054702</v>
      </c>
      <c r="L80" s="75">
        <f t="shared" si="6"/>
        <v>56.31383371673847</v>
      </c>
    </row>
    <row r="81" spans="1:12" ht="13.5">
      <c r="A81" s="87"/>
      <c r="B81" s="69">
        <v>320</v>
      </c>
      <c r="C81" s="161" t="s">
        <v>89</v>
      </c>
      <c r="D81" s="201">
        <v>4417.913</v>
      </c>
      <c r="E81" s="135">
        <v>4441.549</v>
      </c>
      <c r="F81" s="146">
        <f t="shared" si="7"/>
        <v>99.46784331322247</v>
      </c>
      <c r="G81" s="70">
        <f t="shared" si="5"/>
        <v>0.036239745632439126</v>
      </c>
      <c r="H81" s="212">
        <v>15231.375</v>
      </c>
      <c r="I81" s="213">
        <v>14232.986</v>
      </c>
      <c r="J81" s="71">
        <f t="shared" si="8"/>
        <v>107.0146137992407</v>
      </c>
      <c r="K81" s="72">
        <f t="shared" si="9"/>
        <v>0.023893262865963716</v>
      </c>
      <c r="L81" s="73">
        <f t="shared" si="6"/>
        <v>29.005345873238625</v>
      </c>
    </row>
    <row r="82" spans="1:12" ht="13.5">
      <c r="A82" s="87"/>
      <c r="B82" s="12">
        <v>321</v>
      </c>
      <c r="C82" s="36" t="s">
        <v>90</v>
      </c>
      <c r="D82" s="39">
        <v>138.126</v>
      </c>
      <c r="E82" s="134">
        <v>42.422</v>
      </c>
      <c r="F82" s="144">
        <f t="shared" si="7"/>
        <v>325.59992456744146</v>
      </c>
      <c r="G82" s="38">
        <f t="shared" si="5"/>
        <v>0.0011330352375038366</v>
      </c>
      <c r="H82" s="191">
        <v>1810.036</v>
      </c>
      <c r="I82" s="193">
        <v>2571.344</v>
      </c>
      <c r="J82" s="41">
        <f t="shared" si="8"/>
        <v>70.39260402342121</v>
      </c>
      <c r="K82" s="74">
        <f t="shared" si="9"/>
        <v>0.0028393802887039087</v>
      </c>
      <c r="L82" s="75">
        <f t="shared" si="6"/>
        <v>7.6311189390708245</v>
      </c>
    </row>
    <row r="83" spans="1:12" ht="13.5">
      <c r="A83" s="87"/>
      <c r="B83" s="12">
        <v>322</v>
      </c>
      <c r="C83" s="36" t="s">
        <v>91</v>
      </c>
      <c r="D83" s="39">
        <v>2142.571</v>
      </c>
      <c r="E83" s="134">
        <v>2087.789</v>
      </c>
      <c r="F83" s="144">
        <f t="shared" si="7"/>
        <v>102.62392416091855</v>
      </c>
      <c r="G83" s="38">
        <f t="shared" si="5"/>
        <v>0.017575318490753607</v>
      </c>
      <c r="H83" s="191">
        <v>4341.366</v>
      </c>
      <c r="I83" s="193">
        <v>5360.206</v>
      </c>
      <c r="J83" s="41">
        <f t="shared" si="8"/>
        <v>80.99252155607452</v>
      </c>
      <c r="K83" s="74">
        <f t="shared" si="9"/>
        <v>0.006810245236254601</v>
      </c>
      <c r="L83" s="75">
        <f t="shared" si="6"/>
        <v>49.352461874902964</v>
      </c>
    </row>
    <row r="84" spans="1:12" ht="13.5">
      <c r="A84" s="87"/>
      <c r="B84" s="12">
        <v>323</v>
      </c>
      <c r="C84" s="36" t="s">
        <v>92</v>
      </c>
      <c r="D84" s="39">
        <v>6734.826</v>
      </c>
      <c r="E84" s="134">
        <v>4183.138</v>
      </c>
      <c r="F84" s="144">
        <f t="shared" si="7"/>
        <v>160.99937415404418</v>
      </c>
      <c r="G84" s="38">
        <f t="shared" si="5"/>
        <v>0.05524517597307541</v>
      </c>
      <c r="H84" s="191">
        <v>15759.17</v>
      </c>
      <c r="I84" s="193">
        <v>12801.893</v>
      </c>
      <c r="J84" s="41">
        <f t="shared" si="8"/>
        <v>123.10031024318045</v>
      </c>
      <c r="K84" s="74">
        <f t="shared" si="9"/>
        <v>0.024721208122011923</v>
      </c>
      <c r="L84" s="75">
        <f aca="true" t="shared" si="10" ref="L84:L115">D84/H84*100</f>
        <v>42.73591819873762</v>
      </c>
    </row>
    <row r="85" spans="1:12" ht="13.5">
      <c r="A85" s="87"/>
      <c r="B85" s="12">
        <v>324</v>
      </c>
      <c r="C85" s="36" t="s">
        <v>93</v>
      </c>
      <c r="D85" s="39">
        <v>25259.879</v>
      </c>
      <c r="E85" s="134">
        <v>24671.198</v>
      </c>
      <c r="F85" s="144">
        <f t="shared" si="7"/>
        <v>102.3861062604256</v>
      </c>
      <c r="G85" s="38">
        <f t="shared" si="5"/>
        <v>0.20720453066101369</v>
      </c>
      <c r="H85" s="191">
        <v>153131.852</v>
      </c>
      <c r="I85" s="193">
        <v>148292.166</v>
      </c>
      <c r="J85" s="41">
        <f t="shared" si="8"/>
        <v>103.26361542254364</v>
      </c>
      <c r="K85" s="74">
        <f t="shared" si="9"/>
        <v>0.24021597478808393</v>
      </c>
      <c r="L85" s="75">
        <f t="shared" si="10"/>
        <v>16.495509373190366</v>
      </c>
    </row>
    <row r="86" spans="1:12" ht="13.5">
      <c r="A86" s="87"/>
      <c r="B86" s="12">
        <v>325</v>
      </c>
      <c r="C86" s="36" t="s">
        <v>94</v>
      </c>
      <c r="D86" s="39">
        <v>0.756</v>
      </c>
      <c r="E86" s="134">
        <v>0</v>
      </c>
      <c r="F86" s="148" t="s">
        <v>305</v>
      </c>
      <c r="G86" s="38">
        <f t="shared" si="5"/>
        <v>6.2014004572122596E-06</v>
      </c>
      <c r="H86" s="191">
        <v>26.863</v>
      </c>
      <c r="I86" s="193">
        <v>222.328</v>
      </c>
      <c r="J86" s="41">
        <f t="shared" si="8"/>
        <v>12.08259868302688</v>
      </c>
      <c r="K86" s="74">
        <f t="shared" si="9"/>
        <v>4.213964401561797E-05</v>
      </c>
      <c r="L86" s="75">
        <f t="shared" si="10"/>
        <v>2.814279864497636</v>
      </c>
    </row>
    <row r="87" spans="1:12" ht="13.5">
      <c r="A87" s="87"/>
      <c r="B87" s="12">
        <v>326</v>
      </c>
      <c r="C87" s="36" t="s">
        <v>95</v>
      </c>
      <c r="D87" s="39">
        <v>1601.068</v>
      </c>
      <c r="E87" s="134">
        <v>1883.451</v>
      </c>
      <c r="F87" s="144">
        <f t="shared" si="7"/>
        <v>85.00714911086085</v>
      </c>
      <c r="G87" s="38">
        <f t="shared" si="5"/>
        <v>0.013133417760883488</v>
      </c>
      <c r="H87" s="191">
        <v>2428.301</v>
      </c>
      <c r="I87" s="193">
        <v>2836.771</v>
      </c>
      <c r="J87" s="41">
        <f t="shared" si="8"/>
        <v>85.60088212971719</v>
      </c>
      <c r="K87" s="74">
        <f t="shared" si="9"/>
        <v>0.0038092446749346366</v>
      </c>
      <c r="L87" s="75">
        <f t="shared" si="10"/>
        <v>65.93367131998875</v>
      </c>
    </row>
    <row r="88" spans="1:12" ht="13.5">
      <c r="A88" s="87"/>
      <c r="B88" s="12">
        <v>327</v>
      </c>
      <c r="C88" s="36" t="s">
        <v>96</v>
      </c>
      <c r="D88" s="39">
        <v>1015.156</v>
      </c>
      <c r="E88" s="134">
        <v>1678.004</v>
      </c>
      <c r="F88" s="144">
        <f t="shared" si="7"/>
        <v>60.49782956417267</v>
      </c>
      <c r="G88" s="38">
        <f t="shared" si="5"/>
        <v>0.008327233971616095</v>
      </c>
      <c r="H88" s="191">
        <v>1634.025</v>
      </c>
      <c r="I88" s="193">
        <v>2577.98</v>
      </c>
      <c r="J88" s="41">
        <f t="shared" si="8"/>
        <v>63.383928502160614</v>
      </c>
      <c r="K88" s="74">
        <f t="shared" si="9"/>
        <v>0.002563274087504008</v>
      </c>
      <c r="L88" s="75">
        <f t="shared" si="10"/>
        <v>62.12609966187787</v>
      </c>
    </row>
    <row r="89" spans="1:12" ht="13.5">
      <c r="A89" s="87"/>
      <c r="B89" s="12">
        <v>328</v>
      </c>
      <c r="C89" s="36" t="s">
        <v>97</v>
      </c>
      <c r="D89" s="39">
        <v>148.336</v>
      </c>
      <c r="E89" s="134">
        <v>14948.109</v>
      </c>
      <c r="F89" s="144">
        <f t="shared" si="7"/>
        <v>0.992339566161847</v>
      </c>
      <c r="G89" s="38">
        <f t="shared" si="5"/>
        <v>0.001216786955318833</v>
      </c>
      <c r="H89" s="191">
        <v>11579.584</v>
      </c>
      <c r="I89" s="193">
        <v>52045.967</v>
      </c>
      <c r="J89" s="41">
        <f t="shared" si="8"/>
        <v>22.24876329034294</v>
      </c>
      <c r="K89" s="74">
        <f t="shared" si="9"/>
        <v>0.018164745099540098</v>
      </c>
      <c r="L89" s="75">
        <f t="shared" si="10"/>
        <v>1.2810132039285695</v>
      </c>
    </row>
    <row r="90" spans="1:12" ht="13.5">
      <c r="A90" s="87"/>
      <c r="B90" s="12">
        <v>329</v>
      </c>
      <c r="C90" s="36" t="s">
        <v>98</v>
      </c>
      <c r="D90" s="39">
        <v>86.347</v>
      </c>
      <c r="E90" s="134">
        <v>166.556</v>
      </c>
      <c r="F90" s="144">
        <f t="shared" si="7"/>
        <v>51.842623502005324</v>
      </c>
      <c r="G90" s="38">
        <f t="shared" si="5"/>
        <v>0.0007082967265594006</v>
      </c>
      <c r="H90" s="191">
        <v>221.971</v>
      </c>
      <c r="I90" s="193">
        <v>468.842</v>
      </c>
      <c r="J90" s="41">
        <f t="shared" si="8"/>
        <v>47.34452118197602</v>
      </c>
      <c r="K90" s="74">
        <f t="shared" si="9"/>
        <v>0.00034820306450473657</v>
      </c>
      <c r="L90" s="75">
        <f t="shared" si="10"/>
        <v>38.90012659311351</v>
      </c>
    </row>
    <row r="91" spans="1:12" ht="13.5">
      <c r="A91" s="87"/>
      <c r="B91" s="12">
        <v>330</v>
      </c>
      <c r="C91" s="36" t="s">
        <v>99</v>
      </c>
      <c r="D91" s="39">
        <v>353.929</v>
      </c>
      <c r="E91" s="134">
        <v>306.088</v>
      </c>
      <c r="F91" s="144">
        <f t="shared" si="7"/>
        <v>115.62981887561745</v>
      </c>
      <c r="G91" s="38">
        <f t="shared" si="5"/>
        <v>0.0029032479661649175</v>
      </c>
      <c r="H91" s="191">
        <v>662.454</v>
      </c>
      <c r="I91" s="193">
        <v>686.128</v>
      </c>
      <c r="J91" s="41">
        <f t="shared" si="8"/>
        <v>96.54962339388568</v>
      </c>
      <c r="K91" s="74">
        <f t="shared" si="9"/>
        <v>0.0010391831045200531</v>
      </c>
      <c r="L91" s="75">
        <f t="shared" si="10"/>
        <v>53.426954928191236</v>
      </c>
    </row>
    <row r="92" spans="1:12" ht="13.5">
      <c r="A92" s="87"/>
      <c r="B92" s="12">
        <v>331</v>
      </c>
      <c r="C92" s="36" t="s">
        <v>100</v>
      </c>
      <c r="D92" s="39">
        <v>222.049</v>
      </c>
      <c r="E92" s="134">
        <v>167.005</v>
      </c>
      <c r="F92" s="144">
        <f t="shared" si="7"/>
        <v>132.95949223077156</v>
      </c>
      <c r="G92" s="38">
        <f t="shared" si="5"/>
        <v>0.0018214481086290012</v>
      </c>
      <c r="H92" s="191">
        <v>475.093</v>
      </c>
      <c r="I92" s="193">
        <v>460.501</v>
      </c>
      <c r="J92" s="41">
        <f t="shared" si="8"/>
        <v>103.16872276064548</v>
      </c>
      <c r="K92" s="74">
        <f t="shared" si="9"/>
        <v>0.0007452723037007032</v>
      </c>
      <c r="L92" s="75">
        <f t="shared" si="10"/>
        <v>46.73800708492863</v>
      </c>
    </row>
    <row r="93" spans="1:12" ht="13.5">
      <c r="A93" s="87"/>
      <c r="B93" s="12">
        <v>332</v>
      </c>
      <c r="C93" s="36" t="s">
        <v>101</v>
      </c>
      <c r="D93" s="39">
        <v>36.384</v>
      </c>
      <c r="E93" s="134">
        <v>52.05</v>
      </c>
      <c r="F93" s="144">
        <f t="shared" si="7"/>
        <v>69.90201729106629</v>
      </c>
      <c r="G93" s="38">
        <f t="shared" si="5"/>
        <v>0.0002984547013693265</v>
      </c>
      <c r="H93" s="191">
        <v>198.341</v>
      </c>
      <c r="I93" s="193">
        <v>226.223</v>
      </c>
      <c r="J93" s="41">
        <f t="shared" si="8"/>
        <v>87.67499325886405</v>
      </c>
      <c r="K93" s="74">
        <f t="shared" si="9"/>
        <v>0.0003111349861780771</v>
      </c>
      <c r="L93" s="75">
        <f t="shared" si="10"/>
        <v>18.344164847409257</v>
      </c>
    </row>
    <row r="94" spans="1:12" ht="13.5">
      <c r="A94" s="87"/>
      <c r="B94" s="12">
        <v>333</v>
      </c>
      <c r="C94" s="36" t="s">
        <v>102</v>
      </c>
      <c r="D94" s="39">
        <v>50.325</v>
      </c>
      <c r="E94" s="134">
        <v>68.546</v>
      </c>
      <c r="F94" s="144">
        <f t="shared" si="7"/>
        <v>73.41785078633326</v>
      </c>
      <c r="G94" s="38">
        <f t="shared" si="5"/>
        <v>0.0004128114788481574</v>
      </c>
      <c r="H94" s="191">
        <v>435.962</v>
      </c>
      <c r="I94" s="193">
        <v>385.14</v>
      </c>
      <c r="J94" s="41">
        <f t="shared" si="8"/>
        <v>113.19572103650621</v>
      </c>
      <c r="K94" s="74">
        <f t="shared" si="9"/>
        <v>0.0006838880052241688</v>
      </c>
      <c r="L94" s="75">
        <f t="shared" si="10"/>
        <v>11.543437272055822</v>
      </c>
    </row>
    <row r="95" spans="1:12" ht="13.5">
      <c r="A95" s="87"/>
      <c r="B95" s="12">
        <v>334</v>
      </c>
      <c r="C95" s="36" t="s">
        <v>103</v>
      </c>
      <c r="D95" s="39">
        <v>13.617</v>
      </c>
      <c r="E95" s="134">
        <v>17.354</v>
      </c>
      <c r="F95" s="144">
        <f t="shared" si="7"/>
        <v>78.46605969805232</v>
      </c>
      <c r="G95" s="38">
        <f t="shared" si="5"/>
        <v>0.00011169903442573986</v>
      </c>
      <c r="H95" s="191">
        <v>23.379</v>
      </c>
      <c r="I95" s="193">
        <v>31.971</v>
      </c>
      <c r="J95" s="41">
        <f t="shared" si="8"/>
        <v>73.12564511588627</v>
      </c>
      <c r="K95" s="74">
        <f t="shared" si="9"/>
        <v>3.667433784168309E-05</v>
      </c>
      <c r="L95" s="75">
        <f t="shared" si="10"/>
        <v>58.24457846785577</v>
      </c>
    </row>
    <row r="96" spans="1:12" ht="13.5">
      <c r="A96" s="87"/>
      <c r="B96" s="12">
        <v>335</v>
      </c>
      <c r="C96" s="36" t="s">
        <v>104</v>
      </c>
      <c r="D96" s="39">
        <v>191.186</v>
      </c>
      <c r="E96" s="134">
        <v>217.729</v>
      </c>
      <c r="F96" s="144">
        <f t="shared" si="7"/>
        <v>87.8091572551199</v>
      </c>
      <c r="G96" s="38">
        <f t="shared" si="5"/>
        <v>0.0015682816770007713</v>
      </c>
      <c r="H96" s="191">
        <v>290.648</v>
      </c>
      <c r="I96" s="193">
        <v>345.554</v>
      </c>
      <c r="J96" s="41">
        <f t="shared" si="8"/>
        <v>84.11073233127095</v>
      </c>
      <c r="K96" s="74">
        <f t="shared" si="9"/>
        <v>0.0004559357947307201</v>
      </c>
      <c r="L96" s="75">
        <f t="shared" si="10"/>
        <v>65.77922435385759</v>
      </c>
    </row>
    <row r="97" spans="1:12" ht="13.5">
      <c r="A97" s="87"/>
      <c r="B97" s="12">
        <v>336</v>
      </c>
      <c r="C97" s="36" t="s">
        <v>105</v>
      </c>
      <c r="D97" s="39">
        <v>65.669</v>
      </c>
      <c r="E97" s="134">
        <v>82.542</v>
      </c>
      <c r="F97" s="144">
        <f t="shared" si="7"/>
        <v>79.55828547890769</v>
      </c>
      <c r="G97" s="38">
        <f t="shared" si="5"/>
        <v>0.0005386769399797247</v>
      </c>
      <c r="H97" s="191">
        <v>176.824</v>
      </c>
      <c r="I97" s="193">
        <v>346.246</v>
      </c>
      <c r="J97" s="41">
        <f t="shared" si="8"/>
        <v>51.068893214650856</v>
      </c>
      <c r="K97" s="74">
        <f t="shared" si="9"/>
        <v>0.00027738154388629835</v>
      </c>
      <c r="L97" s="75">
        <f t="shared" si="10"/>
        <v>37.13805818214722</v>
      </c>
    </row>
    <row r="98" spans="1:12" ht="13.5">
      <c r="A98" s="87"/>
      <c r="B98" s="12">
        <v>337</v>
      </c>
      <c r="C98" s="36" t="s">
        <v>106</v>
      </c>
      <c r="D98" s="39">
        <v>10.239</v>
      </c>
      <c r="E98" s="134">
        <v>6.929</v>
      </c>
      <c r="F98" s="144">
        <f t="shared" si="7"/>
        <v>147.77024101601964</v>
      </c>
      <c r="G98" s="38">
        <f t="shared" si="5"/>
        <v>8.398960222406921E-05</v>
      </c>
      <c r="H98" s="191">
        <v>76.897</v>
      </c>
      <c r="I98" s="193">
        <v>66.447</v>
      </c>
      <c r="J98" s="41">
        <f t="shared" si="8"/>
        <v>115.72681987147652</v>
      </c>
      <c r="K98" s="74">
        <f t="shared" si="9"/>
        <v>0.00012062733893716174</v>
      </c>
      <c r="L98" s="75">
        <f t="shared" si="10"/>
        <v>13.315213857497692</v>
      </c>
    </row>
    <row r="99" spans="1:12" ht="13.5">
      <c r="A99" s="87"/>
      <c r="B99" s="12">
        <v>401</v>
      </c>
      <c r="C99" s="36" t="s">
        <v>107</v>
      </c>
      <c r="D99" s="39">
        <v>24767.252</v>
      </c>
      <c r="E99" s="134">
        <v>16412.17</v>
      </c>
      <c r="F99" s="144">
        <f t="shared" si="7"/>
        <v>150.90784460555798</v>
      </c>
      <c r="G99" s="38">
        <f t="shared" si="5"/>
        <v>0.20316355539244874</v>
      </c>
      <c r="H99" s="191">
        <v>119987.064</v>
      </c>
      <c r="I99" s="193">
        <v>119182.178</v>
      </c>
      <c r="J99" s="41">
        <f t="shared" si="8"/>
        <v>100.67534090541623</v>
      </c>
      <c r="K99" s="74">
        <f t="shared" si="9"/>
        <v>0.1882221703994033</v>
      </c>
      <c r="L99" s="75">
        <f t="shared" si="10"/>
        <v>20.641601831344087</v>
      </c>
    </row>
    <row r="100" spans="1:12" ht="13.5">
      <c r="A100" s="87"/>
      <c r="B100" s="12">
        <v>402</v>
      </c>
      <c r="C100" s="36" t="s">
        <v>108</v>
      </c>
      <c r="D100" s="39">
        <v>23025.171</v>
      </c>
      <c r="E100" s="134">
        <v>9238.884</v>
      </c>
      <c r="F100" s="144">
        <f t="shared" si="7"/>
        <v>249.22026296682586</v>
      </c>
      <c r="G100" s="38">
        <f aca="true" t="shared" si="11" ref="G100:G163">D100/$D$8*100</f>
        <v>0.18887342059099266</v>
      </c>
      <c r="H100" s="191">
        <v>69241.088</v>
      </c>
      <c r="I100" s="193">
        <v>68311.71</v>
      </c>
      <c r="J100" s="41">
        <f t="shared" si="8"/>
        <v>101.36049587984255</v>
      </c>
      <c r="K100" s="74">
        <f t="shared" si="9"/>
        <v>0.10861760784625983</v>
      </c>
      <c r="L100" s="75">
        <f t="shared" si="10"/>
        <v>33.25362391763688</v>
      </c>
    </row>
    <row r="101" spans="1:12" ht="13.5">
      <c r="A101" s="87"/>
      <c r="B101" s="12">
        <v>403</v>
      </c>
      <c r="C101" s="36" t="s">
        <v>109</v>
      </c>
      <c r="D101" s="39">
        <v>785.119</v>
      </c>
      <c r="E101" s="134">
        <v>631.54</v>
      </c>
      <c r="F101" s="144">
        <f t="shared" si="7"/>
        <v>124.31817462076829</v>
      </c>
      <c r="G101" s="38">
        <f t="shared" si="11"/>
        <v>0.006440261012653481</v>
      </c>
      <c r="H101" s="191">
        <v>4351.292</v>
      </c>
      <c r="I101" s="193">
        <v>4391.552</v>
      </c>
      <c r="J101" s="41">
        <f t="shared" si="8"/>
        <v>99.08323982045529</v>
      </c>
      <c r="K101" s="74">
        <f t="shared" si="9"/>
        <v>0.006825816025313867</v>
      </c>
      <c r="L101" s="75">
        <f t="shared" si="10"/>
        <v>18.04335356027589</v>
      </c>
    </row>
    <row r="102" spans="1:12" ht="13.5">
      <c r="A102" s="87"/>
      <c r="B102" s="12">
        <v>404</v>
      </c>
      <c r="C102" s="36" t="s">
        <v>110</v>
      </c>
      <c r="D102" s="39">
        <v>616.707</v>
      </c>
      <c r="E102" s="134">
        <v>388.354</v>
      </c>
      <c r="F102" s="144">
        <f t="shared" si="7"/>
        <v>158.80021835747797</v>
      </c>
      <c r="G102" s="38">
        <f t="shared" si="11"/>
        <v>0.0050587924229709</v>
      </c>
      <c r="H102" s="191">
        <v>6549.966</v>
      </c>
      <c r="I102" s="193">
        <v>5378.141</v>
      </c>
      <c r="J102" s="41">
        <f t="shared" si="8"/>
        <v>121.788662662433</v>
      </c>
      <c r="K102" s="74">
        <f t="shared" si="9"/>
        <v>0.010274847766608391</v>
      </c>
      <c r="L102" s="75">
        <f t="shared" si="10"/>
        <v>9.41542291975256</v>
      </c>
    </row>
    <row r="103" spans="1:12" ht="13.5">
      <c r="A103" s="87"/>
      <c r="B103" s="12">
        <v>405</v>
      </c>
      <c r="C103" s="36" t="s">
        <v>111</v>
      </c>
      <c r="D103" s="39">
        <v>176.924</v>
      </c>
      <c r="E103" s="134">
        <v>303.223</v>
      </c>
      <c r="F103" s="144">
        <f t="shared" si="7"/>
        <v>58.34781662340917</v>
      </c>
      <c r="G103" s="38">
        <f t="shared" si="11"/>
        <v>0.0014512917652008226</v>
      </c>
      <c r="H103" s="191">
        <v>288.137</v>
      </c>
      <c r="I103" s="193">
        <v>13474.911</v>
      </c>
      <c r="J103" s="41">
        <f t="shared" si="8"/>
        <v>2.138322100977142</v>
      </c>
      <c r="K103" s="74">
        <f t="shared" si="9"/>
        <v>0.00045199682119376525</v>
      </c>
      <c r="L103" s="75">
        <f t="shared" si="10"/>
        <v>61.402735504291364</v>
      </c>
    </row>
    <row r="104" spans="1:12" ht="13.5">
      <c r="A104" s="87"/>
      <c r="B104" s="12">
        <v>406</v>
      </c>
      <c r="C104" s="36" t="s">
        <v>112</v>
      </c>
      <c r="D104" s="39">
        <v>14566.072</v>
      </c>
      <c r="E104" s="134">
        <v>17777.924</v>
      </c>
      <c r="F104" s="144">
        <f t="shared" si="7"/>
        <v>81.93348109711798</v>
      </c>
      <c r="G104" s="38">
        <f t="shared" si="11"/>
        <v>0.11948418724945328</v>
      </c>
      <c r="H104" s="191">
        <v>52327.787</v>
      </c>
      <c r="I104" s="193">
        <v>52631.882</v>
      </c>
      <c r="J104" s="41">
        <f t="shared" si="8"/>
        <v>99.42222282684095</v>
      </c>
      <c r="K104" s="74">
        <f t="shared" si="9"/>
        <v>0.08208592920764926</v>
      </c>
      <c r="L104" s="75">
        <f t="shared" si="10"/>
        <v>27.836208704946763</v>
      </c>
    </row>
    <row r="105" spans="1:12" ht="13.5">
      <c r="A105" s="87"/>
      <c r="B105" s="12">
        <v>407</v>
      </c>
      <c r="C105" s="36" t="s">
        <v>113</v>
      </c>
      <c r="D105" s="39">
        <v>39340.669</v>
      </c>
      <c r="E105" s="134">
        <v>30622.37</v>
      </c>
      <c r="F105" s="144">
        <f t="shared" si="7"/>
        <v>128.47036006684002</v>
      </c>
      <c r="G105" s="38">
        <f t="shared" si="11"/>
        <v>0.32270799302068276</v>
      </c>
      <c r="H105" s="191">
        <v>82853.759</v>
      </c>
      <c r="I105" s="193">
        <v>72678.775</v>
      </c>
      <c r="J105" s="41">
        <f t="shared" si="8"/>
        <v>113.9999387716703</v>
      </c>
      <c r="K105" s="74">
        <f t="shared" si="9"/>
        <v>0.12997163048117502</v>
      </c>
      <c r="L105" s="75">
        <f t="shared" si="10"/>
        <v>47.48205690945175</v>
      </c>
    </row>
    <row r="106" spans="1:12" ht="13.5">
      <c r="A106" s="87"/>
      <c r="B106" s="12">
        <v>408</v>
      </c>
      <c r="C106" s="36" t="s">
        <v>114</v>
      </c>
      <c r="D106" s="39">
        <v>11577.418</v>
      </c>
      <c r="E106" s="134">
        <v>6874.651</v>
      </c>
      <c r="F106" s="144">
        <f t="shared" si="7"/>
        <v>168.40735624252054</v>
      </c>
      <c r="G106" s="38">
        <f t="shared" si="11"/>
        <v>0.0949685255007109</v>
      </c>
      <c r="H106" s="191">
        <v>18516.002</v>
      </c>
      <c r="I106" s="193">
        <v>12330.4</v>
      </c>
      <c r="J106" s="41">
        <f t="shared" si="8"/>
        <v>150.16546097450205</v>
      </c>
      <c r="K106" s="74">
        <f t="shared" si="9"/>
        <v>0.029045815168539272</v>
      </c>
      <c r="L106" s="75">
        <f t="shared" si="10"/>
        <v>62.52655405848411</v>
      </c>
    </row>
    <row r="107" spans="1:12" ht="13.5">
      <c r="A107" s="87"/>
      <c r="B107" s="12">
        <v>409</v>
      </c>
      <c r="C107" s="36" t="s">
        <v>115</v>
      </c>
      <c r="D107" s="39">
        <v>37258.919</v>
      </c>
      <c r="E107" s="134">
        <v>43409.261</v>
      </c>
      <c r="F107" s="144">
        <f t="shared" si="7"/>
        <v>85.83172839546843</v>
      </c>
      <c r="G107" s="38">
        <f t="shared" si="11"/>
        <v>0.3056315837590404</v>
      </c>
      <c r="H107" s="191">
        <v>159002.814</v>
      </c>
      <c r="I107" s="193">
        <v>186809.022</v>
      </c>
      <c r="J107" s="41">
        <f t="shared" si="8"/>
        <v>85.11516858109776</v>
      </c>
      <c r="K107" s="74">
        <f t="shared" si="9"/>
        <v>0.24942567767715887</v>
      </c>
      <c r="L107" s="75">
        <f t="shared" si="10"/>
        <v>23.432867672392263</v>
      </c>
    </row>
    <row r="108" spans="1:12" ht="13.5">
      <c r="A108" s="87"/>
      <c r="B108" s="12">
        <v>410</v>
      </c>
      <c r="C108" s="36" t="s">
        <v>116</v>
      </c>
      <c r="D108" s="39">
        <v>147615.305</v>
      </c>
      <c r="E108" s="134">
        <v>176354.465</v>
      </c>
      <c r="F108" s="144">
        <f t="shared" si="7"/>
        <v>83.70375255313213</v>
      </c>
      <c r="G108" s="38">
        <f t="shared" si="11"/>
        <v>1.2108751586223903</v>
      </c>
      <c r="H108" s="191">
        <v>473004.735</v>
      </c>
      <c r="I108" s="193">
        <v>494214.928</v>
      </c>
      <c r="J108" s="41">
        <f t="shared" si="8"/>
        <v>95.70830588103966</v>
      </c>
      <c r="K108" s="74">
        <f t="shared" si="9"/>
        <v>0.7419964691434954</v>
      </c>
      <c r="L108" s="75">
        <f t="shared" si="10"/>
        <v>31.20799731529115</v>
      </c>
    </row>
    <row r="109" spans="1:12" ht="13.5">
      <c r="A109" s="87"/>
      <c r="B109" s="12">
        <v>411</v>
      </c>
      <c r="C109" s="36" t="s">
        <v>117</v>
      </c>
      <c r="D109" s="39">
        <v>1825.522</v>
      </c>
      <c r="E109" s="134">
        <v>2618.7</v>
      </c>
      <c r="F109" s="144">
        <f t="shared" si="7"/>
        <v>69.71100164203612</v>
      </c>
      <c r="G109" s="38">
        <f t="shared" si="11"/>
        <v>0.014974593869644228</v>
      </c>
      <c r="H109" s="191">
        <v>5566.073</v>
      </c>
      <c r="I109" s="193">
        <v>9465.665</v>
      </c>
      <c r="J109" s="41">
        <f t="shared" si="8"/>
        <v>58.80276768721478</v>
      </c>
      <c r="K109" s="74">
        <f t="shared" si="9"/>
        <v>0.008731427420055199</v>
      </c>
      <c r="L109" s="75">
        <f t="shared" si="10"/>
        <v>32.79730610791486</v>
      </c>
    </row>
    <row r="110" spans="1:12" ht="13.5">
      <c r="A110" s="87"/>
      <c r="B110" s="12">
        <v>412</v>
      </c>
      <c r="C110" s="36" t="s">
        <v>118</v>
      </c>
      <c r="D110" s="39">
        <v>862.297</v>
      </c>
      <c r="E110" s="134">
        <v>1495.925</v>
      </c>
      <c r="F110" s="144">
        <f t="shared" si="7"/>
        <v>57.64306365626619</v>
      </c>
      <c r="G110" s="38">
        <f t="shared" si="11"/>
        <v>0.00707334525139254</v>
      </c>
      <c r="H110" s="191">
        <v>8247.786</v>
      </c>
      <c r="I110" s="193">
        <v>8036.451</v>
      </c>
      <c r="J110" s="41">
        <f t="shared" si="8"/>
        <v>102.62970557525952</v>
      </c>
      <c r="K110" s="74">
        <f t="shared" si="9"/>
        <v>0.012938196253471233</v>
      </c>
      <c r="L110" s="75">
        <f t="shared" si="10"/>
        <v>10.454890560933565</v>
      </c>
    </row>
    <row r="111" spans="1:12" ht="13.5">
      <c r="A111" s="87"/>
      <c r="B111" s="12">
        <v>413</v>
      </c>
      <c r="C111" s="36" t="s">
        <v>119</v>
      </c>
      <c r="D111" s="39">
        <v>57753.259</v>
      </c>
      <c r="E111" s="134">
        <v>40227.976</v>
      </c>
      <c r="F111" s="144">
        <f t="shared" si="7"/>
        <v>143.56491363125002</v>
      </c>
      <c r="G111" s="38">
        <f t="shared" si="11"/>
        <v>0.4737448237673254</v>
      </c>
      <c r="H111" s="191">
        <v>90605.092</v>
      </c>
      <c r="I111" s="193">
        <v>77801.612</v>
      </c>
      <c r="J111" s="41">
        <f t="shared" si="8"/>
        <v>116.4565741902623</v>
      </c>
      <c r="K111" s="74">
        <f t="shared" si="9"/>
        <v>0.14213104727254278</v>
      </c>
      <c r="L111" s="75">
        <f t="shared" si="10"/>
        <v>63.74173650196172</v>
      </c>
    </row>
    <row r="112" spans="1:12" ht="13.5">
      <c r="A112" s="87"/>
      <c r="B112" s="80">
        <v>414</v>
      </c>
      <c r="C112" s="36" t="s">
        <v>120</v>
      </c>
      <c r="D112" s="39">
        <v>0</v>
      </c>
      <c r="E112" s="134">
        <v>0</v>
      </c>
      <c r="F112" s="144">
        <v>0</v>
      </c>
      <c r="G112" s="81">
        <f t="shared" si="11"/>
        <v>0</v>
      </c>
      <c r="H112" s="191">
        <v>2.037</v>
      </c>
      <c r="I112" s="193">
        <v>0.545</v>
      </c>
      <c r="J112" s="41">
        <f t="shared" si="8"/>
        <v>373.7614678899082</v>
      </c>
      <c r="K112" s="83">
        <f t="shared" si="9"/>
        <v>3.195415808354011E-06</v>
      </c>
      <c r="L112" s="75">
        <f t="shared" si="10"/>
        <v>0</v>
      </c>
    </row>
    <row r="113" spans="1:12" ht="16.5" customHeight="1" thickBot="1">
      <c r="A113" s="58" t="s">
        <v>121</v>
      </c>
      <c r="B113" s="59" t="s">
        <v>122</v>
      </c>
      <c r="C113" s="60"/>
      <c r="D113" s="61">
        <f>SUM(D68:D112)</f>
        <v>696807.529</v>
      </c>
      <c r="E113" s="62">
        <f>SUM(E68:E112)</f>
        <v>635760.764</v>
      </c>
      <c r="F113" s="147">
        <f t="shared" si="7"/>
        <v>109.60215987786248</v>
      </c>
      <c r="G113" s="64">
        <f t="shared" si="11"/>
        <v>5.715849905991461</v>
      </c>
      <c r="H113" s="65">
        <f>SUM(H68:H112)</f>
        <v>3435157.319999999</v>
      </c>
      <c r="I113" s="66">
        <f>SUM(I68:I112)</f>
        <v>3527588.4240000006</v>
      </c>
      <c r="J113" s="63">
        <f t="shared" si="8"/>
        <v>97.37976507204907</v>
      </c>
      <c r="K113" s="85">
        <f t="shared" si="9"/>
        <v>5.3886872874378975</v>
      </c>
      <c r="L113" s="86">
        <f t="shared" si="10"/>
        <v>20.28458856725666</v>
      </c>
    </row>
    <row r="114" spans="1:12" ht="13.5">
      <c r="A114" s="44" t="s">
        <v>123</v>
      </c>
      <c r="B114" s="69">
        <v>201</v>
      </c>
      <c r="C114" s="36" t="s">
        <v>124</v>
      </c>
      <c r="D114" s="101">
        <v>1252.627</v>
      </c>
      <c r="E114" s="134">
        <v>1379.147</v>
      </c>
      <c r="F114" s="146">
        <f t="shared" si="7"/>
        <v>90.8262135943449</v>
      </c>
      <c r="G114" s="70">
        <f t="shared" si="11"/>
        <v>0.010275187368407964</v>
      </c>
      <c r="H114" s="194">
        <v>2777.191</v>
      </c>
      <c r="I114" s="88">
        <v>2902.942</v>
      </c>
      <c r="J114" s="71">
        <f t="shared" si="8"/>
        <v>95.66815320457658</v>
      </c>
      <c r="K114" s="72">
        <f t="shared" si="9"/>
        <v>0.004356543949051784</v>
      </c>
      <c r="L114" s="73">
        <f t="shared" si="10"/>
        <v>45.10409979003965</v>
      </c>
    </row>
    <row r="115" spans="1:12" ht="13.5">
      <c r="A115" s="44"/>
      <c r="B115" s="12">
        <v>202</v>
      </c>
      <c r="C115" s="36" t="s">
        <v>125</v>
      </c>
      <c r="D115" s="39">
        <v>34748.566</v>
      </c>
      <c r="E115" s="134">
        <v>36847.573</v>
      </c>
      <c r="F115" s="144">
        <f t="shared" si="7"/>
        <v>94.30354069723941</v>
      </c>
      <c r="G115" s="38">
        <f t="shared" si="11"/>
        <v>0.2850393823807809</v>
      </c>
      <c r="H115" s="191">
        <v>98213.972</v>
      </c>
      <c r="I115" s="46">
        <v>111370.671</v>
      </c>
      <c r="J115" s="41">
        <f t="shared" si="8"/>
        <v>88.18656753895286</v>
      </c>
      <c r="K115" s="74">
        <f t="shared" si="9"/>
        <v>0.15406699986747094</v>
      </c>
      <c r="L115" s="75">
        <f t="shared" si="10"/>
        <v>35.38047112074848</v>
      </c>
    </row>
    <row r="116" spans="1:12" ht="13.5">
      <c r="A116" s="44"/>
      <c r="B116" s="12">
        <v>203</v>
      </c>
      <c r="C116" s="36" t="s">
        <v>126</v>
      </c>
      <c r="D116" s="39">
        <v>23137.732</v>
      </c>
      <c r="E116" s="134">
        <v>25352.287</v>
      </c>
      <c r="F116" s="144">
        <f t="shared" si="7"/>
        <v>91.26487089705161</v>
      </c>
      <c r="G116" s="38">
        <f t="shared" si="11"/>
        <v>0.1897967484175327</v>
      </c>
      <c r="H116" s="191">
        <v>138991.044</v>
      </c>
      <c r="I116" s="46">
        <v>153638.014</v>
      </c>
      <c r="J116" s="41">
        <f t="shared" si="8"/>
        <v>90.46657163896951</v>
      </c>
      <c r="K116" s="74">
        <f t="shared" si="9"/>
        <v>0.21803347040610113</v>
      </c>
      <c r="L116" s="75">
        <f aca="true" t="shared" si="12" ref="L116:L147">D116/H116*100</f>
        <v>16.64692294850307</v>
      </c>
    </row>
    <row r="117" spans="1:12" ht="13.5">
      <c r="A117" s="44"/>
      <c r="B117" s="12">
        <v>204</v>
      </c>
      <c r="C117" s="36" t="s">
        <v>127</v>
      </c>
      <c r="D117" s="39">
        <v>4655.983</v>
      </c>
      <c r="E117" s="134">
        <v>7589.828</v>
      </c>
      <c r="F117" s="144">
        <f t="shared" si="7"/>
        <v>61.34503970313951</v>
      </c>
      <c r="G117" s="38">
        <f t="shared" si="11"/>
        <v>0.03819261257271495</v>
      </c>
      <c r="H117" s="191">
        <v>32215.202</v>
      </c>
      <c r="I117" s="46">
        <v>39585.276</v>
      </c>
      <c r="J117" s="41">
        <f t="shared" si="8"/>
        <v>81.38177942728</v>
      </c>
      <c r="K117" s="74">
        <f t="shared" si="9"/>
        <v>0.050535574737416676</v>
      </c>
      <c r="L117" s="75">
        <f t="shared" si="12"/>
        <v>14.45275121975023</v>
      </c>
    </row>
    <row r="118" spans="1:12" ht="13.5">
      <c r="A118" s="44"/>
      <c r="B118" s="12">
        <v>205</v>
      </c>
      <c r="C118" s="36" t="s">
        <v>128</v>
      </c>
      <c r="D118" s="39">
        <v>195886.433</v>
      </c>
      <c r="E118" s="134">
        <v>216162.554</v>
      </c>
      <c r="F118" s="144">
        <f t="shared" si="7"/>
        <v>90.61996602797355</v>
      </c>
      <c r="G118" s="38">
        <f t="shared" si="11"/>
        <v>1.6068389089522201</v>
      </c>
      <c r="H118" s="191">
        <v>1064648.055</v>
      </c>
      <c r="I118" s="46">
        <v>1304442.1</v>
      </c>
      <c r="J118" s="41">
        <f t="shared" si="8"/>
        <v>81.61711853672922</v>
      </c>
      <c r="K118" s="74">
        <f t="shared" si="9"/>
        <v>1.6700997669515716</v>
      </c>
      <c r="L118" s="75">
        <f t="shared" si="12"/>
        <v>18.399172579148704</v>
      </c>
    </row>
    <row r="119" spans="1:12" ht="13.5">
      <c r="A119" s="44"/>
      <c r="B119" s="12">
        <v>206</v>
      </c>
      <c r="C119" s="36" t="s">
        <v>129</v>
      </c>
      <c r="D119" s="39">
        <v>7664.229</v>
      </c>
      <c r="E119" s="134">
        <v>10939.622</v>
      </c>
      <c r="F119" s="144">
        <f t="shared" si="7"/>
        <v>70.05935854090754</v>
      </c>
      <c r="G119" s="38">
        <f t="shared" si="11"/>
        <v>0.06286898574706277</v>
      </c>
      <c r="H119" s="191">
        <v>70432.077</v>
      </c>
      <c r="I119" s="46">
        <v>71135.956</v>
      </c>
      <c r="J119" s="41">
        <f t="shared" si="8"/>
        <v>99.01051586345449</v>
      </c>
      <c r="K119" s="74">
        <f t="shared" si="9"/>
        <v>0.11048589703534954</v>
      </c>
      <c r="L119" s="75">
        <f t="shared" si="12"/>
        <v>10.881730777299099</v>
      </c>
    </row>
    <row r="120" spans="1:12" ht="13.5">
      <c r="A120" s="44"/>
      <c r="B120" s="12">
        <v>207</v>
      </c>
      <c r="C120" s="36" t="s">
        <v>130</v>
      </c>
      <c r="D120" s="39">
        <v>249925.072</v>
      </c>
      <c r="E120" s="134">
        <v>256112.513</v>
      </c>
      <c r="F120" s="144">
        <f t="shared" si="7"/>
        <v>97.58409266008802</v>
      </c>
      <c r="G120" s="38">
        <f t="shared" si="11"/>
        <v>2.050113036732284</v>
      </c>
      <c r="H120" s="191">
        <v>1289640.888</v>
      </c>
      <c r="I120" s="46">
        <v>1428942.415</v>
      </c>
      <c r="J120" s="41">
        <f t="shared" si="8"/>
        <v>90.25142472238812</v>
      </c>
      <c r="K120" s="74">
        <f t="shared" si="9"/>
        <v>2.023043142177175</v>
      </c>
      <c r="L120" s="75">
        <f t="shared" si="12"/>
        <v>19.379431462318834</v>
      </c>
    </row>
    <row r="121" spans="1:12" ht="13.5">
      <c r="A121" s="44"/>
      <c r="B121" s="12">
        <v>208</v>
      </c>
      <c r="C121" s="36" t="s">
        <v>131</v>
      </c>
      <c r="D121" s="39">
        <v>153628.491</v>
      </c>
      <c r="E121" s="134">
        <v>143248.642</v>
      </c>
      <c r="F121" s="144">
        <f t="shared" si="7"/>
        <v>107.24603658022811</v>
      </c>
      <c r="G121" s="38">
        <f t="shared" si="11"/>
        <v>1.2602007861484517</v>
      </c>
      <c r="H121" s="191">
        <v>500485.089</v>
      </c>
      <c r="I121" s="46">
        <v>541974.828</v>
      </c>
      <c r="J121" s="41">
        <f t="shared" si="8"/>
        <v>92.34471107207953</v>
      </c>
      <c r="K121" s="74">
        <f t="shared" si="9"/>
        <v>0.785104548471313</v>
      </c>
      <c r="L121" s="75">
        <f t="shared" si="12"/>
        <v>30.695917695961572</v>
      </c>
    </row>
    <row r="122" spans="1:12" ht="13.5">
      <c r="A122" s="44"/>
      <c r="B122" s="12">
        <v>209</v>
      </c>
      <c r="C122" s="36" t="s">
        <v>132</v>
      </c>
      <c r="D122" s="39">
        <v>32.348</v>
      </c>
      <c r="E122" s="134">
        <v>122.598</v>
      </c>
      <c r="F122" s="144">
        <f t="shared" si="7"/>
        <v>26.38542227442536</v>
      </c>
      <c r="G122" s="38">
        <f t="shared" si="11"/>
        <v>0.00026534775395489703</v>
      </c>
      <c r="H122" s="191">
        <v>20382.852</v>
      </c>
      <c r="I122" s="46">
        <v>17251.026</v>
      </c>
      <c r="J122" s="41">
        <f t="shared" si="8"/>
        <v>118.1544332493615</v>
      </c>
      <c r="K122" s="74">
        <f t="shared" si="9"/>
        <v>0.03197431885132066</v>
      </c>
      <c r="L122" s="75">
        <f t="shared" si="12"/>
        <v>0.15870203051074502</v>
      </c>
    </row>
    <row r="123" spans="1:12" ht="13.5">
      <c r="A123" s="44"/>
      <c r="B123" s="12">
        <v>210</v>
      </c>
      <c r="C123" s="36" t="s">
        <v>133</v>
      </c>
      <c r="D123" s="39">
        <v>121370.007</v>
      </c>
      <c r="E123" s="134">
        <v>128479.905</v>
      </c>
      <c r="F123" s="144">
        <f t="shared" si="7"/>
        <v>94.46614005513158</v>
      </c>
      <c r="G123" s="38">
        <f t="shared" si="11"/>
        <v>0.9955873239439882</v>
      </c>
      <c r="H123" s="191">
        <v>533649.341</v>
      </c>
      <c r="I123" s="46">
        <v>637657.985</v>
      </c>
      <c r="J123" s="41">
        <f t="shared" si="8"/>
        <v>83.68896078357743</v>
      </c>
      <c r="K123" s="74">
        <f t="shared" si="9"/>
        <v>0.8371288857874819</v>
      </c>
      <c r="L123" s="75">
        <f t="shared" si="12"/>
        <v>22.74340052075507</v>
      </c>
    </row>
    <row r="124" spans="1:12" ht="13.5">
      <c r="A124" s="44"/>
      <c r="B124" s="12">
        <v>211</v>
      </c>
      <c r="C124" s="36" t="s">
        <v>134</v>
      </c>
      <c r="D124" s="39">
        <v>0</v>
      </c>
      <c r="E124" s="134">
        <v>9.31</v>
      </c>
      <c r="F124" s="148" t="s">
        <v>274</v>
      </c>
      <c r="G124" s="38">
        <f t="shared" si="11"/>
        <v>0</v>
      </c>
      <c r="H124" s="191">
        <v>9.312</v>
      </c>
      <c r="I124" s="46">
        <v>109.232</v>
      </c>
      <c r="J124" s="41">
        <f t="shared" si="8"/>
        <v>8.524974366486012</v>
      </c>
      <c r="K124" s="74">
        <f t="shared" si="9"/>
        <v>1.4607615123904052E-05</v>
      </c>
      <c r="L124" s="75">
        <f t="shared" si="12"/>
        <v>0</v>
      </c>
    </row>
    <row r="125" spans="1:12" ht="13.5">
      <c r="A125" s="44"/>
      <c r="B125" s="12">
        <v>212</v>
      </c>
      <c r="C125" s="36" t="s">
        <v>135</v>
      </c>
      <c r="D125" s="39">
        <v>2.474</v>
      </c>
      <c r="E125" s="78">
        <v>0</v>
      </c>
      <c r="F125" s="148" t="s">
        <v>273</v>
      </c>
      <c r="G125" s="38">
        <f t="shared" si="11"/>
        <v>2.029400096712054E-05</v>
      </c>
      <c r="H125" s="191">
        <v>43.671</v>
      </c>
      <c r="I125" s="46">
        <v>23.921</v>
      </c>
      <c r="J125" s="41">
        <f t="shared" si="8"/>
        <v>182.5634379833619</v>
      </c>
      <c r="K125" s="74">
        <f t="shared" si="9"/>
        <v>6.850613832431421E-05</v>
      </c>
      <c r="L125" s="75">
        <f t="shared" si="12"/>
        <v>5.665086670788395</v>
      </c>
    </row>
    <row r="126" spans="1:12" ht="13.5">
      <c r="A126" s="44"/>
      <c r="B126" s="12">
        <v>213</v>
      </c>
      <c r="C126" s="36" t="s">
        <v>136</v>
      </c>
      <c r="D126" s="39">
        <v>344287.491</v>
      </c>
      <c r="E126" s="134">
        <v>369651.844</v>
      </c>
      <c r="F126" s="144">
        <f t="shared" si="7"/>
        <v>93.13831287150295</v>
      </c>
      <c r="G126" s="38">
        <f t="shared" si="11"/>
        <v>2.824159529232621</v>
      </c>
      <c r="H126" s="191">
        <v>1659950.268</v>
      </c>
      <c r="I126" s="46">
        <v>1871402.737</v>
      </c>
      <c r="J126" s="41">
        <f t="shared" si="8"/>
        <v>88.70085712608424</v>
      </c>
      <c r="K126" s="74">
        <f t="shared" si="9"/>
        <v>2.6039427233425028</v>
      </c>
      <c r="L126" s="75">
        <f t="shared" si="12"/>
        <v>20.740831676530686</v>
      </c>
    </row>
    <row r="127" spans="1:12" ht="13.5">
      <c r="A127" s="44"/>
      <c r="B127" s="12">
        <v>215</v>
      </c>
      <c r="C127" s="36" t="s">
        <v>137</v>
      </c>
      <c r="D127" s="39">
        <v>26054.994</v>
      </c>
      <c r="E127" s="134">
        <v>28536.542</v>
      </c>
      <c r="F127" s="144">
        <f t="shared" si="7"/>
        <v>91.30396387901519</v>
      </c>
      <c r="G127" s="38">
        <f t="shared" si="11"/>
        <v>0.21372678796860142</v>
      </c>
      <c r="H127" s="191">
        <v>349313.286</v>
      </c>
      <c r="I127" s="46">
        <v>734944.834</v>
      </c>
      <c r="J127" s="41">
        <f t="shared" si="8"/>
        <v>47.52918448298121</v>
      </c>
      <c r="K127" s="74">
        <f t="shared" si="9"/>
        <v>0.5479632774435376</v>
      </c>
      <c r="L127" s="75">
        <f t="shared" si="12"/>
        <v>7.458918696839947</v>
      </c>
    </row>
    <row r="128" spans="1:12" ht="13.5">
      <c r="A128" s="44"/>
      <c r="B128" s="12">
        <v>217</v>
      </c>
      <c r="C128" s="36" t="s">
        <v>138</v>
      </c>
      <c r="D128" s="39">
        <v>3289.905</v>
      </c>
      <c r="E128" s="134">
        <v>7158.521</v>
      </c>
      <c r="F128" s="144">
        <f t="shared" si="7"/>
        <v>45.95788711103872</v>
      </c>
      <c r="G128" s="38">
        <f t="shared" si="11"/>
        <v>0.02698679678728161</v>
      </c>
      <c r="H128" s="191">
        <v>27557.427</v>
      </c>
      <c r="I128" s="46">
        <v>36624.099</v>
      </c>
      <c r="J128" s="41">
        <f t="shared" si="8"/>
        <v>75.2439725547924</v>
      </c>
      <c r="K128" s="74">
        <f t="shared" si="9"/>
        <v>0.043228982755700376</v>
      </c>
      <c r="L128" s="75">
        <f t="shared" si="12"/>
        <v>11.93836057335832</v>
      </c>
    </row>
    <row r="129" spans="1:12" ht="13.5">
      <c r="A129" s="44"/>
      <c r="B129" s="12">
        <v>218</v>
      </c>
      <c r="C129" s="36" t="s">
        <v>139</v>
      </c>
      <c r="D129" s="39">
        <v>42366.892</v>
      </c>
      <c r="E129" s="134">
        <v>58473.239</v>
      </c>
      <c r="F129" s="144">
        <f t="shared" si="7"/>
        <v>72.45518244679417</v>
      </c>
      <c r="G129" s="38">
        <f t="shared" si="11"/>
        <v>0.3475318299199238</v>
      </c>
      <c r="H129" s="191">
        <v>193098.625</v>
      </c>
      <c r="I129" s="46">
        <v>250059.05</v>
      </c>
      <c r="J129" s="41">
        <f t="shared" si="8"/>
        <v>77.22121035011531</v>
      </c>
      <c r="K129" s="74">
        <f t="shared" si="9"/>
        <v>0.30291133966441985</v>
      </c>
      <c r="L129" s="75">
        <f t="shared" si="12"/>
        <v>21.94054566675449</v>
      </c>
    </row>
    <row r="130" spans="1:12" ht="13.5">
      <c r="A130" s="44"/>
      <c r="B130" s="12">
        <v>219</v>
      </c>
      <c r="C130" s="36" t="s">
        <v>140</v>
      </c>
      <c r="D130" s="39">
        <v>5405.636</v>
      </c>
      <c r="E130" s="134">
        <v>5085.973</v>
      </c>
      <c r="F130" s="144">
        <f t="shared" si="7"/>
        <v>106.28518869447402</v>
      </c>
      <c r="G130" s="38">
        <f t="shared" si="11"/>
        <v>0.04434194915598287</v>
      </c>
      <c r="H130" s="191">
        <v>5526.552</v>
      </c>
      <c r="I130" s="46">
        <v>5212.206</v>
      </c>
      <c r="J130" s="41">
        <f t="shared" si="8"/>
        <v>106.03095886847143</v>
      </c>
      <c r="K130" s="74">
        <f t="shared" si="9"/>
        <v>0.00866943133357412</v>
      </c>
      <c r="L130" s="75">
        <f t="shared" si="12"/>
        <v>97.81208970801325</v>
      </c>
    </row>
    <row r="131" spans="1:12" ht="13.5">
      <c r="A131" s="44"/>
      <c r="B131" s="12">
        <v>220</v>
      </c>
      <c r="C131" s="36" t="s">
        <v>141</v>
      </c>
      <c r="D131" s="39">
        <v>57096.617</v>
      </c>
      <c r="E131" s="134">
        <v>97935.503</v>
      </c>
      <c r="F131" s="144">
        <f t="shared" si="7"/>
        <v>58.300223362308145</v>
      </c>
      <c r="G131" s="38">
        <f t="shared" si="11"/>
        <v>0.46835844810723976</v>
      </c>
      <c r="H131" s="191">
        <v>292168.867</v>
      </c>
      <c r="I131" s="46">
        <v>424705.281</v>
      </c>
      <c r="J131" s="41">
        <f t="shared" si="8"/>
        <v>68.79332093824377</v>
      </c>
      <c r="K131" s="74">
        <f t="shared" si="9"/>
        <v>0.45832155931304897</v>
      </c>
      <c r="L131" s="75">
        <f t="shared" si="12"/>
        <v>19.54233439937322</v>
      </c>
    </row>
    <row r="132" spans="1:12" ht="13.5">
      <c r="A132" s="44"/>
      <c r="B132" s="12">
        <v>221</v>
      </c>
      <c r="C132" s="36" t="s">
        <v>142</v>
      </c>
      <c r="D132" s="39">
        <v>91.334</v>
      </c>
      <c r="E132" s="134">
        <v>109.939</v>
      </c>
      <c r="F132" s="144">
        <f t="shared" si="7"/>
        <v>83.07697905201977</v>
      </c>
      <c r="G132" s="38">
        <f t="shared" si="11"/>
        <v>0.0007492046420092917</v>
      </c>
      <c r="H132" s="191">
        <v>42152.079</v>
      </c>
      <c r="I132" s="46">
        <v>34870.601</v>
      </c>
      <c r="J132" s="41">
        <f t="shared" si="8"/>
        <v>120.88142386762992</v>
      </c>
      <c r="K132" s="74">
        <f t="shared" si="9"/>
        <v>0.06612342640725928</v>
      </c>
      <c r="L132" s="75">
        <f t="shared" si="12"/>
        <v>0.21667733162105718</v>
      </c>
    </row>
    <row r="133" spans="1:12" ht="13.5">
      <c r="A133" s="44"/>
      <c r="B133" s="12">
        <v>222</v>
      </c>
      <c r="C133" s="36" t="s">
        <v>143</v>
      </c>
      <c r="D133" s="39">
        <v>15293.296</v>
      </c>
      <c r="E133" s="134">
        <v>25392.768</v>
      </c>
      <c r="F133" s="144">
        <f t="shared" si="7"/>
        <v>60.22697486150388</v>
      </c>
      <c r="G133" s="38">
        <f t="shared" si="11"/>
        <v>0.12544954074957992</v>
      </c>
      <c r="H133" s="191">
        <v>53442.971</v>
      </c>
      <c r="I133" s="46">
        <v>87656.559</v>
      </c>
      <c r="J133" s="41">
        <f t="shared" si="8"/>
        <v>60.96859334850231</v>
      </c>
      <c r="K133" s="74">
        <f t="shared" si="9"/>
        <v>0.08383530406421452</v>
      </c>
      <c r="L133" s="75">
        <f t="shared" si="12"/>
        <v>28.61610369677988</v>
      </c>
    </row>
    <row r="134" spans="1:12" ht="13.5">
      <c r="A134" s="44"/>
      <c r="B134" s="12">
        <v>225</v>
      </c>
      <c r="C134" s="36" t="s">
        <v>144</v>
      </c>
      <c r="D134" s="39">
        <v>15458.558</v>
      </c>
      <c r="E134" s="134">
        <v>21118.833</v>
      </c>
      <c r="F134" s="144">
        <f t="shared" si="7"/>
        <v>73.1979745282327</v>
      </c>
      <c r="G134" s="38">
        <f t="shared" si="11"/>
        <v>0.1268051701706908</v>
      </c>
      <c r="H134" s="191">
        <v>76068.171</v>
      </c>
      <c r="I134" s="46">
        <v>93064.161</v>
      </c>
      <c r="J134" s="41">
        <f t="shared" si="8"/>
        <v>81.73734140256205</v>
      </c>
      <c r="K134" s="74">
        <f t="shared" si="9"/>
        <v>0.11932716550121561</v>
      </c>
      <c r="L134" s="75">
        <f t="shared" si="12"/>
        <v>20.321979346657358</v>
      </c>
    </row>
    <row r="135" spans="1:12" ht="13.5">
      <c r="A135" s="44"/>
      <c r="B135" s="12">
        <v>228</v>
      </c>
      <c r="C135" s="89" t="s">
        <v>145</v>
      </c>
      <c r="D135" s="39">
        <v>81.385</v>
      </c>
      <c r="E135" s="134">
        <v>131.977</v>
      </c>
      <c r="F135" s="144">
        <f t="shared" si="7"/>
        <v>61.66604787197769</v>
      </c>
      <c r="G135" s="38">
        <f t="shared" si="11"/>
        <v>0.000667593883875952</v>
      </c>
      <c r="H135" s="191">
        <v>2305.29</v>
      </c>
      <c r="I135" s="90">
        <v>1788.272</v>
      </c>
      <c r="J135" s="41">
        <f t="shared" si="8"/>
        <v>128.9115973408967</v>
      </c>
      <c r="K135" s="74">
        <f t="shared" si="9"/>
        <v>0.0036162788948652038</v>
      </c>
      <c r="L135" s="75">
        <f t="shared" si="12"/>
        <v>3.5303584364656944</v>
      </c>
    </row>
    <row r="136" spans="1:12" ht="13.5">
      <c r="A136" s="44"/>
      <c r="B136" s="12">
        <v>230</v>
      </c>
      <c r="C136" s="36" t="s">
        <v>146</v>
      </c>
      <c r="D136" s="39">
        <v>1500.127</v>
      </c>
      <c r="E136" s="134">
        <v>4525.437</v>
      </c>
      <c r="F136" s="144">
        <f t="shared" si="7"/>
        <v>33.1487765711908</v>
      </c>
      <c r="G136" s="38">
        <f t="shared" si="11"/>
        <v>0.012305407756185787</v>
      </c>
      <c r="H136" s="191">
        <v>11574.519</v>
      </c>
      <c r="I136" s="40">
        <v>23350.161</v>
      </c>
      <c r="J136" s="41">
        <f t="shared" si="8"/>
        <v>49.56933273393704</v>
      </c>
      <c r="K136" s="74">
        <f t="shared" si="9"/>
        <v>0.01815679969891697</v>
      </c>
      <c r="L136" s="75">
        <f t="shared" si="12"/>
        <v>12.960599053835411</v>
      </c>
    </row>
    <row r="137" spans="1:12" ht="13.5">
      <c r="A137" s="44"/>
      <c r="B137" s="12">
        <v>233</v>
      </c>
      <c r="C137" s="36" t="s">
        <v>147</v>
      </c>
      <c r="D137" s="39">
        <v>762.425</v>
      </c>
      <c r="E137" s="134">
        <v>1307.492</v>
      </c>
      <c r="F137" s="144">
        <f aca="true" t="shared" si="13" ref="F137:F200">D137/E137*100</f>
        <v>58.31202026475114</v>
      </c>
      <c r="G137" s="38">
        <f t="shared" si="11"/>
        <v>0.006254104158187905</v>
      </c>
      <c r="H137" s="191">
        <v>17009.875</v>
      </c>
      <c r="I137" s="46">
        <v>22006.852</v>
      </c>
      <c r="J137" s="41">
        <f t="shared" si="8"/>
        <v>77.29354021193035</v>
      </c>
      <c r="K137" s="74">
        <f t="shared" si="9"/>
        <v>0.026683173035407803</v>
      </c>
      <c r="L137" s="75">
        <f t="shared" si="12"/>
        <v>4.482249281667267</v>
      </c>
    </row>
    <row r="138" spans="1:12" ht="13.5">
      <c r="A138" s="44"/>
      <c r="B138" s="12">
        <v>234</v>
      </c>
      <c r="C138" s="36" t="s">
        <v>148</v>
      </c>
      <c r="D138" s="39">
        <v>39062.487</v>
      </c>
      <c r="E138" s="134">
        <v>63828.758</v>
      </c>
      <c r="F138" s="144">
        <f t="shared" si="13"/>
        <v>61.198883111590554</v>
      </c>
      <c r="G138" s="38">
        <f t="shared" si="11"/>
        <v>0.32042609092810576</v>
      </c>
      <c r="H138" s="191">
        <v>192669.542</v>
      </c>
      <c r="I138" s="46">
        <v>244507.482</v>
      </c>
      <c r="J138" s="41">
        <f aca="true" t="shared" si="14" ref="J138:J201">H138/I138*100</f>
        <v>78.79903732352861</v>
      </c>
      <c r="K138" s="74">
        <f t="shared" si="9"/>
        <v>0.3022382426583835</v>
      </c>
      <c r="L138" s="75">
        <f t="shared" si="12"/>
        <v>20.274344660039727</v>
      </c>
    </row>
    <row r="139" spans="1:12" ht="13.5">
      <c r="A139" s="44"/>
      <c r="B139" s="12">
        <v>241</v>
      </c>
      <c r="C139" s="36" t="s">
        <v>149</v>
      </c>
      <c r="D139" s="39">
        <v>328.348</v>
      </c>
      <c r="E139" s="134">
        <v>523.296</v>
      </c>
      <c r="F139" s="144">
        <f t="shared" si="13"/>
        <v>62.746132208157526</v>
      </c>
      <c r="G139" s="38">
        <f t="shared" si="11"/>
        <v>0.0026934093086305967</v>
      </c>
      <c r="H139" s="191">
        <v>2520.377</v>
      </c>
      <c r="I139" s="46">
        <v>3240.212</v>
      </c>
      <c r="J139" s="41">
        <f t="shared" si="14"/>
        <v>77.78432398867729</v>
      </c>
      <c r="K139" s="74">
        <f aca="true" t="shared" si="15" ref="K139:K202">H139/$H$8*100</f>
        <v>0.003953683116746126</v>
      </c>
      <c r="L139" s="75">
        <f t="shared" si="12"/>
        <v>13.027733549385667</v>
      </c>
    </row>
    <row r="140" spans="1:12" ht="13.5">
      <c r="A140" s="44"/>
      <c r="B140" s="12">
        <v>242</v>
      </c>
      <c r="C140" s="36" t="s">
        <v>150</v>
      </c>
      <c r="D140" s="39">
        <v>1400.118</v>
      </c>
      <c r="E140" s="134">
        <v>2441.409</v>
      </c>
      <c r="F140" s="144">
        <f t="shared" si="13"/>
        <v>57.34876868234695</v>
      </c>
      <c r="G140" s="38">
        <f t="shared" si="11"/>
        <v>0.01148504286422105</v>
      </c>
      <c r="H140" s="191">
        <v>6303.43</v>
      </c>
      <c r="I140" s="46">
        <v>6648.726</v>
      </c>
      <c r="J140" s="41">
        <f t="shared" si="14"/>
        <v>94.80658399819755</v>
      </c>
      <c r="K140" s="74">
        <f t="shared" si="15"/>
        <v>0.00988810990125328</v>
      </c>
      <c r="L140" s="75">
        <f t="shared" si="12"/>
        <v>22.212002036986213</v>
      </c>
    </row>
    <row r="141" spans="1:12" ht="13.5">
      <c r="A141" s="44"/>
      <c r="B141" s="12">
        <v>243</v>
      </c>
      <c r="C141" s="36" t="s">
        <v>151</v>
      </c>
      <c r="D141" s="39">
        <v>4.014</v>
      </c>
      <c r="E141" s="78">
        <v>0</v>
      </c>
      <c r="F141" s="148" t="s">
        <v>273</v>
      </c>
      <c r="G141" s="38">
        <f t="shared" si="11"/>
        <v>3.292648337996033E-05</v>
      </c>
      <c r="H141" s="191">
        <v>138.535</v>
      </c>
      <c r="I141" s="46">
        <v>37.087</v>
      </c>
      <c r="J141" s="41">
        <f t="shared" si="14"/>
        <v>373.540593739046</v>
      </c>
      <c r="K141" s="74">
        <f t="shared" si="15"/>
        <v>0.00021731808002470448</v>
      </c>
      <c r="L141" s="75">
        <f t="shared" si="12"/>
        <v>2.897462735048905</v>
      </c>
    </row>
    <row r="142" spans="1:12" ht="13.5">
      <c r="A142" s="44"/>
      <c r="B142" s="12">
        <v>244</v>
      </c>
      <c r="C142" s="36" t="s">
        <v>152</v>
      </c>
      <c r="D142" s="39">
        <v>76.207</v>
      </c>
      <c r="E142" s="134">
        <v>75.681</v>
      </c>
      <c r="F142" s="144">
        <f t="shared" si="13"/>
        <v>100.69502252877207</v>
      </c>
      <c r="G142" s="38">
        <f t="shared" si="11"/>
        <v>0.0006251192124904426</v>
      </c>
      <c r="H142" s="191">
        <v>414.058</v>
      </c>
      <c r="I142" s="46">
        <v>524.156</v>
      </c>
      <c r="J142" s="41">
        <f t="shared" si="14"/>
        <v>78.99518463968744</v>
      </c>
      <c r="K142" s="74">
        <f t="shared" si="15"/>
        <v>0.0006495274809894184</v>
      </c>
      <c r="L142" s="75">
        <f t="shared" si="12"/>
        <v>18.404909457129193</v>
      </c>
    </row>
    <row r="143" spans="1:12" ht="13.5">
      <c r="A143" s="44"/>
      <c r="B143" s="12">
        <v>247</v>
      </c>
      <c r="C143" s="36" t="s">
        <v>153</v>
      </c>
      <c r="D143" s="39">
        <v>372.411</v>
      </c>
      <c r="E143" s="134">
        <v>353.173</v>
      </c>
      <c r="F143" s="144">
        <f t="shared" si="13"/>
        <v>105.44718877150858</v>
      </c>
      <c r="G143" s="38">
        <f t="shared" si="11"/>
        <v>0.0030548541609403106</v>
      </c>
      <c r="H143" s="191">
        <v>394.671</v>
      </c>
      <c r="I143" s="46">
        <v>533.08</v>
      </c>
      <c r="J143" s="41">
        <f t="shared" si="14"/>
        <v>74.03597959030539</v>
      </c>
      <c r="K143" s="74">
        <f t="shared" si="15"/>
        <v>0.0006191153424147699</v>
      </c>
      <c r="L143" s="75">
        <f t="shared" si="12"/>
        <v>94.35985922451864</v>
      </c>
    </row>
    <row r="144" spans="1:12" ht="13.5">
      <c r="A144" s="44"/>
      <c r="B144" s="12">
        <v>248</v>
      </c>
      <c r="C144" s="36" t="s">
        <v>154</v>
      </c>
      <c r="D144" s="39">
        <v>2.124</v>
      </c>
      <c r="E144" s="91">
        <v>0</v>
      </c>
      <c r="F144" s="148" t="s">
        <v>273</v>
      </c>
      <c r="G144" s="38">
        <f t="shared" si="11"/>
        <v>1.742298223692968E-05</v>
      </c>
      <c r="H144" s="191">
        <v>362.58</v>
      </c>
      <c r="I144" s="193">
        <v>59.267</v>
      </c>
      <c r="J144" s="41">
        <f t="shared" si="14"/>
        <v>611.7738370425362</v>
      </c>
      <c r="K144" s="74">
        <f t="shared" si="15"/>
        <v>0.0005687746017638672</v>
      </c>
      <c r="L144" s="92">
        <f t="shared" si="12"/>
        <v>0.5858017540956479</v>
      </c>
    </row>
    <row r="145" spans="1:14" ht="13.5">
      <c r="A145" s="44"/>
      <c r="B145" s="93"/>
      <c r="C145" s="94" t="s">
        <v>155</v>
      </c>
      <c r="D145" s="53">
        <f>D116+D117+D118+D119+D120+D121+D122+D123+D126+D128+D129+D131+D132+D133+D134+D136+D137+D140</f>
        <v>1237847.0580000002</v>
      </c>
      <c r="E145" s="50">
        <f>E116+E117+E118+E119+E120+E121+E122+E123+E126+E128+E129+E131+E132+E133+E134+E136+E137+E140</f>
        <v>1376122.9340000001</v>
      </c>
      <c r="F145" s="145">
        <f t="shared" si="13"/>
        <v>89.951778828504</v>
      </c>
      <c r="G145" s="96">
        <f t="shared" si="11"/>
        <v>10.153948824656151</v>
      </c>
      <c r="H145" s="53">
        <f>H116+H117+H118+H119+H120+H121+H122+H123+H126+H128+H129+H131+H132+H133+H134+H136+H137+H140</f>
        <v>6029770.779999999</v>
      </c>
      <c r="I145" s="54">
        <f>I116+I117+I118+I119+I120+I121+I122+I123+I126+I128+I129+I131+I132+I133+I134+I136+I137+I140</f>
        <v>7045015.8270000005</v>
      </c>
      <c r="J145" s="95">
        <f t="shared" si="14"/>
        <v>85.5891729425351</v>
      </c>
      <c r="K145" s="97">
        <f t="shared" si="15"/>
        <v>9.458824188101667</v>
      </c>
      <c r="L145" s="98">
        <f t="shared" si="12"/>
        <v>20.528923953556994</v>
      </c>
      <c r="N145" s="6"/>
    </row>
    <row r="146" spans="1:12" ht="13.5">
      <c r="A146" s="44"/>
      <c r="B146" s="47"/>
      <c r="C146" s="48" t="s">
        <v>156</v>
      </c>
      <c r="D146" s="49">
        <f>D114+D115+D127</f>
        <v>62056.187</v>
      </c>
      <c r="E146" s="50">
        <f>E114+E115+E127</f>
        <v>66763.26199999999</v>
      </c>
      <c r="F146" s="145">
        <f t="shared" si="13"/>
        <v>92.94960303167932</v>
      </c>
      <c r="G146" s="52">
        <f t="shared" si="11"/>
        <v>0.5090413577177902</v>
      </c>
      <c r="H146" s="53">
        <f>H114+H115+H127</f>
        <v>450304.449</v>
      </c>
      <c r="I146" s="54">
        <f>I114+I115+I127</f>
        <v>849218.447</v>
      </c>
      <c r="J146" s="51">
        <f t="shared" si="14"/>
        <v>53.02574980451408</v>
      </c>
      <c r="K146" s="99">
        <f t="shared" si="15"/>
        <v>0.7063868212600604</v>
      </c>
      <c r="L146" s="98">
        <f t="shared" si="12"/>
        <v>13.780940236724154</v>
      </c>
    </row>
    <row r="147" spans="1:12" ht="13.5">
      <c r="A147" s="44"/>
      <c r="B147" s="47"/>
      <c r="C147" s="48" t="s">
        <v>37</v>
      </c>
      <c r="D147" s="49">
        <f>D148-D145-D146</f>
        <v>45335.08600000005</v>
      </c>
      <c r="E147" s="50">
        <f>E148-E145-E146</f>
        <v>70008.16799999995</v>
      </c>
      <c r="F147" s="145">
        <f t="shared" si="13"/>
        <v>64.75685237185478</v>
      </c>
      <c r="G147" s="52">
        <f t="shared" si="11"/>
        <v>0.3718796601166103</v>
      </c>
      <c r="H147" s="53">
        <f>H148-H145-H146</f>
        <v>204384.58800000232</v>
      </c>
      <c r="I147" s="54">
        <f>I148-I145-I146</f>
        <v>256034.91500000062</v>
      </c>
      <c r="J147" s="51">
        <f t="shared" si="14"/>
        <v>79.82684236640219</v>
      </c>
      <c r="K147" s="99">
        <f t="shared" si="15"/>
        <v>0.32061548526221356</v>
      </c>
      <c r="L147" s="100">
        <f t="shared" si="12"/>
        <v>22.181264469901972</v>
      </c>
    </row>
    <row r="148" spans="1:12" ht="14.25" thickBot="1">
      <c r="A148" s="58" t="s">
        <v>157</v>
      </c>
      <c r="B148" s="59" t="s">
        <v>158</v>
      </c>
      <c r="C148" s="60"/>
      <c r="D148" s="61">
        <f>SUM(D114:D144)</f>
        <v>1345238.3310000002</v>
      </c>
      <c r="E148" s="62">
        <f>SUM(E114:E144)</f>
        <v>1512894.364</v>
      </c>
      <c r="F148" s="147">
        <f t="shared" si="13"/>
        <v>88.91819303518803</v>
      </c>
      <c r="G148" s="64">
        <f t="shared" si="11"/>
        <v>11.034869842490552</v>
      </c>
      <c r="H148" s="65">
        <f>SUM(H114:H144)</f>
        <v>6684459.817000002</v>
      </c>
      <c r="I148" s="66">
        <f>SUM(I114:I144)</f>
        <v>8150269.189000001</v>
      </c>
      <c r="J148" s="63">
        <f t="shared" si="14"/>
        <v>82.01520295822465</v>
      </c>
      <c r="K148" s="85">
        <f t="shared" si="15"/>
        <v>10.485826494623943</v>
      </c>
      <c r="L148" s="86">
        <f aca="true" t="shared" si="16" ref="L148:L179">D148/H148*100</f>
        <v>20.12486226005538</v>
      </c>
    </row>
    <row r="149" spans="1:12" ht="13.5">
      <c r="A149" s="44" t="s">
        <v>159</v>
      </c>
      <c r="B149" s="69">
        <v>150</v>
      </c>
      <c r="C149" s="36" t="s">
        <v>160</v>
      </c>
      <c r="D149" s="101">
        <v>793.803</v>
      </c>
      <c r="E149" s="102">
        <v>408.82</v>
      </c>
      <c r="F149" s="146">
        <f t="shared" si="13"/>
        <v>194.16931656963945</v>
      </c>
      <c r="G149" s="70">
        <f t="shared" si="11"/>
        <v>0.006511495088804845</v>
      </c>
      <c r="H149" s="194">
        <v>15206.124</v>
      </c>
      <c r="I149" s="192">
        <v>6852.537</v>
      </c>
      <c r="J149" s="71">
        <f t="shared" si="14"/>
        <v>221.90502583203852</v>
      </c>
      <c r="K149" s="72">
        <f t="shared" si="15"/>
        <v>0.023853651945700216</v>
      </c>
      <c r="L149" s="73">
        <f t="shared" si="16"/>
        <v>5.220284932570588</v>
      </c>
    </row>
    <row r="150" spans="1:12" ht="13.5">
      <c r="A150" s="44" t="s">
        <v>161</v>
      </c>
      <c r="B150" s="12">
        <v>151</v>
      </c>
      <c r="C150" s="36" t="s">
        <v>162</v>
      </c>
      <c r="D150" s="39">
        <v>121.915</v>
      </c>
      <c r="E150" s="40">
        <v>82.772</v>
      </c>
      <c r="F150" s="144">
        <f t="shared" si="13"/>
        <v>147.29014642632774</v>
      </c>
      <c r="G150" s="38">
        <f t="shared" si="11"/>
        <v>0.0010000578528320538</v>
      </c>
      <c r="H150" s="191">
        <v>1678.808</v>
      </c>
      <c r="I150" s="193">
        <v>1112.53</v>
      </c>
      <c r="J150" s="41">
        <f t="shared" si="14"/>
        <v>150.9000206735998</v>
      </c>
      <c r="K150" s="74">
        <f t="shared" si="15"/>
        <v>0.0026335246059848707</v>
      </c>
      <c r="L150" s="75">
        <f t="shared" si="16"/>
        <v>7.26199779843794</v>
      </c>
    </row>
    <row r="151" spans="1:12" ht="13.5">
      <c r="A151" s="44"/>
      <c r="B151" s="12">
        <v>152</v>
      </c>
      <c r="C151" s="36" t="s">
        <v>163</v>
      </c>
      <c r="D151" s="39">
        <v>289.618</v>
      </c>
      <c r="E151" s="40">
        <v>794.292</v>
      </c>
      <c r="F151" s="144">
        <f t="shared" si="13"/>
        <v>36.46240929028619</v>
      </c>
      <c r="G151" s="38">
        <f t="shared" si="11"/>
        <v>0.0023757105788583333</v>
      </c>
      <c r="H151" s="191">
        <v>7790.897</v>
      </c>
      <c r="I151" s="193">
        <v>18967.504</v>
      </c>
      <c r="J151" s="41">
        <f t="shared" si="14"/>
        <v>41.07497222618221</v>
      </c>
      <c r="K151" s="74">
        <f t="shared" si="15"/>
        <v>0.01222148033139806</v>
      </c>
      <c r="L151" s="75">
        <f t="shared" si="16"/>
        <v>3.7173896664273705</v>
      </c>
    </row>
    <row r="152" spans="1:12" ht="13.5">
      <c r="A152" s="44"/>
      <c r="B152" s="12">
        <v>153</v>
      </c>
      <c r="C152" s="36" t="s">
        <v>164</v>
      </c>
      <c r="D152" s="39">
        <v>24561.75</v>
      </c>
      <c r="E152" s="40">
        <v>14768.63</v>
      </c>
      <c r="F152" s="144">
        <f t="shared" si="13"/>
        <v>166.31028064214487</v>
      </c>
      <c r="G152" s="38">
        <f t="shared" si="11"/>
        <v>0.20147784084647247</v>
      </c>
      <c r="H152" s="191">
        <v>43422.42</v>
      </c>
      <c r="I152" s="193">
        <v>27147.047</v>
      </c>
      <c r="J152" s="41">
        <f t="shared" si="14"/>
        <v>159.9526460465479</v>
      </c>
      <c r="K152" s="74">
        <f t="shared" si="15"/>
        <v>0.0681161940623404</v>
      </c>
      <c r="L152" s="75">
        <f t="shared" si="16"/>
        <v>56.56467327247077</v>
      </c>
    </row>
    <row r="153" spans="1:12" ht="13.5">
      <c r="A153" s="44"/>
      <c r="B153" s="12">
        <v>154</v>
      </c>
      <c r="C153" s="36" t="s">
        <v>165</v>
      </c>
      <c r="D153" s="39">
        <v>1093.735</v>
      </c>
      <c r="E153" s="40">
        <v>1535.93</v>
      </c>
      <c r="F153" s="144">
        <f t="shared" si="13"/>
        <v>71.20995097432825</v>
      </c>
      <c r="G153" s="38">
        <f t="shared" si="11"/>
        <v>0.008971810488186573</v>
      </c>
      <c r="H153" s="191">
        <v>5756.818</v>
      </c>
      <c r="I153" s="193">
        <v>6360.159</v>
      </c>
      <c r="J153" s="41">
        <f t="shared" si="14"/>
        <v>90.51374344572204</v>
      </c>
      <c r="K153" s="74">
        <f t="shared" si="15"/>
        <v>0.00903064665832937</v>
      </c>
      <c r="L153" s="75">
        <f t="shared" si="16"/>
        <v>18.998950461869732</v>
      </c>
    </row>
    <row r="154" spans="1:12" ht="13.5">
      <c r="A154" s="44"/>
      <c r="B154" s="12">
        <v>155</v>
      </c>
      <c r="C154" s="36" t="s">
        <v>166</v>
      </c>
      <c r="D154" s="39">
        <v>1.378</v>
      </c>
      <c r="E154" s="40">
        <v>2.41</v>
      </c>
      <c r="F154" s="144">
        <f t="shared" si="13"/>
        <v>57.17842323651452</v>
      </c>
      <c r="G154" s="38">
        <f t="shared" si="11"/>
        <v>1.1303610886294302E-05</v>
      </c>
      <c r="H154" s="191">
        <v>596.031</v>
      </c>
      <c r="I154" s="193">
        <v>70.771</v>
      </c>
      <c r="J154" s="41">
        <f t="shared" si="14"/>
        <v>842.1966624747424</v>
      </c>
      <c r="K154" s="74">
        <f t="shared" si="15"/>
        <v>0.0009349861952229012</v>
      </c>
      <c r="L154" s="75">
        <f t="shared" si="16"/>
        <v>0.23119602839449627</v>
      </c>
    </row>
    <row r="155" spans="1:12" ht="13.5">
      <c r="A155" s="44"/>
      <c r="B155" s="12">
        <v>156</v>
      </c>
      <c r="C155" s="36" t="s">
        <v>167</v>
      </c>
      <c r="D155" s="39">
        <v>110.941</v>
      </c>
      <c r="E155" s="40">
        <v>87.935</v>
      </c>
      <c r="F155" s="144">
        <f t="shared" si="13"/>
        <v>126.16250639677034</v>
      </c>
      <c r="G155" s="38">
        <f t="shared" si="11"/>
        <v>0.0009100391112745837</v>
      </c>
      <c r="H155" s="191">
        <v>9699.104</v>
      </c>
      <c r="I155" s="193">
        <v>21630.429</v>
      </c>
      <c r="J155" s="41">
        <f t="shared" si="14"/>
        <v>44.840090781371</v>
      </c>
      <c r="K155" s="74">
        <f t="shared" si="15"/>
        <v>0.015214860210343458</v>
      </c>
      <c r="L155" s="75">
        <f t="shared" si="16"/>
        <v>1.1438273061099253</v>
      </c>
    </row>
    <row r="156" spans="1:12" ht="13.5">
      <c r="A156" s="44"/>
      <c r="B156" s="12">
        <v>157</v>
      </c>
      <c r="C156" s="36" t="s">
        <v>168</v>
      </c>
      <c r="D156" s="39">
        <v>21884.28</v>
      </c>
      <c r="E156" s="40">
        <v>10210.917</v>
      </c>
      <c r="F156" s="144">
        <f t="shared" si="13"/>
        <v>214.32237672679153</v>
      </c>
      <c r="G156" s="38">
        <f t="shared" si="11"/>
        <v>0.17951479364783213</v>
      </c>
      <c r="H156" s="191">
        <v>26282.938</v>
      </c>
      <c r="I156" s="193">
        <v>15286.443</v>
      </c>
      <c r="J156" s="41">
        <f t="shared" si="14"/>
        <v>171.93625750607907</v>
      </c>
      <c r="K156" s="74">
        <f t="shared" si="15"/>
        <v>0.041229708186150404</v>
      </c>
      <c r="L156" s="75">
        <f t="shared" si="16"/>
        <v>83.26420737285916</v>
      </c>
    </row>
    <row r="157" spans="1:12" ht="13.5">
      <c r="A157" s="44"/>
      <c r="B157" s="12">
        <v>223</v>
      </c>
      <c r="C157" s="36" t="s">
        <v>169</v>
      </c>
      <c r="D157" s="39">
        <v>44359.63</v>
      </c>
      <c r="E157" s="40">
        <v>54880.943</v>
      </c>
      <c r="F157" s="144">
        <f t="shared" si="13"/>
        <v>80.82884071434414</v>
      </c>
      <c r="G157" s="38">
        <f t="shared" si="11"/>
        <v>0.363878081698104</v>
      </c>
      <c r="H157" s="191">
        <v>136354.653</v>
      </c>
      <c r="I157" s="193">
        <v>198057.194</v>
      </c>
      <c r="J157" s="41">
        <f t="shared" si="14"/>
        <v>68.84609957667077</v>
      </c>
      <c r="K157" s="74">
        <f t="shared" si="15"/>
        <v>0.21389779761356195</v>
      </c>
      <c r="L157" s="75">
        <f t="shared" si="16"/>
        <v>32.53253851190542</v>
      </c>
    </row>
    <row r="158" spans="1:12" ht="13.5">
      <c r="A158" s="44"/>
      <c r="B158" s="12">
        <v>224</v>
      </c>
      <c r="C158" s="36" t="s">
        <v>170</v>
      </c>
      <c r="D158" s="39">
        <v>420859.995</v>
      </c>
      <c r="E158" s="40">
        <v>352915.734</v>
      </c>
      <c r="F158" s="144">
        <f t="shared" si="13"/>
        <v>119.25226178779549</v>
      </c>
      <c r="G158" s="38">
        <f t="shared" si="11"/>
        <v>3.4522769383800918</v>
      </c>
      <c r="H158" s="191">
        <v>1005075.462</v>
      </c>
      <c r="I158" s="193">
        <v>940650.568</v>
      </c>
      <c r="J158" s="41">
        <f t="shared" si="14"/>
        <v>106.8489719978567</v>
      </c>
      <c r="K158" s="74">
        <f t="shared" si="15"/>
        <v>1.5766490033694218</v>
      </c>
      <c r="L158" s="75">
        <f t="shared" si="16"/>
        <v>41.8734722826215</v>
      </c>
    </row>
    <row r="159" spans="1:12" ht="13.5">
      <c r="A159" s="44"/>
      <c r="B159" s="12">
        <v>227</v>
      </c>
      <c r="C159" s="36" t="s">
        <v>171</v>
      </c>
      <c r="D159" s="39">
        <v>31324.413</v>
      </c>
      <c r="E159" s="40">
        <v>27347.878</v>
      </c>
      <c r="F159" s="144">
        <f t="shared" si="13"/>
        <v>114.54056142856861</v>
      </c>
      <c r="G159" s="38">
        <f t="shared" si="11"/>
        <v>0.25695136124352597</v>
      </c>
      <c r="H159" s="191">
        <v>109491.142</v>
      </c>
      <c r="I159" s="193">
        <v>134502.947</v>
      </c>
      <c r="J159" s="41">
        <f t="shared" si="14"/>
        <v>81.40426990049521</v>
      </c>
      <c r="K159" s="74">
        <f t="shared" si="15"/>
        <v>0.17175735199878936</v>
      </c>
      <c r="L159" s="75">
        <f t="shared" si="16"/>
        <v>28.609084194226416</v>
      </c>
    </row>
    <row r="160" spans="1:12" ht="13.5">
      <c r="A160" s="44"/>
      <c r="B160" s="12">
        <v>229</v>
      </c>
      <c r="C160" s="36" t="s">
        <v>172</v>
      </c>
      <c r="D160" s="39">
        <v>7.978</v>
      </c>
      <c r="E160" s="40">
        <v>14.621</v>
      </c>
      <c r="F160" s="144">
        <f t="shared" si="13"/>
        <v>54.565351207167765</v>
      </c>
      <c r="G160" s="38">
        <f t="shared" si="11"/>
        <v>6.544282122703625E-05</v>
      </c>
      <c r="H160" s="191">
        <v>125.239</v>
      </c>
      <c r="I160" s="193">
        <v>176.491</v>
      </c>
      <c r="J160" s="41">
        <f t="shared" si="14"/>
        <v>70.96055889535442</v>
      </c>
      <c r="K160" s="74">
        <f t="shared" si="15"/>
        <v>0.0001964608151312951</v>
      </c>
      <c r="L160" s="75">
        <f t="shared" si="16"/>
        <v>6.370220139094052</v>
      </c>
    </row>
    <row r="161" spans="1:12" ht="13.5">
      <c r="A161" s="44"/>
      <c r="B161" s="12">
        <v>231</v>
      </c>
      <c r="C161" s="36" t="s">
        <v>173</v>
      </c>
      <c r="D161" s="39">
        <v>8579.011</v>
      </c>
      <c r="E161" s="40">
        <v>8471.597</v>
      </c>
      <c r="F161" s="144">
        <f t="shared" si="13"/>
        <v>101.26793094619586</v>
      </c>
      <c r="G161" s="38">
        <f t="shared" si="11"/>
        <v>0.07037286076432407</v>
      </c>
      <c r="H161" s="191">
        <v>29244.386</v>
      </c>
      <c r="I161" s="193">
        <v>36574.408</v>
      </c>
      <c r="J161" s="41">
        <f t="shared" si="14"/>
        <v>79.9586038412433</v>
      </c>
      <c r="K161" s="74">
        <f t="shared" si="15"/>
        <v>0.04587529373098023</v>
      </c>
      <c r="L161" s="75">
        <f t="shared" si="16"/>
        <v>29.33558256275239</v>
      </c>
    </row>
    <row r="162" spans="1:12" ht="13.5">
      <c r="A162" s="44"/>
      <c r="B162" s="12">
        <v>232</v>
      </c>
      <c r="C162" s="36" t="s">
        <v>174</v>
      </c>
      <c r="D162" s="39">
        <v>751.327</v>
      </c>
      <c r="E162" s="40">
        <v>524.438</v>
      </c>
      <c r="F162" s="144">
        <f t="shared" si="13"/>
        <v>143.26326467571</v>
      </c>
      <c r="G162" s="38">
        <f t="shared" si="11"/>
        <v>0.006163068255708883</v>
      </c>
      <c r="H162" s="191">
        <v>4541.252</v>
      </c>
      <c r="I162" s="193">
        <v>5307.271</v>
      </c>
      <c r="J162" s="41">
        <f t="shared" si="14"/>
        <v>85.56661229471796</v>
      </c>
      <c r="K162" s="74">
        <f t="shared" si="15"/>
        <v>0.007123803844142991</v>
      </c>
      <c r="L162" s="75">
        <f t="shared" si="16"/>
        <v>16.544490374020203</v>
      </c>
    </row>
    <row r="163" spans="1:12" ht="13.5">
      <c r="A163" s="44"/>
      <c r="B163" s="12">
        <v>235</v>
      </c>
      <c r="C163" s="36" t="s">
        <v>175</v>
      </c>
      <c r="D163" s="39">
        <v>11833.266</v>
      </c>
      <c r="E163" s="40">
        <v>6554.676</v>
      </c>
      <c r="F163" s="144">
        <f t="shared" si="13"/>
        <v>180.5316692999013</v>
      </c>
      <c r="G163" s="38">
        <f t="shared" si="11"/>
        <v>0.09706722378665911</v>
      </c>
      <c r="H163" s="191">
        <v>16278.473</v>
      </c>
      <c r="I163" s="193">
        <v>10367.294</v>
      </c>
      <c r="J163" s="41">
        <f t="shared" si="14"/>
        <v>157.01756890467271</v>
      </c>
      <c r="K163" s="74">
        <f t="shared" si="15"/>
        <v>0.02553583208643297</v>
      </c>
      <c r="L163" s="75">
        <f t="shared" si="16"/>
        <v>72.69272738296767</v>
      </c>
    </row>
    <row r="164" spans="1:12" ht="13.5">
      <c r="A164" s="44"/>
      <c r="B164" s="12">
        <v>236</v>
      </c>
      <c r="C164" s="36" t="s">
        <v>176</v>
      </c>
      <c r="D164" s="39">
        <v>757.44</v>
      </c>
      <c r="E164" s="40">
        <v>942.832</v>
      </c>
      <c r="F164" s="144">
        <f t="shared" si="13"/>
        <v>80.33668776621923</v>
      </c>
      <c r="G164" s="38">
        <f aca="true" t="shared" si="17" ref="G164:G227">D164/$D$8*100</f>
        <v>0.0062132126485593304</v>
      </c>
      <c r="H164" s="191">
        <v>4908.352</v>
      </c>
      <c r="I164" s="193">
        <v>4050.407</v>
      </c>
      <c r="J164" s="41">
        <f t="shared" si="14"/>
        <v>121.18169853054272</v>
      </c>
      <c r="K164" s="74">
        <f t="shared" si="15"/>
        <v>0.007699668912010815</v>
      </c>
      <c r="L164" s="75">
        <f t="shared" si="16"/>
        <v>15.431656083345288</v>
      </c>
    </row>
    <row r="165" spans="1:12" ht="13.5">
      <c r="A165" s="44"/>
      <c r="B165" s="12">
        <v>237</v>
      </c>
      <c r="C165" s="36" t="s">
        <v>177</v>
      </c>
      <c r="D165" s="39">
        <v>610.322</v>
      </c>
      <c r="E165" s="40">
        <v>790.679</v>
      </c>
      <c r="F165" s="144">
        <f t="shared" si="13"/>
        <v>77.18960538979789</v>
      </c>
      <c r="G165" s="38">
        <f t="shared" si="17"/>
        <v>0.005006416838421562</v>
      </c>
      <c r="H165" s="191">
        <v>3777.119</v>
      </c>
      <c r="I165" s="193">
        <v>3510.449</v>
      </c>
      <c r="J165" s="41">
        <f t="shared" si="14"/>
        <v>107.59646415600967</v>
      </c>
      <c r="K165" s="74">
        <f t="shared" si="15"/>
        <v>0.005925118194714923</v>
      </c>
      <c r="L165" s="75">
        <f t="shared" si="16"/>
        <v>16.158400092769117</v>
      </c>
    </row>
    <row r="166" spans="1:12" ht="13.5">
      <c r="A166" s="44"/>
      <c r="B166" s="12">
        <v>238</v>
      </c>
      <c r="C166" s="36" t="s">
        <v>178</v>
      </c>
      <c r="D166" s="39">
        <v>27884.025</v>
      </c>
      <c r="E166" s="40">
        <v>29181.65</v>
      </c>
      <c r="F166" s="144">
        <f t="shared" si="13"/>
        <v>95.55328434135836</v>
      </c>
      <c r="G166" s="38">
        <f t="shared" si="17"/>
        <v>0.2287301658517435</v>
      </c>
      <c r="H166" s="191">
        <v>45570.727</v>
      </c>
      <c r="I166" s="193">
        <v>52937.573</v>
      </c>
      <c r="J166" s="41">
        <f t="shared" si="14"/>
        <v>86.08389923731487</v>
      </c>
      <c r="K166" s="74">
        <f t="shared" si="15"/>
        <v>0.07148621573587874</v>
      </c>
      <c r="L166" s="75">
        <f t="shared" si="16"/>
        <v>61.188457669327946</v>
      </c>
    </row>
    <row r="167" spans="1:12" ht="13.5">
      <c r="A167" s="44"/>
      <c r="B167" s="12">
        <v>239</v>
      </c>
      <c r="C167" s="36" t="s">
        <v>179</v>
      </c>
      <c r="D167" s="39">
        <v>882.627</v>
      </c>
      <c r="E167" s="40">
        <v>718.151</v>
      </c>
      <c r="F167" s="144">
        <f t="shared" si="13"/>
        <v>122.90270430591895</v>
      </c>
      <c r="G167" s="38">
        <f t="shared" si="17"/>
        <v>0.00724011042506334</v>
      </c>
      <c r="H167" s="191">
        <v>3085.32</v>
      </c>
      <c r="I167" s="193">
        <v>3837.922</v>
      </c>
      <c r="J167" s="41">
        <f t="shared" si="14"/>
        <v>80.39037791805045</v>
      </c>
      <c r="K167" s="74">
        <f t="shared" si="15"/>
        <v>0.00483990196457084</v>
      </c>
      <c r="L167" s="75">
        <f t="shared" si="16"/>
        <v>28.607308156042162</v>
      </c>
    </row>
    <row r="168" spans="1:12" ht="13.5">
      <c r="A168" s="44"/>
      <c r="B168" s="12">
        <v>240</v>
      </c>
      <c r="C168" s="36" t="s">
        <v>180</v>
      </c>
      <c r="D168" s="39">
        <v>5.105</v>
      </c>
      <c r="E168" s="40">
        <v>5.279</v>
      </c>
      <c r="F168" s="144">
        <f t="shared" si="13"/>
        <v>96.70392119719645</v>
      </c>
      <c r="G168" s="38">
        <f t="shared" si="17"/>
        <v>4.187585890749813E-05</v>
      </c>
      <c r="H168" s="191">
        <v>196.49</v>
      </c>
      <c r="I168" s="193">
        <v>288.642</v>
      </c>
      <c r="J168" s="41">
        <f t="shared" si="14"/>
        <v>68.07394627254524</v>
      </c>
      <c r="K168" s="74">
        <f t="shared" si="15"/>
        <v>0.0003082313461872753</v>
      </c>
      <c r="L168" s="75">
        <f t="shared" si="16"/>
        <v>2.5980965952465773</v>
      </c>
    </row>
    <row r="169" spans="1:12" ht="13.5">
      <c r="A169" s="44"/>
      <c r="B169" s="12">
        <v>245</v>
      </c>
      <c r="C169" s="36" t="s">
        <v>181</v>
      </c>
      <c r="D169" s="39">
        <v>30526.778</v>
      </c>
      <c r="E169" s="40">
        <v>33897.879</v>
      </c>
      <c r="F169" s="144">
        <f t="shared" si="13"/>
        <v>90.05512704791943</v>
      </c>
      <c r="G169" s="38">
        <f t="shared" si="17"/>
        <v>0.2504084326010808</v>
      </c>
      <c r="H169" s="191">
        <v>128934.371</v>
      </c>
      <c r="I169" s="193">
        <v>144388.343</v>
      </c>
      <c r="J169" s="41">
        <f t="shared" si="14"/>
        <v>89.29693929654695</v>
      </c>
      <c r="K169" s="74">
        <f t="shared" si="15"/>
        <v>0.20225769628550863</v>
      </c>
      <c r="L169" s="75">
        <f t="shared" si="16"/>
        <v>23.67621431216351</v>
      </c>
    </row>
    <row r="170" spans="1:12" ht="13.5">
      <c r="A170" s="44"/>
      <c r="B170" s="80">
        <v>246</v>
      </c>
      <c r="C170" s="36" t="s">
        <v>182</v>
      </c>
      <c r="D170" s="39">
        <v>1987.083</v>
      </c>
      <c r="E170" s="40">
        <v>7422.519</v>
      </c>
      <c r="F170" s="144">
        <f t="shared" si="13"/>
        <v>26.77100590783264</v>
      </c>
      <c r="G170" s="81">
        <f t="shared" si="17"/>
        <v>0.01629986431841099</v>
      </c>
      <c r="H170" s="191">
        <v>37309.983</v>
      </c>
      <c r="I170" s="193">
        <v>37477.527</v>
      </c>
      <c r="J170" s="82">
        <f t="shared" si="14"/>
        <v>99.5529480907318</v>
      </c>
      <c r="K170" s="83">
        <f t="shared" si="15"/>
        <v>0.05852769243378471</v>
      </c>
      <c r="L170" s="75">
        <f t="shared" si="16"/>
        <v>5.3258748469545</v>
      </c>
    </row>
    <row r="171" spans="1:12" ht="13.5">
      <c r="A171" s="44"/>
      <c r="B171" s="47"/>
      <c r="C171" s="94" t="s">
        <v>155</v>
      </c>
      <c r="D171" s="49">
        <f>D157+D159+D161+D162+D163+D164+D165+D169+D170</f>
        <v>130729.27</v>
      </c>
      <c r="E171" s="50">
        <f>E157+E159+E161+E162+E163+E164+E165+E169+E170</f>
        <v>140833.441</v>
      </c>
      <c r="F171" s="145">
        <f t="shared" si="13"/>
        <v>92.82544619498434</v>
      </c>
      <c r="G171" s="52">
        <f t="shared" si="17"/>
        <v>1.072360522154795</v>
      </c>
      <c r="H171" s="53">
        <f>H157+H159+H161+H162+H163+H164+H165+H169+H170</f>
        <v>470839.73099999997</v>
      </c>
      <c r="I171" s="54">
        <f>I157+I159+I161+I162+I163+I164+I165+I169+I170</f>
        <v>574235.84</v>
      </c>
      <c r="J171" s="51">
        <f t="shared" si="14"/>
        <v>81.99413868002388</v>
      </c>
      <c r="K171" s="99">
        <f t="shared" si="15"/>
        <v>0.7386002550999266</v>
      </c>
      <c r="L171" s="100">
        <f t="shared" si="16"/>
        <v>27.765131400943734</v>
      </c>
    </row>
    <row r="172" spans="1:12" ht="13.5">
      <c r="A172" s="44"/>
      <c r="B172" s="47"/>
      <c r="C172" s="48" t="s">
        <v>183</v>
      </c>
      <c r="D172" s="49">
        <f>D173-D171</f>
        <v>498497.15</v>
      </c>
      <c r="E172" s="50">
        <f>E173-E171</f>
        <v>410727.14100000006</v>
      </c>
      <c r="F172" s="145">
        <f t="shared" si="13"/>
        <v>121.36942028868746</v>
      </c>
      <c r="G172" s="52">
        <f t="shared" si="17"/>
        <v>4.08912758456218</v>
      </c>
      <c r="H172" s="53">
        <f>H173-H171</f>
        <v>1164486.3780000003</v>
      </c>
      <c r="I172" s="54">
        <f>I173-I171</f>
        <v>1095318.616</v>
      </c>
      <c r="J172" s="51">
        <f t="shared" si="14"/>
        <v>106.31485313858668</v>
      </c>
      <c r="K172" s="99">
        <f t="shared" si="15"/>
        <v>1.82671486542666</v>
      </c>
      <c r="L172" s="100">
        <f t="shared" si="16"/>
        <v>42.80832815375363</v>
      </c>
    </row>
    <row r="173" spans="1:12" ht="14.25" thickBot="1">
      <c r="A173" s="58" t="s">
        <v>184</v>
      </c>
      <c r="B173" s="59" t="s">
        <v>185</v>
      </c>
      <c r="C173" s="60"/>
      <c r="D173" s="61">
        <f>SUM(D149:D170)</f>
        <v>629226.42</v>
      </c>
      <c r="E173" s="62">
        <f>SUM(E149:E170)</f>
        <v>551560.582</v>
      </c>
      <c r="F173" s="147">
        <f t="shared" si="13"/>
        <v>114.08110741314724</v>
      </c>
      <c r="G173" s="64">
        <f t="shared" si="17"/>
        <v>5.161488106716975</v>
      </c>
      <c r="H173" s="65">
        <f>SUM(H149:H170)</f>
        <v>1635326.1090000002</v>
      </c>
      <c r="I173" s="66">
        <f>SUM(I149:I170)</f>
        <v>1669554.456</v>
      </c>
      <c r="J173" s="63">
        <f t="shared" si="14"/>
        <v>97.94985141832356</v>
      </c>
      <c r="K173" s="85">
        <f t="shared" si="15"/>
        <v>2.565315120526586</v>
      </c>
      <c r="L173" s="86">
        <f t="shared" si="16"/>
        <v>38.47712187416681</v>
      </c>
    </row>
    <row r="174" spans="1:12" ht="13.5">
      <c r="A174" s="87" t="s">
        <v>186</v>
      </c>
      <c r="B174" s="69">
        <v>133</v>
      </c>
      <c r="C174" s="36" t="s">
        <v>187</v>
      </c>
      <c r="D174" s="101">
        <v>7870.744</v>
      </c>
      <c r="E174" s="135">
        <v>15130.689</v>
      </c>
      <c r="F174" s="146">
        <f t="shared" si="13"/>
        <v>52.01841105847856</v>
      </c>
      <c r="G174" s="70">
        <f t="shared" si="17"/>
        <v>0.06456300984153525</v>
      </c>
      <c r="H174" s="194">
        <v>52094.885</v>
      </c>
      <c r="I174" s="102">
        <v>136103.282</v>
      </c>
      <c r="J174" s="71">
        <f t="shared" si="14"/>
        <v>38.27599469643943</v>
      </c>
      <c r="K174" s="72">
        <f t="shared" si="15"/>
        <v>0.08172057882345816</v>
      </c>
      <c r="L174" s="73">
        <f t="shared" si="16"/>
        <v>15.108477540549325</v>
      </c>
    </row>
    <row r="175" spans="1:12" ht="13.5">
      <c r="A175" s="87"/>
      <c r="B175" s="12">
        <v>134</v>
      </c>
      <c r="C175" s="36" t="s">
        <v>188</v>
      </c>
      <c r="D175" s="39">
        <v>8790.833</v>
      </c>
      <c r="E175" s="134">
        <v>9128.338</v>
      </c>
      <c r="F175" s="144">
        <f t="shared" si="13"/>
        <v>96.30266758308031</v>
      </c>
      <c r="G175" s="38">
        <f t="shared" si="17"/>
        <v>0.0721104177056569</v>
      </c>
      <c r="H175" s="191">
        <v>28620.314</v>
      </c>
      <c r="I175" s="40">
        <v>27213.251</v>
      </c>
      <c r="J175" s="41">
        <f t="shared" si="14"/>
        <v>105.17050682404685</v>
      </c>
      <c r="K175" s="74">
        <f t="shared" si="15"/>
        <v>0.044896319978230556</v>
      </c>
      <c r="L175" s="75">
        <f t="shared" si="16"/>
        <v>30.715361823074343</v>
      </c>
    </row>
    <row r="176" spans="1:12" ht="13.5">
      <c r="A176" s="87"/>
      <c r="B176" s="12">
        <v>135</v>
      </c>
      <c r="C176" s="36" t="s">
        <v>189</v>
      </c>
      <c r="D176" s="39">
        <v>48064.573</v>
      </c>
      <c r="E176" s="134">
        <v>23411.455</v>
      </c>
      <c r="F176" s="144">
        <f t="shared" si="13"/>
        <v>205.30365583856275</v>
      </c>
      <c r="G176" s="38">
        <f t="shared" si="17"/>
        <v>0.3942693981189312</v>
      </c>
      <c r="H176" s="191">
        <v>64504.848</v>
      </c>
      <c r="I176" s="40">
        <v>37303.096</v>
      </c>
      <c r="J176" s="41">
        <f t="shared" si="14"/>
        <v>172.92089643175999</v>
      </c>
      <c r="K176" s="74">
        <f t="shared" si="15"/>
        <v>0.10118792882409064</v>
      </c>
      <c r="L176" s="75">
        <f t="shared" si="16"/>
        <v>74.51311721562385</v>
      </c>
    </row>
    <row r="177" spans="1:12" ht="13.5">
      <c r="A177" s="87"/>
      <c r="B177" s="12">
        <v>137</v>
      </c>
      <c r="C177" s="36" t="s">
        <v>190</v>
      </c>
      <c r="D177" s="39">
        <v>314111.926</v>
      </c>
      <c r="E177" s="134">
        <v>221616.549</v>
      </c>
      <c r="F177" s="144">
        <f t="shared" si="13"/>
        <v>141.73667418672778</v>
      </c>
      <c r="G177" s="38">
        <f t="shared" si="17"/>
        <v>2.5766320654923587</v>
      </c>
      <c r="H177" s="191">
        <v>656800.63</v>
      </c>
      <c r="I177" s="40">
        <v>517243.455</v>
      </c>
      <c r="J177" s="41">
        <f t="shared" si="14"/>
        <v>126.9809455587988</v>
      </c>
      <c r="K177" s="74">
        <f t="shared" si="15"/>
        <v>1.0303147354142732</v>
      </c>
      <c r="L177" s="75">
        <f t="shared" si="16"/>
        <v>47.82454700142416</v>
      </c>
    </row>
    <row r="178" spans="1:12" ht="13.5">
      <c r="A178" s="87"/>
      <c r="B178" s="12">
        <v>138</v>
      </c>
      <c r="C178" s="36" t="s">
        <v>191</v>
      </c>
      <c r="D178" s="39">
        <v>90366.546</v>
      </c>
      <c r="E178" s="134">
        <v>53036.618</v>
      </c>
      <c r="F178" s="144">
        <f t="shared" si="13"/>
        <v>170.3851968841603</v>
      </c>
      <c r="G178" s="38">
        <f t="shared" si="17"/>
        <v>0.7412687032818687</v>
      </c>
      <c r="H178" s="191">
        <v>150164.925</v>
      </c>
      <c r="I178" s="40">
        <v>107371.858</v>
      </c>
      <c r="J178" s="41">
        <f t="shared" si="14"/>
        <v>139.85501210196065</v>
      </c>
      <c r="K178" s="74">
        <f t="shared" si="15"/>
        <v>0.23556179440613378</v>
      </c>
      <c r="L178" s="75">
        <f t="shared" si="16"/>
        <v>60.1781980712207</v>
      </c>
    </row>
    <row r="179" spans="1:12" ht="13.5">
      <c r="A179" s="87"/>
      <c r="B179" s="12">
        <v>140</v>
      </c>
      <c r="C179" s="36" t="s">
        <v>192</v>
      </c>
      <c r="D179" s="39">
        <v>77052.429</v>
      </c>
      <c r="E179" s="134">
        <v>40465.993</v>
      </c>
      <c r="F179" s="144">
        <f t="shared" si="13"/>
        <v>190.41279674021592</v>
      </c>
      <c r="G179" s="38">
        <f t="shared" si="17"/>
        <v>0.6320541910448613</v>
      </c>
      <c r="H179" s="191">
        <v>120028.928</v>
      </c>
      <c r="I179" s="40">
        <v>81078.45</v>
      </c>
      <c r="J179" s="41">
        <f t="shared" si="14"/>
        <v>148.04048178030044</v>
      </c>
      <c r="K179" s="74">
        <f t="shared" si="15"/>
        <v>0.18828784191997325</v>
      </c>
      <c r="L179" s="75">
        <f t="shared" si="16"/>
        <v>64.19488225371805</v>
      </c>
    </row>
    <row r="180" spans="1:12" ht="13.5">
      <c r="A180" s="87"/>
      <c r="B180" s="12">
        <v>141</v>
      </c>
      <c r="C180" s="36" t="s">
        <v>193</v>
      </c>
      <c r="D180" s="39">
        <v>233997.417</v>
      </c>
      <c r="E180" s="134">
        <v>185804.145</v>
      </c>
      <c r="F180" s="144">
        <f t="shared" si="13"/>
        <v>125.93767324189673</v>
      </c>
      <c r="G180" s="38">
        <f t="shared" si="17"/>
        <v>1.9194599057808035</v>
      </c>
      <c r="H180" s="191">
        <v>285907.808</v>
      </c>
      <c r="I180" s="40">
        <v>222644.511</v>
      </c>
      <c r="J180" s="41">
        <f t="shared" si="14"/>
        <v>128.41448761339552</v>
      </c>
      <c r="K180" s="74">
        <f t="shared" si="15"/>
        <v>0.44849991625677155</v>
      </c>
      <c r="L180" s="75">
        <f aca="true" t="shared" si="18" ref="L180:L211">D180/H180*100</f>
        <v>81.8436609468182</v>
      </c>
    </row>
    <row r="181" spans="1:12" ht="13.5">
      <c r="A181" s="87"/>
      <c r="B181" s="12">
        <v>143</v>
      </c>
      <c r="C181" s="36" t="s">
        <v>194</v>
      </c>
      <c r="D181" s="39">
        <v>20949.234</v>
      </c>
      <c r="E181" s="134">
        <v>30159.634</v>
      </c>
      <c r="F181" s="144">
        <f t="shared" si="13"/>
        <v>69.46116786430498</v>
      </c>
      <c r="G181" s="38">
        <f t="shared" si="17"/>
        <v>0.17184469484900344</v>
      </c>
      <c r="H181" s="191">
        <v>114132.633</v>
      </c>
      <c r="I181" s="40">
        <v>173630.145</v>
      </c>
      <c r="J181" s="41">
        <f t="shared" si="14"/>
        <v>65.73318993657466</v>
      </c>
      <c r="K181" s="74">
        <f t="shared" si="15"/>
        <v>0.17903839947828512</v>
      </c>
      <c r="L181" s="75">
        <f t="shared" si="18"/>
        <v>18.355165783304063</v>
      </c>
    </row>
    <row r="182" spans="1:12" ht="13.5">
      <c r="A182" s="87"/>
      <c r="B182" s="12">
        <v>144</v>
      </c>
      <c r="C182" s="36" t="s">
        <v>195</v>
      </c>
      <c r="D182" s="39">
        <v>6270.195</v>
      </c>
      <c r="E182" s="134">
        <v>4839.677</v>
      </c>
      <c r="F182" s="144">
        <f t="shared" si="13"/>
        <v>129.55812960245075</v>
      </c>
      <c r="G182" s="38">
        <f t="shared" si="17"/>
        <v>0.05143384939128309</v>
      </c>
      <c r="H182" s="191">
        <v>22483.323</v>
      </c>
      <c r="I182" s="40">
        <v>19504.89</v>
      </c>
      <c r="J182" s="41">
        <f t="shared" si="14"/>
        <v>115.27018609179545</v>
      </c>
      <c r="K182" s="74">
        <f t="shared" si="15"/>
        <v>0.03526930080438358</v>
      </c>
      <c r="L182" s="75">
        <f t="shared" si="18"/>
        <v>27.88820407019016</v>
      </c>
    </row>
    <row r="183" spans="1:12" ht="13.5">
      <c r="A183" s="87"/>
      <c r="B183" s="12">
        <v>145</v>
      </c>
      <c r="C183" s="36" t="s">
        <v>196</v>
      </c>
      <c r="D183" s="39">
        <v>1760.797</v>
      </c>
      <c r="E183" s="134">
        <v>6715.269</v>
      </c>
      <c r="F183" s="144">
        <f t="shared" si="13"/>
        <v>26.220796218289987</v>
      </c>
      <c r="G183" s="38">
        <f t="shared" si="17"/>
        <v>0.014443660477325362</v>
      </c>
      <c r="H183" s="191">
        <v>9036.291</v>
      </c>
      <c r="I183" s="40">
        <v>16114.461</v>
      </c>
      <c r="J183" s="41">
        <f t="shared" si="14"/>
        <v>56.07566396418719</v>
      </c>
      <c r="K183" s="74">
        <f t="shared" si="15"/>
        <v>0.014175113947121785</v>
      </c>
      <c r="L183" s="75">
        <f t="shared" si="18"/>
        <v>19.485837718152283</v>
      </c>
    </row>
    <row r="184" spans="1:12" ht="13.5">
      <c r="A184" s="87"/>
      <c r="B184" s="12">
        <v>146</v>
      </c>
      <c r="C184" s="36" t="s">
        <v>197</v>
      </c>
      <c r="D184" s="39">
        <v>6887.544</v>
      </c>
      <c r="E184" s="134">
        <v>3230.937</v>
      </c>
      <c r="F184" s="144">
        <f t="shared" si="13"/>
        <v>213.17481585063405</v>
      </c>
      <c r="G184" s="38">
        <f t="shared" si="17"/>
        <v>0.05649790808289623</v>
      </c>
      <c r="H184" s="191">
        <v>18127.298</v>
      </c>
      <c r="I184" s="40">
        <v>14421.823</v>
      </c>
      <c r="J184" s="41">
        <f t="shared" si="14"/>
        <v>125.69352709432087</v>
      </c>
      <c r="K184" s="74">
        <f t="shared" si="15"/>
        <v>0.028436060182594036</v>
      </c>
      <c r="L184" s="75">
        <f t="shared" si="18"/>
        <v>37.99542546274685</v>
      </c>
    </row>
    <row r="185" spans="1:12" ht="13.5">
      <c r="A185" s="87"/>
      <c r="B185" s="12">
        <v>147</v>
      </c>
      <c r="C185" s="36" t="s">
        <v>198</v>
      </c>
      <c r="D185" s="39">
        <v>255484.311</v>
      </c>
      <c r="E185" s="134">
        <v>189395.286</v>
      </c>
      <c r="F185" s="144">
        <f t="shared" si="13"/>
        <v>134.89475709548546</v>
      </c>
      <c r="G185" s="38">
        <f t="shared" si="17"/>
        <v>2.09571497757402</v>
      </c>
      <c r="H185" s="191">
        <v>715557.582</v>
      </c>
      <c r="I185" s="40">
        <v>592257.737</v>
      </c>
      <c r="J185" s="41">
        <f t="shared" si="14"/>
        <v>120.81861279255861</v>
      </c>
      <c r="K185" s="74">
        <f t="shared" si="15"/>
        <v>1.122486013407154</v>
      </c>
      <c r="L185" s="75">
        <f t="shared" si="18"/>
        <v>35.70422806308828</v>
      </c>
    </row>
    <row r="186" spans="1:12" ht="13.5">
      <c r="A186" s="87"/>
      <c r="B186" s="12">
        <v>149</v>
      </c>
      <c r="C186" s="36" t="s">
        <v>199</v>
      </c>
      <c r="D186" s="39">
        <v>19287.801</v>
      </c>
      <c r="E186" s="134">
        <v>6945.56</v>
      </c>
      <c r="F186" s="144">
        <f t="shared" si="13"/>
        <v>277.69972471622157</v>
      </c>
      <c r="G186" s="38">
        <f t="shared" si="17"/>
        <v>0.1582161083862686</v>
      </c>
      <c r="H186" s="191">
        <v>23831.728</v>
      </c>
      <c r="I186" s="40">
        <v>10429.219</v>
      </c>
      <c r="J186" s="41">
        <f t="shared" si="14"/>
        <v>228.50922969399724</v>
      </c>
      <c r="K186" s="74">
        <f t="shared" si="15"/>
        <v>0.03738452645635392</v>
      </c>
      <c r="L186" s="75">
        <f t="shared" si="18"/>
        <v>80.93328775823558</v>
      </c>
    </row>
    <row r="187" spans="1:12" ht="13.5">
      <c r="A187" s="87"/>
      <c r="B187" s="80">
        <v>158</v>
      </c>
      <c r="C187" s="36" t="s">
        <v>200</v>
      </c>
      <c r="D187" s="39">
        <v>82.269</v>
      </c>
      <c r="E187" s="78">
        <v>0</v>
      </c>
      <c r="F187" s="148" t="s">
        <v>273</v>
      </c>
      <c r="G187" s="81">
        <f t="shared" si="17"/>
        <v>0.0006748452568973483</v>
      </c>
      <c r="H187" s="191">
        <v>521.612</v>
      </c>
      <c r="I187" s="193">
        <v>134.02</v>
      </c>
      <c r="J187" s="82">
        <f t="shared" si="14"/>
        <v>389.2045963289061</v>
      </c>
      <c r="K187" s="83">
        <f t="shared" si="15"/>
        <v>0.0008182460631453867</v>
      </c>
      <c r="L187" s="75">
        <f t="shared" si="18"/>
        <v>15.772068127267014</v>
      </c>
    </row>
    <row r="188" spans="1:12" ht="14.25" thickBot="1">
      <c r="A188" s="58" t="s">
        <v>201</v>
      </c>
      <c r="B188" s="59" t="s">
        <v>202</v>
      </c>
      <c r="C188" s="60"/>
      <c r="D188" s="61">
        <f>SUM(D174:D187)</f>
        <v>1090976.6190000002</v>
      </c>
      <c r="E188" s="62">
        <f>SUM(E174:E187)</f>
        <v>789880.15</v>
      </c>
      <c r="F188" s="147">
        <f t="shared" si="13"/>
        <v>138.11926011813313</v>
      </c>
      <c r="G188" s="64">
        <f t="shared" si="17"/>
        <v>8.949183735283711</v>
      </c>
      <c r="H188" s="65">
        <f>SUM(H174:H187)</f>
        <v>2261812.805</v>
      </c>
      <c r="I188" s="66">
        <f>SUM(I174:I187)</f>
        <v>1955450.1979999999</v>
      </c>
      <c r="J188" s="63">
        <f t="shared" si="14"/>
        <v>115.66711375791327</v>
      </c>
      <c r="K188" s="85">
        <f t="shared" si="15"/>
        <v>3.548076775961969</v>
      </c>
      <c r="L188" s="86">
        <f t="shared" si="18"/>
        <v>48.23461148456979</v>
      </c>
    </row>
    <row r="189" spans="1:12" ht="13.5">
      <c r="A189" s="87" t="s">
        <v>203</v>
      </c>
      <c r="B189" s="69">
        <v>501</v>
      </c>
      <c r="C189" s="36" t="s">
        <v>204</v>
      </c>
      <c r="D189" s="101">
        <v>1949.969</v>
      </c>
      <c r="E189" s="134">
        <v>3576.523</v>
      </c>
      <c r="F189" s="146">
        <f t="shared" si="13"/>
        <v>54.52136055045641</v>
      </c>
      <c r="G189" s="70">
        <f t="shared" si="17"/>
        <v>0.01599542149226155</v>
      </c>
      <c r="H189" s="194">
        <v>32282.841</v>
      </c>
      <c r="I189" s="192">
        <v>24343.256</v>
      </c>
      <c r="J189" s="71">
        <f t="shared" si="14"/>
        <v>132.6151316816452</v>
      </c>
      <c r="K189" s="72">
        <f t="shared" si="15"/>
        <v>0.050641679170338266</v>
      </c>
      <c r="L189" s="73">
        <f t="shared" si="18"/>
        <v>6.040264547968378</v>
      </c>
    </row>
    <row r="190" spans="1:12" ht="13.5">
      <c r="A190" s="87"/>
      <c r="B190" s="12">
        <v>502</v>
      </c>
      <c r="C190" s="36" t="s">
        <v>205</v>
      </c>
      <c r="D190" s="39">
        <v>0</v>
      </c>
      <c r="E190" s="134">
        <v>0</v>
      </c>
      <c r="F190" s="144">
        <v>0</v>
      </c>
      <c r="G190" s="38">
        <f t="shared" si="17"/>
        <v>0</v>
      </c>
      <c r="H190" s="191">
        <v>452.074</v>
      </c>
      <c r="I190" s="193">
        <v>541.636</v>
      </c>
      <c r="J190" s="41">
        <f t="shared" si="14"/>
        <v>83.46454076169236</v>
      </c>
      <c r="K190" s="74">
        <f t="shared" si="15"/>
        <v>0.0007091626932478309</v>
      </c>
      <c r="L190" s="75">
        <f t="shared" si="18"/>
        <v>0</v>
      </c>
    </row>
    <row r="191" spans="1:12" ht="13.5">
      <c r="A191" s="87"/>
      <c r="B191" s="12">
        <v>503</v>
      </c>
      <c r="C191" s="36" t="s">
        <v>206</v>
      </c>
      <c r="D191" s="39">
        <v>17529.317</v>
      </c>
      <c r="E191" s="134">
        <v>10761.074</v>
      </c>
      <c r="F191" s="144">
        <f t="shared" si="13"/>
        <v>162.89560874685927</v>
      </c>
      <c r="G191" s="38">
        <f t="shared" si="17"/>
        <v>0.14379142124129446</v>
      </c>
      <c r="H191" s="191">
        <v>49607.052</v>
      </c>
      <c r="I191" s="193">
        <v>46826.865</v>
      </c>
      <c r="J191" s="41">
        <f t="shared" si="14"/>
        <v>105.93716235327734</v>
      </c>
      <c r="K191" s="74">
        <f t="shared" si="15"/>
        <v>0.07781794706266053</v>
      </c>
      <c r="L191" s="75">
        <f t="shared" si="18"/>
        <v>35.33634088959771</v>
      </c>
    </row>
    <row r="192" spans="1:12" ht="13.5">
      <c r="A192" s="87"/>
      <c r="B192" s="12">
        <v>504</v>
      </c>
      <c r="C192" s="36" t="s">
        <v>207</v>
      </c>
      <c r="D192" s="39">
        <v>2216.32</v>
      </c>
      <c r="E192" s="134">
        <v>1613.077</v>
      </c>
      <c r="F192" s="144">
        <f t="shared" si="13"/>
        <v>137.3970368432505</v>
      </c>
      <c r="G192" s="38">
        <f t="shared" si="17"/>
        <v>0.018180274948847455</v>
      </c>
      <c r="H192" s="191">
        <v>8948.351</v>
      </c>
      <c r="I192" s="193">
        <v>8248.023</v>
      </c>
      <c r="J192" s="41">
        <f t="shared" si="14"/>
        <v>108.49085896098983</v>
      </c>
      <c r="K192" s="74">
        <f t="shared" si="15"/>
        <v>0.014037163595532857</v>
      </c>
      <c r="L192" s="75">
        <f t="shared" si="18"/>
        <v>24.767915339932465</v>
      </c>
    </row>
    <row r="193" spans="1:12" ht="13.5">
      <c r="A193" s="87"/>
      <c r="B193" s="12">
        <v>505</v>
      </c>
      <c r="C193" s="36" t="s">
        <v>208</v>
      </c>
      <c r="D193" s="39">
        <v>5872.114</v>
      </c>
      <c r="E193" s="134">
        <v>191.217</v>
      </c>
      <c r="F193" s="144">
        <f t="shared" si="13"/>
        <v>3070.916288823692</v>
      </c>
      <c r="G193" s="38">
        <f t="shared" si="17"/>
        <v>0.04816842651375993</v>
      </c>
      <c r="H193" s="191">
        <v>9245.399</v>
      </c>
      <c r="I193" s="193">
        <v>1357.22</v>
      </c>
      <c r="J193" s="41">
        <f t="shared" si="14"/>
        <v>681.2012054051663</v>
      </c>
      <c r="K193" s="74">
        <f t="shared" si="15"/>
        <v>0.014503138988286878</v>
      </c>
      <c r="L193" s="75">
        <f t="shared" si="18"/>
        <v>63.513905673513925</v>
      </c>
    </row>
    <row r="194" spans="1:12" ht="13.5">
      <c r="A194" s="87"/>
      <c r="B194" s="12">
        <v>506</v>
      </c>
      <c r="C194" s="36" t="s">
        <v>209</v>
      </c>
      <c r="D194" s="39">
        <v>20349.431</v>
      </c>
      <c r="E194" s="134">
        <v>13325.3</v>
      </c>
      <c r="F194" s="144">
        <f t="shared" si="13"/>
        <v>152.71274192701102</v>
      </c>
      <c r="G194" s="38">
        <f t="shared" si="17"/>
        <v>0.1669245644277901</v>
      </c>
      <c r="H194" s="191">
        <v>139933.142</v>
      </c>
      <c r="I194" s="193">
        <v>107023.455</v>
      </c>
      <c r="J194" s="41">
        <f t="shared" si="14"/>
        <v>130.74997625520498</v>
      </c>
      <c r="K194" s="74">
        <f t="shared" si="15"/>
        <v>0.21951132747150057</v>
      </c>
      <c r="L194" s="75">
        <f t="shared" si="18"/>
        <v>14.542252613751788</v>
      </c>
    </row>
    <row r="195" spans="1:12" ht="13.5">
      <c r="A195" s="87"/>
      <c r="B195" s="12">
        <v>507</v>
      </c>
      <c r="C195" s="36" t="s">
        <v>210</v>
      </c>
      <c r="D195" s="39">
        <v>1191.572</v>
      </c>
      <c r="E195" s="134">
        <v>1242.374</v>
      </c>
      <c r="F195" s="144">
        <f t="shared" si="13"/>
        <v>95.91089317709482</v>
      </c>
      <c r="G195" s="38">
        <f t="shared" si="17"/>
        <v>0.00977435865820281</v>
      </c>
      <c r="H195" s="191">
        <v>3975.025</v>
      </c>
      <c r="I195" s="193">
        <v>4174.407</v>
      </c>
      <c r="J195" s="41">
        <f t="shared" si="14"/>
        <v>95.22370482801509</v>
      </c>
      <c r="K195" s="74">
        <f t="shared" si="15"/>
        <v>0.006235570801964853</v>
      </c>
      <c r="L195" s="75">
        <f t="shared" si="18"/>
        <v>29.976465556820393</v>
      </c>
    </row>
    <row r="196" spans="1:12" ht="13.5">
      <c r="A196" s="87"/>
      <c r="B196" s="12">
        <v>508</v>
      </c>
      <c r="C196" s="36" t="s">
        <v>211</v>
      </c>
      <c r="D196" s="39">
        <v>0</v>
      </c>
      <c r="E196" s="134">
        <v>0.266</v>
      </c>
      <c r="F196" s="148" t="s">
        <v>307</v>
      </c>
      <c r="G196" s="38">
        <f t="shared" si="17"/>
        <v>0</v>
      </c>
      <c r="H196" s="191">
        <v>0</v>
      </c>
      <c r="I196" s="193">
        <v>7.635</v>
      </c>
      <c r="J196" s="79" t="s">
        <v>302</v>
      </c>
      <c r="K196" s="74">
        <f t="shared" si="15"/>
        <v>0</v>
      </c>
      <c r="L196" s="75">
        <v>0</v>
      </c>
    </row>
    <row r="197" spans="1:12" ht="13.5">
      <c r="A197" s="87"/>
      <c r="B197" s="12">
        <v>509</v>
      </c>
      <c r="C197" s="36" t="s">
        <v>212</v>
      </c>
      <c r="D197" s="39">
        <v>850.292</v>
      </c>
      <c r="E197" s="134">
        <v>542.744</v>
      </c>
      <c r="F197" s="144">
        <f t="shared" si="13"/>
        <v>156.6653892074348</v>
      </c>
      <c r="G197" s="38">
        <f t="shared" si="17"/>
        <v>0.006974869308946993</v>
      </c>
      <c r="H197" s="191">
        <v>3226.353</v>
      </c>
      <c r="I197" s="193">
        <v>3166.45</v>
      </c>
      <c r="J197" s="41">
        <f t="shared" si="14"/>
        <v>101.8918031233716</v>
      </c>
      <c r="K197" s="74">
        <f t="shared" si="15"/>
        <v>0.005061138625199014</v>
      </c>
      <c r="L197" s="75">
        <f t="shared" si="18"/>
        <v>26.35458674236824</v>
      </c>
    </row>
    <row r="198" spans="1:12" ht="13.5">
      <c r="A198" s="87"/>
      <c r="B198" s="12">
        <v>510</v>
      </c>
      <c r="C198" s="36" t="s">
        <v>213</v>
      </c>
      <c r="D198" s="39">
        <v>148.189</v>
      </c>
      <c r="E198" s="134">
        <v>728.591</v>
      </c>
      <c r="F198" s="144">
        <f t="shared" si="13"/>
        <v>20.339120302062472</v>
      </c>
      <c r="G198" s="38">
        <f t="shared" si="17"/>
        <v>0.0012155811274521526</v>
      </c>
      <c r="H198" s="191">
        <v>3793.659</v>
      </c>
      <c r="I198" s="193">
        <v>4664.905</v>
      </c>
      <c r="J198" s="41">
        <f t="shared" si="14"/>
        <v>81.32339243778813</v>
      </c>
      <c r="K198" s="74">
        <f t="shared" si="15"/>
        <v>0.005951064280856393</v>
      </c>
      <c r="L198" s="75">
        <f t="shared" si="18"/>
        <v>3.9062287886180593</v>
      </c>
    </row>
    <row r="199" spans="1:12" ht="13.5">
      <c r="A199" s="87"/>
      <c r="B199" s="12">
        <v>511</v>
      </c>
      <c r="C199" s="36" t="s">
        <v>214</v>
      </c>
      <c r="D199" s="39">
        <v>210.732</v>
      </c>
      <c r="E199" s="134">
        <v>51.82</v>
      </c>
      <c r="F199" s="144">
        <f t="shared" si="13"/>
        <v>406.6615206483983</v>
      </c>
      <c r="G199" s="38">
        <f t="shared" si="17"/>
        <v>0.0017286157687159442</v>
      </c>
      <c r="H199" s="191">
        <v>1020.69</v>
      </c>
      <c r="I199" s="193">
        <v>385.81</v>
      </c>
      <c r="J199" s="41">
        <f t="shared" si="14"/>
        <v>264.5576838340116</v>
      </c>
      <c r="K199" s="74">
        <f t="shared" si="15"/>
        <v>0.0016011433291256043</v>
      </c>
      <c r="L199" s="75">
        <f t="shared" si="18"/>
        <v>20.6460335655292</v>
      </c>
    </row>
    <row r="200" spans="1:12" ht="13.5">
      <c r="A200" s="87"/>
      <c r="B200" s="12">
        <v>512</v>
      </c>
      <c r="C200" s="36" t="s">
        <v>215</v>
      </c>
      <c r="D200" s="39">
        <v>7.614</v>
      </c>
      <c r="E200" s="134">
        <v>0.367</v>
      </c>
      <c r="F200" s="144">
        <f t="shared" si="13"/>
        <v>2074.659400544959</v>
      </c>
      <c r="G200" s="38">
        <f t="shared" si="17"/>
        <v>6.245696174763775E-05</v>
      </c>
      <c r="H200" s="191">
        <v>14.318</v>
      </c>
      <c r="I200" s="193">
        <v>77.759</v>
      </c>
      <c r="J200" s="41">
        <f t="shared" si="14"/>
        <v>18.41330264020885</v>
      </c>
      <c r="K200" s="74">
        <f t="shared" si="15"/>
        <v>2.2460463202755393E-05</v>
      </c>
      <c r="L200" s="75">
        <f t="shared" si="18"/>
        <v>53.17781813102389</v>
      </c>
    </row>
    <row r="201" spans="1:12" ht="13.5">
      <c r="A201" s="87"/>
      <c r="B201" s="12">
        <v>513</v>
      </c>
      <c r="C201" s="36" t="s">
        <v>216</v>
      </c>
      <c r="D201" s="39">
        <v>141.201</v>
      </c>
      <c r="E201" s="134">
        <v>69.139</v>
      </c>
      <c r="F201" s="144">
        <f aca="true" t="shared" si="19" ref="F201:F249">D201/E201*100</f>
        <v>204.22771518245852</v>
      </c>
      <c r="G201" s="38">
        <f t="shared" si="17"/>
        <v>0.0011582591877762278</v>
      </c>
      <c r="H201" s="191">
        <v>2721.614</v>
      </c>
      <c r="I201" s="193">
        <v>2075.974</v>
      </c>
      <c r="J201" s="41">
        <f t="shared" si="14"/>
        <v>131.1005821845553</v>
      </c>
      <c r="K201" s="74">
        <f t="shared" si="15"/>
        <v>0.0042693610210297476</v>
      </c>
      <c r="L201" s="75">
        <f t="shared" si="18"/>
        <v>5.188134687725738</v>
      </c>
    </row>
    <row r="202" spans="1:12" ht="13.5">
      <c r="A202" s="87"/>
      <c r="B202" s="12">
        <v>514</v>
      </c>
      <c r="C202" s="36" t="s">
        <v>217</v>
      </c>
      <c r="D202" s="39">
        <v>97.68</v>
      </c>
      <c r="E202" s="134">
        <v>58.987</v>
      </c>
      <c r="F202" s="144">
        <f t="shared" si="19"/>
        <v>165.5958092461051</v>
      </c>
      <c r="G202" s="38">
        <f t="shared" si="17"/>
        <v>0.0008012603130429808</v>
      </c>
      <c r="H202" s="191">
        <v>1690.092</v>
      </c>
      <c r="I202" s="193">
        <v>751.498</v>
      </c>
      <c r="J202" s="41">
        <f aca="true" t="shared" si="20" ref="J202:J248">H202/I202*100</f>
        <v>224.8964069099319</v>
      </c>
      <c r="K202" s="74">
        <f t="shared" si="15"/>
        <v>0.002651225672249705</v>
      </c>
      <c r="L202" s="75">
        <f t="shared" si="18"/>
        <v>5.779567029487152</v>
      </c>
    </row>
    <row r="203" spans="1:12" ht="13.5">
      <c r="A203" s="87"/>
      <c r="B203" s="12">
        <v>515</v>
      </c>
      <c r="C203" s="36" t="s">
        <v>218</v>
      </c>
      <c r="D203" s="39">
        <v>270.172</v>
      </c>
      <c r="E203" s="134">
        <v>1012.913</v>
      </c>
      <c r="F203" s="144">
        <f t="shared" si="19"/>
        <v>26.672774463354703</v>
      </c>
      <c r="G203" s="38">
        <f t="shared" si="17"/>
        <v>0.0022161967782089293</v>
      </c>
      <c r="H203" s="191">
        <v>183458.832</v>
      </c>
      <c r="I203" s="193">
        <v>262783.355</v>
      </c>
      <c r="J203" s="41">
        <f t="shared" si="20"/>
        <v>69.81371860481804</v>
      </c>
      <c r="K203" s="74">
        <f aca="true" t="shared" si="21" ref="K203:K248">H203/$H$8*100</f>
        <v>0.2877895198600701</v>
      </c>
      <c r="L203" s="75">
        <f t="shared" si="18"/>
        <v>0.1472657364350821</v>
      </c>
    </row>
    <row r="204" spans="1:12" ht="13.5">
      <c r="A204" s="87"/>
      <c r="B204" s="12">
        <v>516</v>
      </c>
      <c r="C204" s="36" t="s">
        <v>219</v>
      </c>
      <c r="D204" s="39">
        <v>170.766</v>
      </c>
      <c r="E204" s="134">
        <v>156.518</v>
      </c>
      <c r="F204" s="144">
        <f t="shared" si="19"/>
        <v>109.10310635198508</v>
      </c>
      <c r="G204" s="38">
        <f t="shared" si="17"/>
        <v>0.0014007782413707785</v>
      </c>
      <c r="H204" s="191">
        <v>3839.607</v>
      </c>
      <c r="I204" s="193">
        <v>3142.784</v>
      </c>
      <c r="J204" s="41">
        <f t="shared" si="20"/>
        <v>122.17215691565184</v>
      </c>
      <c r="K204" s="74">
        <f t="shared" si="21"/>
        <v>0.006023142319914935</v>
      </c>
      <c r="L204" s="75">
        <f t="shared" si="18"/>
        <v>4.447486422438547</v>
      </c>
    </row>
    <row r="205" spans="1:12" ht="13.5">
      <c r="A205" s="87"/>
      <c r="B205" s="12">
        <v>517</v>
      </c>
      <c r="C205" s="36" t="s">
        <v>220</v>
      </c>
      <c r="D205" s="39">
        <v>3172.211</v>
      </c>
      <c r="E205" s="134">
        <v>2875.266</v>
      </c>
      <c r="F205" s="144">
        <f t="shared" si="19"/>
        <v>110.32756621474324</v>
      </c>
      <c r="G205" s="38">
        <f t="shared" si="17"/>
        <v>0.026021363420335657</v>
      </c>
      <c r="H205" s="191">
        <v>15922.37</v>
      </c>
      <c r="I205" s="193">
        <v>14555.126</v>
      </c>
      <c r="J205" s="41">
        <f t="shared" si="20"/>
        <v>109.39355660679269</v>
      </c>
      <c r="K205" s="74">
        <f t="shared" si="21"/>
        <v>0.02497721787160612</v>
      </c>
      <c r="L205" s="75">
        <f t="shared" si="18"/>
        <v>19.92298257106197</v>
      </c>
    </row>
    <row r="206" spans="1:12" ht="13.5">
      <c r="A206" s="87"/>
      <c r="B206" s="12">
        <v>518</v>
      </c>
      <c r="C206" s="36" t="s">
        <v>221</v>
      </c>
      <c r="D206" s="39">
        <v>35.699</v>
      </c>
      <c r="E206" s="134">
        <v>12.432</v>
      </c>
      <c r="F206" s="144">
        <f t="shared" si="19"/>
        <v>287.1541184041184</v>
      </c>
      <c r="G206" s="38">
        <f t="shared" si="17"/>
        <v>0.0002928357075688101</v>
      </c>
      <c r="H206" s="191">
        <v>4014.418</v>
      </c>
      <c r="I206" s="193">
        <v>3106.064</v>
      </c>
      <c r="J206" s="41">
        <f t="shared" si="20"/>
        <v>129.24453584987305</v>
      </c>
      <c r="K206" s="74">
        <f t="shared" si="21"/>
        <v>0.006297366096485466</v>
      </c>
      <c r="L206" s="75">
        <f t="shared" si="18"/>
        <v>0.8892696276272175</v>
      </c>
    </row>
    <row r="207" spans="1:12" ht="13.5">
      <c r="A207" s="87"/>
      <c r="B207" s="12">
        <v>519</v>
      </c>
      <c r="C207" s="36" t="s">
        <v>222</v>
      </c>
      <c r="D207" s="39">
        <v>62.947</v>
      </c>
      <c r="E207" s="134">
        <v>233.65</v>
      </c>
      <c r="F207" s="144">
        <f t="shared" si="19"/>
        <v>26.94072330408731</v>
      </c>
      <c r="G207" s="38">
        <f t="shared" si="17"/>
        <v>0.0005163486171694975</v>
      </c>
      <c r="H207" s="191">
        <v>1215.496</v>
      </c>
      <c r="I207" s="193">
        <v>2073.124</v>
      </c>
      <c r="J207" s="41">
        <f t="shared" si="20"/>
        <v>58.63112867344164</v>
      </c>
      <c r="K207" s="74">
        <f t="shared" si="21"/>
        <v>0.0019067330060829986</v>
      </c>
      <c r="L207" s="75">
        <f t="shared" si="18"/>
        <v>5.178708938573224</v>
      </c>
    </row>
    <row r="208" spans="1:12" ht="13.5">
      <c r="A208" s="87"/>
      <c r="B208" s="12">
        <v>520</v>
      </c>
      <c r="C208" s="36" t="s">
        <v>223</v>
      </c>
      <c r="D208" s="39">
        <v>0.256</v>
      </c>
      <c r="E208" s="134">
        <v>34.879</v>
      </c>
      <c r="F208" s="144">
        <f t="shared" si="19"/>
        <v>0.7339659967315577</v>
      </c>
      <c r="G208" s="38">
        <f t="shared" si="17"/>
        <v>2.0999451283681724E-06</v>
      </c>
      <c r="H208" s="191">
        <v>530.232</v>
      </c>
      <c r="I208" s="193">
        <v>619.885</v>
      </c>
      <c r="J208" s="41">
        <f t="shared" si="20"/>
        <v>85.53715608540293</v>
      </c>
      <c r="K208" s="74">
        <f t="shared" si="21"/>
        <v>0.0008317681467330213</v>
      </c>
      <c r="L208" s="75">
        <f t="shared" si="18"/>
        <v>0.04828075257623078</v>
      </c>
    </row>
    <row r="209" spans="1:12" ht="13.5">
      <c r="A209" s="87"/>
      <c r="B209" s="12">
        <v>521</v>
      </c>
      <c r="C209" s="36" t="s">
        <v>224</v>
      </c>
      <c r="D209" s="39">
        <v>45.73</v>
      </c>
      <c r="E209" s="134">
        <v>111.17</v>
      </c>
      <c r="F209" s="144">
        <f t="shared" si="19"/>
        <v>41.13519834487721</v>
      </c>
      <c r="G209" s="38">
        <f t="shared" si="17"/>
        <v>0.00037511910437608014</v>
      </c>
      <c r="H209" s="191">
        <v>1445.007</v>
      </c>
      <c r="I209" s="193">
        <v>1151.545</v>
      </c>
      <c r="J209" s="41">
        <f t="shared" si="20"/>
        <v>125.4841973175169</v>
      </c>
      <c r="K209" s="74">
        <f t="shared" si="21"/>
        <v>0.0022667639720089375</v>
      </c>
      <c r="L209" s="75">
        <f t="shared" si="18"/>
        <v>3.164690551672068</v>
      </c>
    </row>
    <row r="210" spans="1:12" ht="13.5">
      <c r="A210" s="87"/>
      <c r="B210" s="12">
        <v>522</v>
      </c>
      <c r="C210" s="36" t="s">
        <v>225</v>
      </c>
      <c r="D210" s="39">
        <v>145.868</v>
      </c>
      <c r="E210" s="134">
        <v>387.233</v>
      </c>
      <c r="F210" s="144">
        <f t="shared" si="19"/>
        <v>37.66931020858243</v>
      </c>
      <c r="G210" s="38">
        <f t="shared" si="17"/>
        <v>0.0011965421718156584</v>
      </c>
      <c r="H210" s="191">
        <v>720.102</v>
      </c>
      <c r="I210" s="193">
        <v>631.972</v>
      </c>
      <c r="J210" s="41">
        <f t="shared" si="20"/>
        <v>113.9452380801681</v>
      </c>
      <c r="K210" s="74">
        <f t="shared" si="21"/>
        <v>0.0011296147837149438</v>
      </c>
      <c r="L210" s="75">
        <f t="shared" si="18"/>
        <v>20.25657476301968</v>
      </c>
    </row>
    <row r="211" spans="1:12" ht="13.5">
      <c r="A211" s="87"/>
      <c r="B211" s="12">
        <v>523</v>
      </c>
      <c r="C211" s="36" t="s">
        <v>226</v>
      </c>
      <c r="D211" s="39">
        <v>551.845</v>
      </c>
      <c r="E211" s="134">
        <v>873.615</v>
      </c>
      <c r="F211" s="144">
        <f t="shared" si="19"/>
        <v>63.16798589767804</v>
      </c>
      <c r="G211" s="38">
        <f t="shared" si="17"/>
        <v>0.004526735231891931</v>
      </c>
      <c r="H211" s="191">
        <v>1731.14</v>
      </c>
      <c r="I211" s="193">
        <v>2183.454</v>
      </c>
      <c r="J211" s="41">
        <f t="shared" si="20"/>
        <v>79.28447313293525</v>
      </c>
      <c r="K211" s="74">
        <f t="shared" si="21"/>
        <v>0.0027156171440716565</v>
      </c>
      <c r="L211" s="75">
        <f t="shared" si="18"/>
        <v>31.87754889841376</v>
      </c>
    </row>
    <row r="212" spans="1:12" ht="13.5">
      <c r="A212" s="87"/>
      <c r="B212" s="12">
        <v>524</v>
      </c>
      <c r="C212" s="36" t="s">
        <v>227</v>
      </c>
      <c r="D212" s="39">
        <v>16449.073</v>
      </c>
      <c r="E212" s="134">
        <v>12246.037</v>
      </c>
      <c r="F212" s="144">
        <f t="shared" si="19"/>
        <v>134.32160134744</v>
      </c>
      <c r="G212" s="38">
        <f t="shared" si="17"/>
        <v>0.1349302762207908</v>
      </c>
      <c r="H212" s="191">
        <v>49907.311</v>
      </c>
      <c r="I212" s="193">
        <v>49623.843</v>
      </c>
      <c r="J212" s="41">
        <f t="shared" si="20"/>
        <v>100.5712334693627</v>
      </c>
      <c r="K212" s="74">
        <f t="shared" si="21"/>
        <v>0.0782889595099853</v>
      </c>
      <c r="L212" s="75">
        <f aca="true" t="shared" si="22" ref="L212:L244">D212/H212*100</f>
        <v>32.95924518954748</v>
      </c>
    </row>
    <row r="213" spans="1:12" ht="13.5">
      <c r="A213" s="87"/>
      <c r="B213" s="12">
        <v>525</v>
      </c>
      <c r="C213" s="36" t="s">
        <v>228</v>
      </c>
      <c r="D213" s="39">
        <v>233.068</v>
      </c>
      <c r="E213" s="134">
        <v>22.126</v>
      </c>
      <c r="F213" s="144">
        <f t="shared" si="19"/>
        <v>1053.367079454036</v>
      </c>
      <c r="G213" s="38">
        <f t="shared" si="17"/>
        <v>0.0019118359811660672</v>
      </c>
      <c r="H213" s="191">
        <v>761.607</v>
      </c>
      <c r="I213" s="193">
        <v>589.275</v>
      </c>
      <c r="J213" s="41">
        <f t="shared" si="20"/>
        <v>129.2447499045437</v>
      </c>
      <c r="K213" s="74">
        <f t="shared" si="21"/>
        <v>0.0011947231455832468</v>
      </c>
      <c r="L213" s="75">
        <f t="shared" si="22"/>
        <v>30.602134696766182</v>
      </c>
    </row>
    <row r="214" spans="1:12" ht="13.5">
      <c r="A214" s="87"/>
      <c r="B214" s="12">
        <v>526</v>
      </c>
      <c r="C214" s="36" t="s">
        <v>229</v>
      </c>
      <c r="D214" s="39">
        <v>1058.816</v>
      </c>
      <c r="E214" s="134">
        <v>325.012</v>
      </c>
      <c r="F214" s="144">
        <f t="shared" si="19"/>
        <v>325.777509753486</v>
      </c>
      <c r="G214" s="38">
        <f t="shared" si="17"/>
        <v>0.008685373050930761</v>
      </c>
      <c r="H214" s="191">
        <v>1626.971</v>
      </c>
      <c r="I214" s="193">
        <v>683.83</v>
      </c>
      <c r="J214" s="41">
        <f t="shared" si="20"/>
        <v>237.92038957050727</v>
      </c>
      <c r="K214" s="74">
        <f t="shared" si="21"/>
        <v>0.0025522085680577</v>
      </c>
      <c r="L214" s="75">
        <f t="shared" si="22"/>
        <v>65.07897190546113</v>
      </c>
    </row>
    <row r="215" spans="1:12" ht="13.5">
      <c r="A215" s="87"/>
      <c r="B215" s="12">
        <v>527</v>
      </c>
      <c r="C215" s="36" t="s">
        <v>230</v>
      </c>
      <c r="D215" s="39">
        <v>267.533</v>
      </c>
      <c r="E215" s="134">
        <v>514.642</v>
      </c>
      <c r="F215" s="144">
        <f t="shared" si="19"/>
        <v>51.9842919932691</v>
      </c>
      <c r="G215" s="38">
        <f t="shared" si="17"/>
        <v>0.0021945492969832905</v>
      </c>
      <c r="H215" s="191">
        <v>2267.425</v>
      </c>
      <c r="I215" s="193">
        <v>2705.379</v>
      </c>
      <c r="J215" s="41">
        <f t="shared" si="20"/>
        <v>83.81173210851419</v>
      </c>
      <c r="K215" s="74">
        <f t="shared" si="21"/>
        <v>0.003556880554372654</v>
      </c>
      <c r="L215" s="75">
        <f t="shared" si="22"/>
        <v>11.798979018049108</v>
      </c>
    </row>
    <row r="216" spans="1:12" ht="13.5">
      <c r="A216" s="87"/>
      <c r="B216" s="12">
        <v>528</v>
      </c>
      <c r="C216" s="36" t="s">
        <v>231</v>
      </c>
      <c r="D216" s="39">
        <v>118.676</v>
      </c>
      <c r="E216" s="134">
        <v>21.538</v>
      </c>
      <c r="F216" s="144">
        <f t="shared" si="19"/>
        <v>551.0075215897483</v>
      </c>
      <c r="G216" s="38">
        <f t="shared" si="17"/>
        <v>0.0009734886252118017</v>
      </c>
      <c r="H216" s="191">
        <v>218.073</v>
      </c>
      <c r="I216" s="193">
        <v>119.869</v>
      </c>
      <c r="J216" s="41">
        <f t="shared" si="20"/>
        <v>181.92610266207276</v>
      </c>
      <c r="K216" s="74">
        <f t="shared" si="21"/>
        <v>0.00034208832183366936</v>
      </c>
      <c r="L216" s="75">
        <f t="shared" si="22"/>
        <v>54.42030879567851</v>
      </c>
    </row>
    <row r="217" spans="1:12" ht="13.5">
      <c r="A217" s="87"/>
      <c r="B217" s="12">
        <v>529</v>
      </c>
      <c r="C217" s="36" t="s">
        <v>232</v>
      </c>
      <c r="D217" s="39">
        <v>44.126</v>
      </c>
      <c r="E217" s="134">
        <v>208.788</v>
      </c>
      <c r="F217" s="144">
        <f t="shared" si="19"/>
        <v>21.134356380634898</v>
      </c>
      <c r="G217" s="38">
        <f t="shared" si="17"/>
        <v>0.00036196163568114834</v>
      </c>
      <c r="H217" s="191">
        <v>129.717</v>
      </c>
      <c r="I217" s="193">
        <v>313.511</v>
      </c>
      <c r="J217" s="41">
        <f t="shared" si="20"/>
        <v>41.37558171802584</v>
      </c>
      <c r="K217" s="74">
        <f t="shared" si="21"/>
        <v>0.00020348539637322406</v>
      </c>
      <c r="L217" s="75">
        <f t="shared" si="22"/>
        <v>34.017129597508415</v>
      </c>
    </row>
    <row r="218" spans="1:12" ht="13.5">
      <c r="A218" s="87"/>
      <c r="B218" s="12">
        <v>530</v>
      </c>
      <c r="C218" s="36" t="s">
        <v>233</v>
      </c>
      <c r="D218" s="39">
        <v>0.23</v>
      </c>
      <c r="E218" s="134">
        <v>4.914</v>
      </c>
      <c r="F218" s="144">
        <f t="shared" si="19"/>
        <v>4.680504680504681</v>
      </c>
      <c r="G218" s="38">
        <f t="shared" si="17"/>
        <v>1.88666945126828E-06</v>
      </c>
      <c r="H218" s="191">
        <v>445.76</v>
      </c>
      <c r="I218" s="193">
        <v>637.88</v>
      </c>
      <c r="J218" s="41">
        <f t="shared" si="20"/>
        <v>69.88148241048474</v>
      </c>
      <c r="K218" s="74">
        <f t="shared" si="21"/>
        <v>0.0006992580023229673</v>
      </c>
      <c r="L218" s="75">
        <f t="shared" si="22"/>
        <v>0.05159727207465901</v>
      </c>
    </row>
    <row r="219" spans="1:12" ht="13.5">
      <c r="A219" s="87"/>
      <c r="B219" s="12">
        <v>531</v>
      </c>
      <c r="C219" s="36" t="s">
        <v>234</v>
      </c>
      <c r="D219" s="39">
        <v>3921.323</v>
      </c>
      <c r="E219" s="134">
        <v>5069.199</v>
      </c>
      <c r="F219" s="144">
        <f t="shared" si="19"/>
        <v>77.35587022722919</v>
      </c>
      <c r="G219" s="38">
        <f t="shared" si="17"/>
        <v>0.03216626222893776</v>
      </c>
      <c r="H219" s="191">
        <v>5775.68</v>
      </c>
      <c r="I219" s="193">
        <v>6914.951</v>
      </c>
      <c r="J219" s="41">
        <f t="shared" si="20"/>
        <v>83.52452533647744</v>
      </c>
      <c r="K219" s="74">
        <f t="shared" si="21"/>
        <v>0.00906023523612867</v>
      </c>
      <c r="L219" s="75">
        <f t="shared" si="22"/>
        <v>67.89370255969858</v>
      </c>
    </row>
    <row r="220" spans="1:12" ht="13.5">
      <c r="A220" s="87"/>
      <c r="B220" s="12">
        <v>532</v>
      </c>
      <c r="C220" s="36" t="s">
        <v>235</v>
      </c>
      <c r="D220" s="39">
        <v>127.101</v>
      </c>
      <c r="E220" s="134">
        <v>91.301</v>
      </c>
      <c r="F220" s="144">
        <f t="shared" si="19"/>
        <v>139.21096154478045</v>
      </c>
      <c r="G220" s="38">
        <f t="shared" si="17"/>
        <v>0.0010425981475028245</v>
      </c>
      <c r="H220" s="191">
        <v>1651.41</v>
      </c>
      <c r="I220" s="193">
        <v>958.008</v>
      </c>
      <c r="J220" s="41">
        <f t="shared" si="20"/>
        <v>172.3795625923792</v>
      </c>
      <c r="K220" s="74">
        <f t="shared" si="21"/>
        <v>0.0025905457143219927</v>
      </c>
      <c r="L220" s="75">
        <f t="shared" si="22"/>
        <v>7.696513888131959</v>
      </c>
    </row>
    <row r="221" spans="1:12" ht="13.5">
      <c r="A221" s="87"/>
      <c r="B221" s="12">
        <v>533</v>
      </c>
      <c r="C221" s="36" t="s">
        <v>236</v>
      </c>
      <c r="D221" s="39">
        <v>759.053</v>
      </c>
      <c r="E221" s="134">
        <v>626.332</v>
      </c>
      <c r="F221" s="144">
        <f t="shared" si="19"/>
        <v>121.19019944693869</v>
      </c>
      <c r="G221" s="38">
        <f t="shared" si="17"/>
        <v>0.006226443943450181</v>
      </c>
      <c r="H221" s="191">
        <v>5270.383</v>
      </c>
      <c r="I221" s="193">
        <v>5292.192</v>
      </c>
      <c r="J221" s="41">
        <f t="shared" si="20"/>
        <v>99.58790232856252</v>
      </c>
      <c r="K221" s="74">
        <f t="shared" si="21"/>
        <v>0.008267582304506745</v>
      </c>
      <c r="L221" s="75">
        <f t="shared" si="22"/>
        <v>14.402236042428038</v>
      </c>
    </row>
    <row r="222" spans="1:12" ht="13.5">
      <c r="A222" s="87"/>
      <c r="B222" s="12">
        <v>534</v>
      </c>
      <c r="C222" s="36" t="s">
        <v>237</v>
      </c>
      <c r="D222" s="39">
        <v>83.298</v>
      </c>
      <c r="E222" s="134">
        <v>151.04</v>
      </c>
      <c r="F222" s="144">
        <f t="shared" si="19"/>
        <v>55.149629237288146</v>
      </c>
      <c r="G222" s="38">
        <f t="shared" si="17"/>
        <v>0.0006832860519641095</v>
      </c>
      <c r="H222" s="191">
        <v>702.504</v>
      </c>
      <c r="I222" s="193">
        <v>749.218</v>
      </c>
      <c r="J222" s="41">
        <f t="shared" si="20"/>
        <v>93.76496560413659</v>
      </c>
      <c r="K222" s="74">
        <f t="shared" si="21"/>
        <v>0.0011020090265252463</v>
      </c>
      <c r="L222" s="75">
        <f t="shared" si="22"/>
        <v>11.857299033172765</v>
      </c>
    </row>
    <row r="223" spans="1:12" ht="13.5">
      <c r="A223" s="87"/>
      <c r="B223" s="12">
        <v>535</v>
      </c>
      <c r="C223" s="36" t="s">
        <v>238</v>
      </c>
      <c r="D223" s="39">
        <v>8431.544</v>
      </c>
      <c r="E223" s="134">
        <v>4823.831</v>
      </c>
      <c r="F223" s="144">
        <f t="shared" si="19"/>
        <v>174.78937384000392</v>
      </c>
      <c r="G223" s="38">
        <f t="shared" si="17"/>
        <v>0.06916320213836677</v>
      </c>
      <c r="H223" s="191">
        <v>20587.932</v>
      </c>
      <c r="I223" s="193">
        <v>11327.686</v>
      </c>
      <c r="J223" s="41">
        <f t="shared" si="20"/>
        <v>181.74878788130252</v>
      </c>
      <c r="K223" s="74">
        <f t="shared" si="21"/>
        <v>0.03229602522047984</v>
      </c>
      <c r="L223" s="75">
        <f t="shared" si="22"/>
        <v>40.953817022515906</v>
      </c>
    </row>
    <row r="224" spans="1:12" ht="13.5">
      <c r="A224" s="87"/>
      <c r="B224" s="12">
        <v>536</v>
      </c>
      <c r="C224" s="36" t="s">
        <v>239</v>
      </c>
      <c r="D224" s="39">
        <v>2.949</v>
      </c>
      <c r="E224" s="134">
        <v>0</v>
      </c>
      <c r="F224" s="148" t="s">
        <v>273</v>
      </c>
      <c r="G224" s="38">
        <f t="shared" si="17"/>
        <v>2.419038352952242E-05</v>
      </c>
      <c r="H224" s="191">
        <v>171.184</v>
      </c>
      <c r="I224" s="193">
        <v>158.339</v>
      </c>
      <c r="J224" s="41">
        <f t="shared" si="20"/>
        <v>108.11234124252395</v>
      </c>
      <c r="K224" s="74">
        <f t="shared" si="21"/>
        <v>0.0002685341481282637</v>
      </c>
      <c r="L224" s="75">
        <f t="shared" si="22"/>
        <v>1.722707729694364</v>
      </c>
    </row>
    <row r="225" spans="1:12" ht="13.5">
      <c r="A225" s="87"/>
      <c r="B225" s="12">
        <v>537</v>
      </c>
      <c r="C225" s="36" t="s">
        <v>240</v>
      </c>
      <c r="D225" s="39">
        <v>0.619</v>
      </c>
      <c r="E225" s="134">
        <v>0.662</v>
      </c>
      <c r="F225" s="144">
        <f t="shared" si="19"/>
        <v>93.50453172205437</v>
      </c>
      <c r="G225" s="38">
        <f t="shared" si="17"/>
        <v>5.077601697108979E-06</v>
      </c>
      <c r="H225" s="191">
        <v>0.619</v>
      </c>
      <c r="I225" s="193">
        <v>2.1</v>
      </c>
      <c r="J225" s="41">
        <f t="shared" si="20"/>
        <v>29.47619047619047</v>
      </c>
      <c r="K225" s="74">
        <f t="shared" si="21"/>
        <v>9.710173713162166E-07</v>
      </c>
      <c r="L225" s="75">
        <f t="shared" si="22"/>
        <v>100</v>
      </c>
    </row>
    <row r="226" spans="1:12" ht="13.5">
      <c r="A226" s="87"/>
      <c r="B226" s="12">
        <v>538</v>
      </c>
      <c r="C226" s="36" t="s">
        <v>241</v>
      </c>
      <c r="D226" s="39">
        <v>5348.937</v>
      </c>
      <c r="E226" s="134">
        <v>3218.271</v>
      </c>
      <c r="F226" s="144">
        <f t="shared" si="19"/>
        <v>166.2053009208982</v>
      </c>
      <c r="G226" s="38">
        <f t="shared" si="17"/>
        <v>0.04387685232460261</v>
      </c>
      <c r="H226" s="191">
        <v>10436.692</v>
      </c>
      <c r="I226" s="193">
        <v>6247.541</v>
      </c>
      <c r="J226" s="41">
        <f t="shared" si="20"/>
        <v>167.05279725255102</v>
      </c>
      <c r="K226" s="74">
        <f t="shared" si="21"/>
        <v>0.016371905058282694</v>
      </c>
      <c r="L226" s="75">
        <f t="shared" si="22"/>
        <v>51.25126812212146</v>
      </c>
    </row>
    <row r="227" spans="1:12" ht="13.5">
      <c r="A227" s="87"/>
      <c r="B227" s="12">
        <v>539</v>
      </c>
      <c r="C227" s="36" t="s">
        <v>242</v>
      </c>
      <c r="D227" s="39">
        <v>412.33</v>
      </c>
      <c r="E227" s="134">
        <v>654.333</v>
      </c>
      <c r="F227" s="144">
        <f t="shared" si="19"/>
        <v>63.01531483205035</v>
      </c>
      <c r="G227" s="38">
        <f t="shared" si="17"/>
        <v>0.0033823061514845643</v>
      </c>
      <c r="H227" s="191">
        <v>3484.918</v>
      </c>
      <c r="I227" s="193">
        <v>5281.459</v>
      </c>
      <c r="J227" s="41">
        <f t="shared" si="20"/>
        <v>65.9840017692081</v>
      </c>
      <c r="K227" s="74">
        <f t="shared" si="21"/>
        <v>0.0054667462287763605</v>
      </c>
      <c r="L227" s="75">
        <f t="shared" si="22"/>
        <v>11.831842241338245</v>
      </c>
    </row>
    <row r="228" spans="1:12" ht="13.5">
      <c r="A228" s="87"/>
      <c r="B228" s="12">
        <v>540</v>
      </c>
      <c r="C228" s="36" t="s">
        <v>243</v>
      </c>
      <c r="D228" s="39">
        <v>10.496</v>
      </c>
      <c r="E228" s="134">
        <v>54.67</v>
      </c>
      <c r="F228" s="144">
        <f t="shared" si="19"/>
        <v>19.19882933967441</v>
      </c>
      <c r="G228" s="38">
        <f aca="true" t="shared" si="23" ref="G228:G252">D228/$D$8*100</f>
        <v>8.609775026309507E-05</v>
      </c>
      <c r="H228" s="191">
        <v>12.176</v>
      </c>
      <c r="I228" s="193">
        <v>71.291</v>
      </c>
      <c r="J228" s="41">
        <f t="shared" si="20"/>
        <v>17.079294721633868</v>
      </c>
      <c r="K228" s="74">
        <f t="shared" si="21"/>
        <v>1.910033523933159E-05</v>
      </c>
      <c r="L228" s="75">
        <f t="shared" si="22"/>
        <v>86.2023653088042</v>
      </c>
    </row>
    <row r="229" spans="1:12" ht="13.5">
      <c r="A229" s="87"/>
      <c r="B229" s="12">
        <v>541</v>
      </c>
      <c r="C229" s="36" t="s">
        <v>244</v>
      </c>
      <c r="D229" s="39">
        <v>7357.503</v>
      </c>
      <c r="E229" s="226">
        <v>6548.132</v>
      </c>
      <c r="F229" s="144">
        <f t="shared" si="19"/>
        <v>112.36033421439886</v>
      </c>
      <c r="G229" s="38">
        <f t="shared" si="23"/>
        <v>0.06035293977267271</v>
      </c>
      <c r="H229" s="191">
        <v>52571.998</v>
      </c>
      <c r="I229" s="193">
        <v>49851.236</v>
      </c>
      <c r="J229" s="41">
        <f t="shared" si="20"/>
        <v>105.45776237122789</v>
      </c>
      <c r="K229" s="74">
        <f t="shared" si="21"/>
        <v>0.08246901987528497</v>
      </c>
      <c r="L229" s="75">
        <f t="shared" si="22"/>
        <v>13.9950986835235</v>
      </c>
    </row>
    <row r="230" spans="1:12" ht="13.5">
      <c r="A230" s="87"/>
      <c r="B230" s="12">
        <v>542</v>
      </c>
      <c r="C230" s="36" t="s">
        <v>245</v>
      </c>
      <c r="D230" s="39">
        <v>3037.024</v>
      </c>
      <c r="E230" s="135">
        <v>2778.109</v>
      </c>
      <c r="F230" s="144">
        <f t="shared" si="19"/>
        <v>109.31982870362538</v>
      </c>
      <c r="G230" s="38">
        <f t="shared" si="23"/>
        <v>0.024912436537254768</v>
      </c>
      <c r="H230" s="191">
        <v>12367.559</v>
      </c>
      <c r="I230" s="193">
        <v>13637.912</v>
      </c>
      <c r="J230" s="41">
        <f t="shared" si="20"/>
        <v>90.68513567179491</v>
      </c>
      <c r="K230" s="74">
        <f t="shared" si="21"/>
        <v>0.01940083138897935</v>
      </c>
      <c r="L230" s="75">
        <f t="shared" si="22"/>
        <v>24.5563736546557</v>
      </c>
    </row>
    <row r="231" spans="1:12" ht="13.5">
      <c r="A231" s="87"/>
      <c r="B231" s="80">
        <v>543</v>
      </c>
      <c r="C231" s="104" t="s">
        <v>246</v>
      </c>
      <c r="D231" s="209">
        <v>5591.899</v>
      </c>
      <c r="E231" s="134">
        <v>5680.481</v>
      </c>
      <c r="F231" s="210">
        <f t="shared" si="19"/>
        <v>98.44058980216641</v>
      </c>
      <c r="G231" s="81">
        <f t="shared" si="23"/>
        <v>0.04586984790381584</v>
      </c>
      <c r="H231" s="211">
        <v>24058.438</v>
      </c>
      <c r="I231" s="195">
        <v>22750.094</v>
      </c>
      <c r="J231" s="82">
        <f t="shared" si="20"/>
        <v>105.75093887524156</v>
      </c>
      <c r="K231" s="83">
        <f t="shared" si="21"/>
        <v>0.03774016352945747</v>
      </c>
      <c r="L231" s="105">
        <f t="shared" si="22"/>
        <v>23.242984436479215</v>
      </c>
    </row>
    <row r="232" spans="1:12" ht="13.5">
      <c r="A232" s="87"/>
      <c r="B232" s="12">
        <v>544</v>
      </c>
      <c r="C232" s="216" t="s">
        <v>247</v>
      </c>
      <c r="D232" s="40">
        <v>155.781</v>
      </c>
      <c r="E232" s="91">
        <v>60.84</v>
      </c>
      <c r="F232" s="214">
        <f t="shared" si="19"/>
        <v>256.0502958579882</v>
      </c>
      <c r="G232" s="217">
        <f t="shared" si="23"/>
        <v>0.0012778576251653213</v>
      </c>
      <c r="H232" s="191">
        <v>363.23</v>
      </c>
      <c r="I232" s="215">
        <v>349.638</v>
      </c>
      <c r="J232" s="41">
        <f t="shared" si="20"/>
        <v>103.88744930470946</v>
      </c>
      <c r="K232" s="42">
        <f t="shared" si="21"/>
        <v>0.0005697942484381088</v>
      </c>
      <c r="L232" s="75">
        <f t="shared" si="22"/>
        <v>42.88770200699281</v>
      </c>
    </row>
    <row r="233" spans="1:12" ht="13.5">
      <c r="A233" s="87"/>
      <c r="B233" s="69">
        <v>545</v>
      </c>
      <c r="C233" s="161" t="s">
        <v>248</v>
      </c>
      <c r="D233" s="201">
        <v>2184.711</v>
      </c>
      <c r="E233" s="135">
        <v>1142.129</v>
      </c>
      <c r="F233" s="146">
        <f t="shared" si="19"/>
        <v>191.28408437225568</v>
      </c>
      <c r="G233" s="70">
        <f t="shared" si="23"/>
        <v>0.017920989145868586</v>
      </c>
      <c r="H233" s="212">
        <v>10880.323</v>
      </c>
      <c r="I233" s="213">
        <v>8613.625</v>
      </c>
      <c r="J233" s="71">
        <f t="shared" si="20"/>
        <v>126.31526215733795</v>
      </c>
      <c r="K233" s="72">
        <f t="shared" si="21"/>
        <v>0.017067823325575722</v>
      </c>
      <c r="L233" s="73">
        <f t="shared" si="22"/>
        <v>20.079468229022243</v>
      </c>
    </row>
    <row r="234" spans="1:12" ht="13.5">
      <c r="A234" s="87"/>
      <c r="B234" s="12">
        <v>546</v>
      </c>
      <c r="C234" s="36" t="s">
        <v>249</v>
      </c>
      <c r="D234" s="39">
        <v>160.747</v>
      </c>
      <c r="E234" s="134">
        <v>124.731</v>
      </c>
      <c r="F234" s="144">
        <f t="shared" si="19"/>
        <v>128.8749388684449</v>
      </c>
      <c r="G234" s="38">
        <f t="shared" si="23"/>
        <v>0.001318593279491401</v>
      </c>
      <c r="H234" s="191">
        <v>819.846</v>
      </c>
      <c r="I234" s="193">
        <v>865.224</v>
      </c>
      <c r="J234" s="41">
        <f t="shared" si="20"/>
        <v>94.75534659232753</v>
      </c>
      <c r="K234" s="74">
        <f t="shared" si="21"/>
        <v>0.0012860819189081019</v>
      </c>
      <c r="L234" s="75">
        <f t="shared" si="22"/>
        <v>19.60697496846969</v>
      </c>
    </row>
    <row r="235" spans="1:12" ht="13.5">
      <c r="A235" s="87"/>
      <c r="B235" s="12">
        <v>547</v>
      </c>
      <c r="C235" s="36" t="s">
        <v>250</v>
      </c>
      <c r="D235" s="39">
        <v>2738.074</v>
      </c>
      <c r="E235" s="134">
        <v>2565.844</v>
      </c>
      <c r="F235" s="144">
        <f t="shared" si="19"/>
        <v>106.7124111988102</v>
      </c>
      <c r="G235" s="38">
        <f t="shared" si="23"/>
        <v>0.022460176396138887</v>
      </c>
      <c r="H235" s="191">
        <v>8555.998</v>
      </c>
      <c r="I235" s="193">
        <v>7842.547</v>
      </c>
      <c r="J235" s="41">
        <f t="shared" si="20"/>
        <v>109.09718488139121</v>
      </c>
      <c r="K235" s="74">
        <f t="shared" si="21"/>
        <v>0.01342168447002715</v>
      </c>
      <c r="L235" s="75">
        <f t="shared" si="22"/>
        <v>32.00180738705175</v>
      </c>
    </row>
    <row r="236" spans="1:12" ht="13.5">
      <c r="A236" s="87"/>
      <c r="B236" s="12">
        <v>548</v>
      </c>
      <c r="C236" s="36" t="s">
        <v>251</v>
      </c>
      <c r="D236" s="39">
        <v>414.224</v>
      </c>
      <c r="E236" s="134">
        <v>882.447</v>
      </c>
      <c r="F236" s="144">
        <f t="shared" si="19"/>
        <v>46.94038282185786</v>
      </c>
      <c r="G236" s="38">
        <f t="shared" si="23"/>
        <v>0.003397842464270226</v>
      </c>
      <c r="H236" s="191">
        <v>865.331</v>
      </c>
      <c r="I236" s="193">
        <v>1416.039</v>
      </c>
      <c r="J236" s="41">
        <f t="shared" si="20"/>
        <v>61.10926323356913</v>
      </c>
      <c r="K236" s="74">
        <f t="shared" si="21"/>
        <v>0.0013574336557971454</v>
      </c>
      <c r="L236" s="75">
        <f t="shared" si="22"/>
        <v>47.8688501856515</v>
      </c>
    </row>
    <row r="237" spans="1:12" ht="13.5">
      <c r="A237" s="87"/>
      <c r="B237" s="12">
        <v>549</v>
      </c>
      <c r="C237" s="36" t="s">
        <v>252</v>
      </c>
      <c r="D237" s="39">
        <v>692.963</v>
      </c>
      <c r="E237" s="134">
        <v>818.59</v>
      </c>
      <c r="F237" s="144">
        <f t="shared" si="19"/>
        <v>84.65324521433195</v>
      </c>
      <c r="G237" s="38">
        <f t="shared" si="23"/>
        <v>0.00568431357808357</v>
      </c>
      <c r="H237" s="191">
        <v>2268.526</v>
      </c>
      <c r="I237" s="193">
        <v>2489.993</v>
      </c>
      <c r="J237" s="41">
        <f t="shared" si="20"/>
        <v>91.10571796788184</v>
      </c>
      <c r="K237" s="74">
        <f t="shared" si="21"/>
        <v>0.0035586076789700994</v>
      </c>
      <c r="L237" s="75">
        <f t="shared" si="22"/>
        <v>30.546839665932858</v>
      </c>
    </row>
    <row r="238" spans="1:12" ht="13.5">
      <c r="A238" s="87"/>
      <c r="B238" s="12">
        <v>550</v>
      </c>
      <c r="C238" s="36" t="s">
        <v>253</v>
      </c>
      <c r="D238" s="39">
        <v>35.424</v>
      </c>
      <c r="E238" s="134">
        <v>155.129</v>
      </c>
      <c r="F238" s="144">
        <f t="shared" si="19"/>
        <v>22.835188778371553</v>
      </c>
      <c r="G238" s="38">
        <f t="shared" si="23"/>
        <v>0.0002905799071379458</v>
      </c>
      <c r="H238" s="191">
        <v>1622.715</v>
      </c>
      <c r="I238" s="193">
        <v>1557.043</v>
      </c>
      <c r="J238" s="41">
        <f t="shared" si="20"/>
        <v>104.21773836689161</v>
      </c>
      <c r="K238" s="74">
        <f t="shared" si="21"/>
        <v>0.0025455322353722045</v>
      </c>
      <c r="L238" s="75">
        <f t="shared" si="22"/>
        <v>2.183008106784001</v>
      </c>
    </row>
    <row r="239" spans="1:12" ht="13.5">
      <c r="A239" s="87"/>
      <c r="B239" s="12">
        <v>551</v>
      </c>
      <c r="C239" s="36" t="s">
        <v>254</v>
      </c>
      <c r="D239" s="39">
        <v>141661.245</v>
      </c>
      <c r="E239" s="134">
        <v>151815.432</v>
      </c>
      <c r="F239" s="144">
        <f t="shared" si="19"/>
        <v>93.31149220719539</v>
      </c>
      <c r="G239" s="38">
        <f t="shared" si="23"/>
        <v>1.1620345363918756</v>
      </c>
      <c r="H239" s="191">
        <v>324242.501</v>
      </c>
      <c r="I239" s="193">
        <v>343718.09</v>
      </c>
      <c r="J239" s="41">
        <f t="shared" si="20"/>
        <v>94.33384812536343</v>
      </c>
      <c r="K239" s="74">
        <f t="shared" si="21"/>
        <v>0.5086350581421902</v>
      </c>
      <c r="L239" s="75">
        <f t="shared" si="22"/>
        <v>43.68990633957638</v>
      </c>
    </row>
    <row r="240" spans="1:12" ht="13.5">
      <c r="A240" s="87"/>
      <c r="B240" s="12">
        <v>552</v>
      </c>
      <c r="C240" s="36" t="s">
        <v>255</v>
      </c>
      <c r="D240" s="39">
        <v>148.974</v>
      </c>
      <c r="E240" s="134">
        <v>86.086</v>
      </c>
      <c r="F240" s="144">
        <f t="shared" si="19"/>
        <v>173.05252886648233</v>
      </c>
      <c r="G240" s="38">
        <f t="shared" si="23"/>
        <v>0.001222020412318438</v>
      </c>
      <c r="H240" s="191">
        <v>495.426</v>
      </c>
      <c r="I240" s="193">
        <v>285.133</v>
      </c>
      <c r="J240" s="41">
        <f t="shared" si="20"/>
        <v>173.75259966401643</v>
      </c>
      <c r="K240" s="74">
        <f t="shared" si="21"/>
        <v>0.0007771684203581711</v>
      </c>
      <c r="L240" s="75">
        <f t="shared" si="22"/>
        <v>30.06987925542866</v>
      </c>
    </row>
    <row r="241" spans="1:12" ht="13.5">
      <c r="A241" s="87"/>
      <c r="B241" s="12">
        <v>553</v>
      </c>
      <c r="C241" s="36" t="s">
        <v>256</v>
      </c>
      <c r="D241" s="39">
        <v>840.119</v>
      </c>
      <c r="E241" s="134">
        <v>720.599</v>
      </c>
      <c r="F241" s="144">
        <f t="shared" si="19"/>
        <v>116.58620120205552</v>
      </c>
      <c r="G241" s="38">
        <f t="shared" si="23"/>
        <v>0.00689142109882633</v>
      </c>
      <c r="H241" s="191">
        <v>3219.298</v>
      </c>
      <c r="I241" s="193">
        <v>1721.242</v>
      </c>
      <c r="J241" s="41">
        <f t="shared" si="20"/>
        <v>187.0334328351272</v>
      </c>
      <c r="K241" s="74">
        <f t="shared" si="21"/>
        <v>0.005050071537065514</v>
      </c>
      <c r="L241" s="75">
        <f t="shared" si="22"/>
        <v>26.096341500538315</v>
      </c>
    </row>
    <row r="242" spans="1:12" ht="13.5">
      <c r="A242" s="87"/>
      <c r="B242" s="12">
        <v>554</v>
      </c>
      <c r="C242" s="36" t="s">
        <v>257</v>
      </c>
      <c r="D242" s="39">
        <v>4922.194</v>
      </c>
      <c r="E242" s="134">
        <v>3922.508</v>
      </c>
      <c r="F242" s="144">
        <f t="shared" si="19"/>
        <v>125.48588811036205</v>
      </c>
      <c r="G242" s="38">
        <f t="shared" si="23"/>
        <v>0.04037631762180878</v>
      </c>
      <c r="H242" s="191">
        <v>11684.243</v>
      </c>
      <c r="I242" s="193">
        <v>8090.5</v>
      </c>
      <c r="J242" s="41">
        <f t="shared" si="20"/>
        <v>144.41929423397812</v>
      </c>
      <c r="K242" s="74">
        <f t="shared" si="21"/>
        <v>0.018328922332277717</v>
      </c>
      <c r="L242" s="75">
        <f t="shared" si="22"/>
        <v>42.12676850353078</v>
      </c>
    </row>
    <row r="243" spans="1:12" ht="13.5">
      <c r="A243" s="87"/>
      <c r="B243" s="12">
        <v>555</v>
      </c>
      <c r="C243" s="36" t="s">
        <v>258</v>
      </c>
      <c r="D243" s="39">
        <v>882.026</v>
      </c>
      <c r="E243" s="134">
        <v>754.67</v>
      </c>
      <c r="F243" s="144">
        <f t="shared" si="19"/>
        <v>116.87572051360198</v>
      </c>
      <c r="G243" s="38">
        <f t="shared" si="23"/>
        <v>0.007235180475758068</v>
      </c>
      <c r="H243" s="191">
        <v>3103.085</v>
      </c>
      <c r="I243" s="193">
        <v>3194.343</v>
      </c>
      <c r="J243" s="41">
        <f t="shared" si="20"/>
        <v>97.14313710205825</v>
      </c>
      <c r="K243" s="74">
        <f t="shared" si="21"/>
        <v>0.004867769692521458</v>
      </c>
      <c r="L243" s="75">
        <f t="shared" si="22"/>
        <v>28.424164984201205</v>
      </c>
    </row>
    <row r="244" spans="1:12" ht="13.5">
      <c r="A244" s="87"/>
      <c r="B244" s="12">
        <v>556</v>
      </c>
      <c r="C244" s="36" t="s">
        <v>259</v>
      </c>
      <c r="D244" s="39">
        <v>18.931</v>
      </c>
      <c r="E244" s="134">
        <v>10.732</v>
      </c>
      <c r="F244" s="144">
        <f t="shared" si="19"/>
        <v>176.3976891539322</v>
      </c>
      <c r="G244" s="38">
        <f t="shared" si="23"/>
        <v>0.00015528930166069482</v>
      </c>
      <c r="H244" s="191">
        <v>472.294</v>
      </c>
      <c r="I244" s="193">
        <v>355.333</v>
      </c>
      <c r="J244" s="41">
        <f t="shared" si="20"/>
        <v>132.91588453647705</v>
      </c>
      <c r="K244" s="74">
        <f t="shared" si="21"/>
        <v>0.0007408815482526998</v>
      </c>
      <c r="L244" s="75">
        <f t="shared" si="22"/>
        <v>4.008308384184428</v>
      </c>
    </row>
    <row r="245" spans="1:12" ht="13.5">
      <c r="A245" s="103"/>
      <c r="B245" s="12">
        <v>557</v>
      </c>
      <c r="C245" s="36" t="s">
        <v>260</v>
      </c>
      <c r="D245" s="39">
        <v>0</v>
      </c>
      <c r="E245" s="78">
        <v>0</v>
      </c>
      <c r="F245" s="144">
        <v>0</v>
      </c>
      <c r="G245" s="38">
        <f t="shared" si="23"/>
        <v>0</v>
      </c>
      <c r="H245" s="191">
        <v>0</v>
      </c>
      <c r="I245" s="193">
        <v>0</v>
      </c>
      <c r="J245" s="79">
        <v>0</v>
      </c>
      <c r="K245" s="74">
        <f t="shared" si="21"/>
        <v>0</v>
      </c>
      <c r="L245" s="75">
        <v>0</v>
      </c>
    </row>
    <row r="246" spans="1:12" ht="13.5">
      <c r="A246" s="87"/>
      <c r="B246" s="12">
        <v>558</v>
      </c>
      <c r="C246" s="36" t="s">
        <v>261</v>
      </c>
      <c r="D246" s="39">
        <v>0.869</v>
      </c>
      <c r="E246" s="78">
        <v>2.941</v>
      </c>
      <c r="F246" s="144">
        <f t="shared" si="19"/>
        <v>29.547772866371986</v>
      </c>
      <c r="G246" s="38">
        <f t="shared" si="23"/>
        <v>7.128329361531023E-06</v>
      </c>
      <c r="H246" s="191">
        <v>130.843</v>
      </c>
      <c r="I246" s="193">
        <v>114.721</v>
      </c>
      <c r="J246" s="41">
        <f t="shared" si="20"/>
        <v>114.0532247801187</v>
      </c>
      <c r="K246" s="74">
        <f t="shared" si="21"/>
        <v>0.00020525173815044866</v>
      </c>
      <c r="L246" s="75">
        <f>D246/H246*100</f>
        <v>0.6641547503496558</v>
      </c>
    </row>
    <row r="247" spans="1:12" ht="13.5">
      <c r="A247" s="87"/>
      <c r="B247" s="80">
        <v>559</v>
      </c>
      <c r="C247" s="104" t="s">
        <v>262</v>
      </c>
      <c r="D247" s="39">
        <v>18.581</v>
      </c>
      <c r="E247" s="134">
        <v>25.372</v>
      </c>
      <c r="F247" s="144">
        <f t="shared" si="19"/>
        <v>73.23427400283778</v>
      </c>
      <c r="G247" s="81">
        <f t="shared" si="23"/>
        <v>0.00015241828293050395</v>
      </c>
      <c r="H247" s="191">
        <v>99.269</v>
      </c>
      <c r="I247" s="195">
        <v>73.138</v>
      </c>
      <c r="J247" s="82">
        <f t="shared" si="20"/>
        <v>135.7283491481856</v>
      </c>
      <c r="K247" s="83">
        <f t="shared" si="21"/>
        <v>0.00015572200877736594</v>
      </c>
      <c r="L247" s="105">
        <f>D247/H247*100</f>
        <v>18.71782731769233</v>
      </c>
    </row>
    <row r="248" spans="1:12" ht="13.5">
      <c r="A248" s="87"/>
      <c r="B248" s="12">
        <v>560</v>
      </c>
      <c r="C248" s="89" t="s">
        <v>263</v>
      </c>
      <c r="D248" s="39">
        <v>542.669</v>
      </c>
      <c r="E248" s="91">
        <v>193.053</v>
      </c>
      <c r="F248" s="144">
        <f t="shared" si="19"/>
        <v>281.0984548284668</v>
      </c>
      <c r="G248" s="81">
        <f t="shared" si="23"/>
        <v>0.004451465323696983</v>
      </c>
      <c r="H248" s="191">
        <v>929.06</v>
      </c>
      <c r="I248" s="193">
        <v>300.845</v>
      </c>
      <c r="J248" s="82">
        <f t="shared" si="20"/>
        <v>308.8168325882098</v>
      </c>
      <c r="K248" s="83">
        <f t="shared" si="21"/>
        <v>0.0014574045218013637</v>
      </c>
      <c r="L248" s="105">
        <f>D248/H248*100</f>
        <v>58.41054399070028</v>
      </c>
    </row>
    <row r="249" spans="1:12" ht="14.25" thickBot="1">
      <c r="A249" s="58" t="s">
        <v>264</v>
      </c>
      <c r="B249" s="59" t="s">
        <v>265</v>
      </c>
      <c r="C249" s="60"/>
      <c r="D249" s="61">
        <f>SUM(D189:D248)</f>
        <v>263693.05500000005</v>
      </c>
      <c r="E249" s="62">
        <f>SUM(E189:E248)</f>
        <v>244179.67599999998</v>
      </c>
      <c r="F249" s="147">
        <f t="shared" si="19"/>
        <v>107.99140179054054</v>
      </c>
      <c r="G249" s="64">
        <f t="shared" si="23"/>
        <v>2.1630505712178545</v>
      </c>
      <c r="H249" s="65">
        <f>SUM(H189:H248)</f>
        <v>1031988.159</v>
      </c>
      <c r="I249" s="66">
        <f>SUM(I189:I248)</f>
        <v>1052795.2700000003</v>
      </c>
      <c r="J249" s="63">
        <f>H249/I249*100</f>
        <v>98.02363179310254</v>
      </c>
      <c r="K249" s="85">
        <f>H249/$H$8*100</f>
        <v>1.6188666064323776</v>
      </c>
      <c r="L249" s="86">
        <f>D249/H249*100</f>
        <v>25.55194579514551</v>
      </c>
    </row>
    <row r="250" spans="1:12" ht="13.5">
      <c r="A250" s="106" t="s">
        <v>266</v>
      </c>
      <c r="B250" s="107"/>
      <c r="C250" s="108"/>
      <c r="D250" s="109"/>
      <c r="E250" s="110"/>
      <c r="F250" s="146"/>
      <c r="G250" s="112"/>
      <c r="H250" s="113"/>
      <c r="I250" s="114"/>
      <c r="J250" s="115"/>
      <c r="K250" s="116"/>
      <c r="L250" s="112"/>
    </row>
    <row r="251" spans="1:12" ht="13.5">
      <c r="A251" s="117"/>
      <c r="B251" s="118"/>
      <c r="C251" s="119" t="s">
        <v>267</v>
      </c>
      <c r="D251" s="77">
        <v>0</v>
      </c>
      <c r="E251" s="78">
        <v>0</v>
      </c>
      <c r="F251" s="144">
        <v>0</v>
      </c>
      <c r="G251" s="121">
        <v>0</v>
      </c>
      <c r="H251" s="45">
        <v>0</v>
      </c>
      <c r="I251" s="46">
        <v>0</v>
      </c>
      <c r="J251" s="79">
        <v>0</v>
      </c>
      <c r="K251" s="122">
        <v>0</v>
      </c>
      <c r="L251" s="121">
        <v>0</v>
      </c>
    </row>
    <row r="252" spans="1:12" ht="14.25" thickBot="1">
      <c r="A252" s="58" t="s">
        <v>268</v>
      </c>
      <c r="B252" s="59" t="s">
        <v>269</v>
      </c>
      <c r="C252" s="60" t="s">
        <v>267</v>
      </c>
      <c r="D252" s="61">
        <f>SUM(D250:D251)</f>
        <v>0</v>
      </c>
      <c r="E252" s="62">
        <f>SUM(E250:E251)</f>
        <v>0</v>
      </c>
      <c r="F252" s="147">
        <v>0</v>
      </c>
      <c r="G252" s="86">
        <f t="shared" si="23"/>
        <v>0</v>
      </c>
      <c r="H252" s="65">
        <f>SUM(H250:H251)</f>
        <v>0</v>
      </c>
      <c r="I252" s="66">
        <f>SUM(I250:I251)</f>
        <v>0</v>
      </c>
      <c r="J252" s="124">
        <v>0</v>
      </c>
      <c r="K252" s="85">
        <v>0</v>
      </c>
      <c r="L252" s="86">
        <v>0</v>
      </c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/>
  <pageMargins left="0.6299212598425197" right="0.4330708661417323" top="0.7480314960629921" bottom="0.7480314960629921" header="0.31496062992125984" footer="0.31496062992125984"/>
  <pageSetup fitToHeight="5" horizontalDpi="600" verticalDpi="6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254"/>
  <sheetViews>
    <sheetView zoomScalePageLayoutView="0" workbookViewId="0" topLeftCell="A1">
      <pane xSplit="3" ySplit="7" topLeftCell="D13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45" sqref="M145"/>
    </sheetView>
  </sheetViews>
  <sheetFormatPr defaultColWidth="9.00390625" defaultRowHeight="13.5"/>
  <cols>
    <col min="1" max="2" width="7.625" style="4" customWidth="1"/>
    <col min="3" max="3" width="12.375" style="3" customWidth="1"/>
    <col min="4" max="5" width="12.875" style="4" customWidth="1"/>
    <col min="6" max="6" width="8.625" style="5" customWidth="1"/>
    <col min="7" max="7" width="8.625" style="4" customWidth="1"/>
    <col min="8" max="9" width="12.875" style="4" customWidth="1"/>
    <col min="10" max="12" width="8.625" style="4" customWidth="1"/>
    <col min="13" max="16384" width="9.00390625" style="4" customWidth="1"/>
  </cols>
  <sheetData>
    <row r="1" spans="1:2" ht="15.75" customHeight="1">
      <c r="A1" s="1" t="s">
        <v>275</v>
      </c>
      <c r="B1" s="2"/>
    </row>
    <row r="2" spans="2:5" ht="15.75" customHeight="1">
      <c r="B2" s="2"/>
      <c r="E2" s="2"/>
    </row>
    <row r="3" spans="1:2" ht="15.75" customHeight="1">
      <c r="A3" s="4" t="s">
        <v>276</v>
      </c>
      <c r="B3" s="2"/>
    </row>
    <row r="4" ht="15.75" customHeight="1">
      <c r="B4" s="2"/>
    </row>
    <row r="5" spans="1:12" ht="15.75" customHeight="1" thickBot="1">
      <c r="A5" s="7" t="s">
        <v>277</v>
      </c>
      <c r="B5" s="2"/>
      <c r="L5" s="5" t="s">
        <v>278</v>
      </c>
    </row>
    <row r="6" spans="1:12" ht="13.5">
      <c r="A6" s="341" t="s">
        <v>1</v>
      </c>
      <c r="B6" s="343" t="s">
        <v>2</v>
      </c>
      <c r="C6" s="345" t="s">
        <v>3</v>
      </c>
      <c r="D6" s="347" t="s">
        <v>279</v>
      </c>
      <c r="E6" s="348"/>
      <c r="F6" s="337"/>
      <c r="G6" s="349"/>
      <c r="H6" s="336" t="s">
        <v>280</v>
      </c>
      <c r="I6" s="337"/>
      <c r="J6" s="337"/>
      <c r="K6" s="338"/>
      <c r="L6" s="339" t="s">
        <v>281</v>
      </c>
    </row>
    <row r="7" spans="1:12" ht="13.5">
      <c r="A7" s="342"/>
      <c r="B7" s="344"/>
      <c r="C7" s="346"/>
      <c r="D7" s="11" t="s">
        <v>300</v>
      </c>
      <c r="E7" s="133" t="s">
        <v>282</v>
      </c>
      <c r="F7" s="149" t="s">
        <v>283</v>
      </c>
      <c r="G7" s="150" t="s">
        <v>284</v>
      </c>
      <c r="H7" s="151" t="s">
        <v>300</v>
      </c>
      <c r="I7" s="151" t="s">
        <v>282</v>
      </c>
      <c r="J7" s="152" t="s">
        <v>283</v>
      </c>
      <c r="K7" s="153" t="s">
        <v>284</v>
      </c>
      <c r="L7" s="340"/>
    </row>
    <row r="8" spans="1:12" ht="13.5">
      <c r="A8" s="327" t="s">
        <v>285</v>
      </c>
      <c r="B8" s="328"/>
      <c r="C8" s="328"/>
      <c r="D8" s="16">
        <f>D37+D63+D68+D115+D150+D175+D190+D251+D254</f>
        <v>6137482.464</v>
      </c>
      <c r="E8" s="17">
        <f>E37+E63+E68+E115+E150+E175+E190+E251+E254</f>
        <v>5811718.793</v>
      </c>
      <c r="F8" s="154">
        <f>D8/E8*100</f>
        <v>105.60528963294595</v>
      </c>
      <c r="G8" s="23">
        <f>D8/$D$8*100</f>
        <v>100</v>
      </c>
      <c r="H8" s="20">
        <f>H37+H63+H68+H115+H150+H175+H190+H251+H254</f>
        <v>70688631.83999999</v>
      </c>
      <c r="I8" s="20">
        <f>I37+I63+I68+I115+I150+I175+I190+I251+I254</f>
        <v>68111187.17799999</v>
      </c>
      <c r="J8" s="155">
        <f>H8/I8*100</f>
        <v>103.7841722759349</v>
      </c>
      <c r="K8" s="22">
        <f>H8/$H$8*100</f>
        <v>100</v>
      </c>
      <c r="L8" s="23">
        <f>D8/H8*100</f>
        <v>8.682417956386352</v>
      </c>
    </row>
    <row r="9" spans="1:12" ht="13.5">
      <c r="A9" s="25"/>
      <c r="B9" s="26"/>
      <c r="C9" s="26"/>
      <c r="D9" s="156"/>
      <c r="E9" s="157"/>
      <c r="F9" s="199"/>
      <c r="G9" s="34"/>
      <c r="H9" s="158"/>
      <c r="I9" s="159"/>
      <c r="J9" s="200"/>
      <c r="K9" s="200"/>
      <c r="L9" s="34"/>
    </row>
    <row r="10" spans="1:12" ht="13.5">
      <c r="A10" s="35" t="s">
        <v>11</v>
      </c>
      <c r="B10" s="12">
        <v>103</v>
      </c>
      <c r="C10" s="36" t="s">
        <v>272</v>
      </c>
      <c r="D10" s="39">
        <v>248732.769</v>
      </c>
      <c r="E10" s="78">
        <v>266430.202</v>
      </c>
      <c r="F10" s="120">
        <f aca="true" t="shared" si="0" ref="F10:F73">D10/E10*100</f>
        <v>93.35757250223456</v>
      </c>
      <c r="G10" s="75">
        <f aca="true" t="shared" si="1" ref="G10:G73">D10/$D$8*100</f>
        <v>4.052683986617741</v>
      </c>
      <c r="H10" s="191">
        <v>3233703.622</v>
      </c>
      <c r="I10" s="40">
        <v>3170051.483</v>
      </c>
      <c r="J10" s="42">
        <f aca="true" t="shared" si="2" ref="J10:J72">H10/I10*100</f>
        <v>102.00792130163647</v>
      </c>
      <c r="K10" s="74">
        <f aca="true" t="shared" si="3" ref="K10:K73">H10/$H$8*100</f>
        <v>4.574573786233858</v>
      </c>
      <c r="L10" s="75">
        <f>D10/H10*100</f>
        <v>7.691885159412423</v>
      </c>
    </row>
    <row r="11" spans="1:12" ht="13.5">
      <c r="A11" s="44"/>
      <c r="B11" s="12">
        <v>105</v>
      </c>
      <c r="C11" s="36" t="s">
        <v>12</v>
      </c>
      <c r="D11" s="39">
        <v>1707848.171</v>
      </c>
      <c r="E11" s="78">
        <v>1657229.604</v>
      </c>
      <c r="F11" s="120">
        <f>D11/E11*100</f>
        <v>103.05440880840071</v>
      </c>
      <c r="G11" s="75">
        <f>D11/$D$8*100</f>
        <v>27.826526283660275</v>
      </c>
      <c r="H11" s="191">
        <v>15038787.251</v>
      </c>
      <c r="I11" s="40">
        <v>14641945.454</v>
      </c>
      <c r="J11" s="42">
        <f t="shared" si="2"/>
        <v>102.71030784977818</v>
      </c>
      <c r="K11" s="74">
        <f t="shared" si="3"/>
        <v>21.274689945958364</v>
      </c>
      <c r="L11" s="75">
        <f aca="true" t="shared" si="4" ref="L11:L74">D11/H11*100</f>
        <v>11.35628919071541</v>
      </c>
    </row>
    <row r="12" spans="1:12" ht="13.5">
      <c r="A12" s="44"/>
      <c r="B12" s="12">
        <v>106</v>
      </c>
      <c r="C12" s="36" t="s">
        <v>13</v>
      </c>
      <c r="D12" s="39">
        <v>135280.491</v>
      </c>
      <c r="E12" s="78">
        <v>132947.645</v>
      </c>
      <c r="F12" s="120">
        <f t="shared" si="0"/>
        <v>101.75471028463876</v>
      </c>
      <c r="G12" s="75">
        <f t="shared" si="1"/>
        <v>2.2041690838792762</v>
      </c>
      <c r="H12" s="191">
        <v>1920591.238</v>
      </c>
      <c r="I12" s="40">
        <v>1851857.502</v>
      </c>
      <c r="J12" s="42">
        <f t="shared" si="2"/>
        <v>103.71161041957969</v>
      </c>
      <c r="K12" s="74">
        <f t="shared" si="3"/>
        <v>2.7169732784575</v>
      </c>
      <c r="L12" s="75">
        <f t="shared" si="4"/>
        <v>7.043689897329419</v>
      </c>
    </row>
    <row r="13" spans="1:12" ht="13.5">
      <c r="A13" s="44"/>
      <c r="B13" s="12">
        <v>107</v>
      </c>
      <c r="C13" s="36" t="s">
        <v>14</v>
      </c>
      <c r="D13" s="39">
        <v>99.744</v>
      </c>
      <c r="E13" s="78">
        <v>35.121</v>
      </c>
      <c r="F13" s="120">
        <f t="shared" si="0"/>
        <v>284.00102502776116</v>
      </c>
      <c r="G13" s="75">
        <f t="shared" si="1"/>
        <v>0.0016251614662047202</v>
      </c>
      <c r="H13" s="191">
        <v>2059.979</v>
      </c>
      <c r="I13" s="40">
        <v>1404.841</v>
      </c>
      <c r="J13" s="42">
        <f t="shared" si="2"/>
        <v>146.6343166237318</v>
      </c>
      <c r="K13" s="74">
        <f t="shared" si="3"/>
        <v>0.0029141588207035247</v>
      </c>
      <c r="L13" s="75">
        <f t="shared" si="4"/>
        <v>4.841991107676341</v>
      </c>
    </row>
    <row r="14" spans="1:12" ht="13.5">
      <c r="A14" s="44"/>
      <c r="B14" s="12">
        <v>108</v>
      </c>
      <c r="C14" s="36" t="s">
        <v>15</v>
      </c>
      <c r="D14" s="39">
        <v>9129.88</v>
      </c>
      <c r="E14" s="78">
        <v>10394.127</v>
      </c>
      <c r="F14" s="120">
        <f t="shared" si="0"/>
        <v>87.83691020900551</v>
      </c>
      <c r="G14" s="75">
        <f t="shared" si="1"/>
        <v>0.14875610730543343</v>
      </c>
      <c r="H14" s="191">
        <v>121420.448</v>
      </c>
      <c r="I14" s="40">
        <v>122979.175</v>
      </c>
      <c r="J14" s="42">
        <f t="shared" si="2"/>
        <v>98.73252768202421</v>
      </c>
      <c r="K14" s="74">
        <f t="shared" si="3"/>
        <v>0.17176799838880574</v>
      </c>
      <c r="L14" s="75">
        <f t="shared" si="4"/>
        <v>7.519227733371564</v>
      </c>
    </row>
    <row r="15" spans="1:12" ht="13.5">
      <c r="A15" s="44"/>
      <c r="B15" s="12">
        <v>110</v>
      </c>
      <c r="C15" s="36" t="s">
        <v>16</v>
      </c>
      <c r="D15" s="39">
        <v>179863.18</v>
      </c>
      <c r="E15" s="78">
        <v>138605.663</v>
      </c>
      <c r="F15" s="120">
        <f t="shared" si="0"/>
        <v>129.7661120815821</v>
      </c>
      <c r="G15" s="75">
        <f t="shared" si="1"/>
        <v>2.9305693507884536</v>
      </c>
      <c r="H15" s="191">
        <v>1203414.746</v>
      </c>
      <c r="I15" s="46">
        <v>919857.136</v>
      </c>
      <c r="J15" s="42">
        <f t="shared" si="2"/>
        <v>130.82626626489528</v>
      </c>
      <c r="K15" s="74">
        <f t="shared" si="3"/>
        <v>1.7024162367774585</v>
      </c>
      <c r="L15" s="75">
        <f t="shared" si="4"/>
        <v>14.946067479881119</v>
      </c>
    </row>
    <row r="16" spans="1:12" ht="13.5">
      <c r="A16" s="44"/>
      <c r="B16" s="12">
        <v>111</v>
      </c>
      <c r="C16" s="36" t="s">
        <v>17</v>
      </c>
      <c r="D16" s="39">
        <v>257738.011</v>
      </c>
      <c r="E16" s="78">
        <v>248829.304</v>
      </c>
      <c r="F16" s="120">
        <f t="shared" si="0"/>
        <v>103.58024832959384</v>
      </c>
      <c r="G16" s="75">
        <f t="shared" si="1"/>
        <v>4.199409326410094</v>
      </c>
      <c r="H16" s="191">
        <v>1885687.085</v>
      </c>
      <c r="I16" s="46">
        <v>1953163.026</v>
      </c>
      <c r="J16" s="42">
        <f t="shared" si="2"/>
        <v>96.54529908145004</v>
      </c>
      <c r="K16" s="74">
        <f t="shared" si="3"/>
        <v>2.6675959569682344</v>
      </c>
      <c r="L16" s="75">
        <f t="shared" si="4"/>
        <v>13.668121983239864</v>
      </c>
    </row>
    <row r="17" spans="1:12" ht="13.5">
      <c r="A17" s="44"/>
      <c r="B17" s="12">
        <v>112</v>
      </c>
      <c r="C17" s="36" t="s">
        <v>18</v>
      </c>
      <c r="D17" s="39">
        <v>21185.284</v>
      </c>
      <c r="E17" s="78">
        <v>20324.113</v>
      </c>
      <c r="F17" s="120">
        <f t="shared" si="0"/>
        <v>104.2371886044916</v>
      </c>
      <c r="G17" s="75">
        <f t="shared" si="1"/>
        <v>0.345178729621866</v>
      </c>
      <c r="H17" s="191">
        <v>699540.493</v>
      </c>
      <c r="I17" s="46">
        <v>690941.268</v>
      </c>
      <c r="J17" s="42">
        <f t="shared" si="2"/>
        <v>101.24456670896085</v>
      </c>
      <c r="K17" s="74">
        <f t="shared" si="3"/>
        <v>0.9896081941200576</v>
      </c>
      <c r="L17" s="75">
        <f t="shared" si="4"/>
        <v>3.028457138935058</v>
      </c>
    </row>
    <row r="18" spans="1:12" ht="13.5">
      <c r="A18" s="44"/>
      <c r="B18" s="12">
        <v>113</v>
      </c>
      <c r="C18" s="36" t="s">
        <v>19</v>
      </c>
      <c r="D18" s="39">
        <v>222052.866</v>
      </c>
      <c r="E18" s="78">
        <v>161196.848</v>
      </c>
      <c r="F18" s="120">
        <f t="shared" si="0"/>
        <v>137.7526103984366</v>
      </c>
      <c r="G18" s="75">
        <f t="shared" si="1"/>
        <v>3.6179796407154354</v>
      </c>
      <c r="H18" s="191">
        <v>2621313.584</v>
      </c>
      <c r="I18" s="46">
        <v>2425670.636</v>
      </c>
      <c r="J18" s="42">
        <f t="shared" si="2"/>
        <v>108.06551990597622</v>
      </c>
      <c r="K18" s="74">
        <f t="shared" si="3"/>
        <v>3.708253386390623</v>
      </c>
      <c r="L18" s="75">
        <f t="shared" si="4"/>
        <v>8.471053114567006</v>
      </c>
    </row>
    <row r="19" spans="1:12" ht="13.5">
      <c r="A19" s="44"/>
      <c r="B19" s="12">
        <v>116</v>
      </c>
      <c r="C19" s="36" t="s">
        <v>20</v>
      </c>
      <c r="D19" s="39">
        <v>0.876</v>
      </c>
      <c r="E19" s="78">
        <v>0</v>
      </c>
      <c r="F19" s="166" t="s">
        <v>305</v>
      </c>
      <c r="G19" s="75">
        <f t="shared" si="1"/>
        <v>1.4272953204155991E-05</v>
      </c>
      <c r="H19" s="191">
        <v>477943.521</v>
      </c>
      <c r="I19" s="46">
        <v>454296.686</v>
      </c>
      <c r="J19" s="42">
        <f t="shared" si="2"/>
        <v>105.20515243203864</v>
      </c>
      <c r="K19" s="74">
        <f t="shared" si="3"/>
        <v>0.6761250126919984</v>
      </c>
      <c r="L19" s="75">
        <f t="shared" si="4"/>
        <v>0.00018328525474456636</v>
      </c>
    </row>
    <row r="20" spans="1:12" ht="13.5">
      <c r="A20" s="44"/>
      <c r="B20" s="12">
        <v>117</v>
      </c>
      <c r="C20" s="36" t="s">
        <v>21</v>
      </c>
      <c r="D20" s="39">
        <v>74610.108</v>
      </c>
      <c r="E20" s="78">
        <v>63523.779</v>
      </c>
      <c r="F20" s="120">
        <f t="shared" si="0"/>
        <v>117.4522504399494</v>
      </c>
      <c r="G20" s="75">
        <f t="shared" si="1"/>
        <v>1.2156467808687492</v>
      </c>
      <c r="H20" s="191">
        <v>745479.595</v>
      </c>
      <c r="I20" s="46">
        <v>712066.096</v>
      </c>
      <c r="J20" s="42">
        <f t="shared" si="2"/>
        <v>104.69247155393282</v>
      </c>
      <c r="K20" s="74">
        <f t="shared" si="3"/>
        <v>1.0545961572539047</v>
      </c>
      <c r="L20" s="75">
        <f t="shared" si="4"/>
        <v>10.00833671376344</v>
      </c>
    </row>
    <row r="21" spans="1:12" ht="13.5">
      <c r="A21" s="44"/>
      <c r="B21" s="12">
        <v>118</v>
      </c>
      <c r="C21" s="36" t="s">
        <v>22</v>
      </c>
      <c r="D21" s="39">
        <v>239475.89</v>
      </c>
      <c r="E21" s="78">
        <v>244153.842</v>
      </c>
      <c r="F21" s="120">
        <f t="shared" si="0"/>
        <v>98.08401458618047</v>
      </c>
      <c r="G21" s="75">
        <f t="shared" si="1"/>
        <v>3.9018586432575426</v>
      </c>
      <c r="H21" s="191">
        <v>2576390.881</v>
      </c>
      <c r="I21" s="46">
        <v>2715955.512</v>
      </c>
      <c r="J21" s="42">
        <f t="shared" si="2"/>
        <v>94.86130643954377</v>
      </c>
      <c r="K21" s="74">
        <f t="shared" si="3"/>
        <v>3.6447032768034413</v>
      </c>
      <c r="L21" s="75">
        <f t="shared" si="4"/>
        <v>9.295013880310346</v>
      </c>
    </row>
    <row r="22" spans="1:12" ht="13.5">
      <c r="A22" s="44"/>
      <c r="B22" s="12">
        <v>120</v>
      </c>
      <c r="C22" s="36" t="s">
        <v>23</v>
      </c>
      <c r="D22" s="39">
        <v>2294.734</v>
      </c>
      <c r="E22" s="78">
        <v>1224.269</v>
      </c>
      <c r="F22" s="120">
        <f t="shared" si="0"/>
        <v>187.43707469518546</v>
      </c>
      <c r="G22" s="75">
        <f t="shared" si="1"/>
        <v>0.03738884817121654</v>
      </c>
      <c r="H22" s="191">
        <v>32253.206</v>
      </c>
      <c r="I22" s="46">
        <v>24523.048</v>
      </c>
      <c r="J22" s="42">
        <f t="shared" si="2"/>
        <v>131.52201145632466</v>
      </c>
      <c r="K22" s="74">
        <f t="shared" si="3"/>
        <v>0.04562714705386212</v>
      </c>
      <c r="L22" s="75">
        <f t="shared" si="4"/>
        <v>7.114746980501721</v>
      </c>
    </row>
    <row r="23" spans="1:12" ht="13.5">
      <c r="A23" s="44"/>
      <c r="B23" s="12">
        <v>121</v>
      </c>
      <c r="C23" s="36" t="s">
        <v>24</v>
      </c>
      <c r="D23" s="39">
        <v>2668.004</v>
      </c>
      <c r="E23" s="78">
        <v>3139.894</v>
      </c>
      <c r="F23" s="120">
        <f t="shared" si="0"/>
        <v>84.97114870756783</v>
      </c>
      <c r="G23" s="75">
        <f t="shared" si="1"/>
        <v>0.0434706578087911</v>
      </c>
      <c r="H23" s="191">
        <v>9857.245</v>
      </c>
      <c r="I23" s="46">
        <v>7749.704</v>
      </c>
      <c r="J23" s="42">
        <f t="shared" si="2"/>
        <v>127.1951160973374</v>
      </c>
      <c r="K23" s="74">
        <f t="shared" si="3"/>
        <v>0.013944597233557097</v>
      </c>
      <c r="L23" s="75">
        <f t="shared" si="4"/>
        <v>27.066426775432685</v>
      </c>
    </row>
    <row r="24" spans="1:12" ht="13.5">
      <c r="A24" s="44"/>
      <c r="B24" s="12">
        <v>122</v>
      </c>
      <c r="C24" s="36" t="s">
        <v>25</v>
      </c>
      <c r="D24" s="39">
        <v>12089.358</v>
      </c>
      <c r="E24" s="78">
        <v>10483.261</v>
      </c>
      <c r="F24" s="120">
        <f t="shared" si="0"/>
        <v>115.32058583679256</v>
      </c>
      <c r="G24" s="75">
        <f t="shared" si="1"/>
        <v>0.19697584589302383</v>
      </c>
      <c r="H24" s="191">
        <v>53623.595</v>
      </c>
      <c r="I24" s="46">
        <v>46980.895</v>
      </c>
      <c r="J24" s="42">
        <f t="shared" si="2"/>
        <v>114.13915167005652</v>
      </c>
      <c r="K24" s="74">
        <f t="shared" si="3"/>
        <v>0.07585886670062338</v>
      </c>
      <c r="L24" s="75">
        <f t="shared" si="4"/>
        <v>22.5448480281861</v>
      </c>
    </row>
    <row r="25" spans="1:12" ht="13.5">
      <c r="A25" s="44"/>
      <c r="B25" s="12">
        <v>123</v>
      </c>
      <c r="C25" s="36" t="s">
        <v>26</v>
      </c>
      <c r="D25" s="39">
        <v>34419.453</v>
      </c>
      <c r="E25" s="78">
        <v>45108.348</v>
      </c>
      <c r="F25" s="120">
        <f t="shared" si="0"/>
        <v>76.3039537603993</v>
      </c>
      <c r="G25" s="75">
        <f t="shared" si="1"/>
        <v>0.5608073538603271</v>
      </c>
      <c r="H25" s="191">
        <v>558479.787</v>
      </c>
      <c r="I25" s="46">
        <v>543290.468</v>
      </c>
      <c r="J25" s="42">
        <f t="shared" si="2"/>
        <v>102.79580075386119</v>
      </c>
      <c r="K25" s="74">
        <f t="shared" si="3"/>
        <v>0.790056013906295</v>
      </c>
      <c r="L25" s="75">
        <f t="shared" si="4"/>
        <v>6.163061546934732</v>
      </c>
    </row>
    <row r="26" spans="1:12" ht="13.5">
      <c r="A26" s="44"/>
      <c r="B26" s="12">
        <v>124</v>
      </c>
      <c r="C26" s="36" t="s">
        <v>27</v>
      </c>
      <c r="D26" s="39">
        <v>2092.989</v>
      </c>
      <c r="E26" s="78">
        <v>1712.602</v>
      </c>
      <c r="F26" s="120">
        <f t="shared" si="0"/>
        <v>122.21105662611629</v>
      </c>
      <c r="G26" s="75">
        <f t="shared" si="1"/>
        <v>0.03410175120298316</v>
      </c>
      <c r="H26" s="191">
        <v>34040.529</v>
      </c>
      <c r="I26" s="46">
        <v>36562.938</v>
      </c>
      <c r="J26" s="42">
        <f t="shared" si="2"/>
        <v>93.10118623399465</v>
      </c>
      <c r="K26" s="74">
        <f t="shared" si="3"/>
        <v>0.048155591803005826</v>
      </c>
      <c r="L26" s="75">
        <f t="shared" si="4"/>
        <v>6.148520782388546</v>
      </c>
    </row>
    <row r="27" spans="1:12" ht="13.5">
      <c r="A27" s="44"/>
      <c r="B27" s="12">
        <v>125</v>
      </c>
      <c r="C27" s="36" t="s">
        <v>28</v>
      </c>
      <c r="D27" s="39">
        <v>2616.368</v>
      </c>
      <c r="E27" s="78">
        <v>2921.324</v>
      </c>
      <c r="F27" s="120">
        <f t="shared" si="0"/>
        <v>89.56103465414996</v>
      </c>
      <c r="G27" s="75">
        <f t="shared" si="1"/>
        <v>0.04262933564937352</v>
      </c>
      <c r="H27" s="191">
        <v>22090.185</v>
      </c>
      <c r="I27" s="46">
        <v>21618.483</v>
      </c>
      <c r="J27" s="42">
        <f t="shared" si="2"/>
        <v>102.18193848291762</v>
      </c>
      <c r="K27" s="74">
        <f t="shared" si="3"/>
        <v>0.03124998238754992</v>
      </c>
      <c r="L27" s="75">
        <f t="shared" si="4"/>
        <v>11.844029373226164</v>
      </c>
    </row>
    <row r="28" spans="1:12" ht="13.5">
      <c r="A28" s="44"/>
      <c r="B28" s="12">
        <v>126</v>
      </c>
      <c r="C28" s="36" t="s">
        <v>29</v>
      </c>
      <c r="D28" s="39">
        <v>9.406</v>
      </c>
      <c r="E28" s="78">
        <v>9.411</v>
      </c>
      <c r="F28" s="120">
        <f t="shared" si="0"/>
        <v>99.94687068324303</v>
      </c>
      <c r="G28" s="75">
        <f t="shared" si="1"/>
        <v>0.0001532550203633462</v>
      </c>
      <c r="H28" s="191">
        <v>398.799</v>
      </c>
      <c r="I28" s="46">
        <v>447.307</v>
      </c>
      <c r="J28" s="42">
        <f t="shared" si="2"/>
        <v>89.15554641443124</v>
      </c>
      <c r="K28" s="74">
        <f t="shared" si="3"/>
        <v>0.0005641628499794148</v>
      </c>
      <c r="L28" s="75">
        <f t="shared" si="4"/>
        <v>2.3585816413782386</v>
      </c>
    </row>
    <row r="29" spans="1:12" ht="13.5">
      <c r="A29" s="44"/>
      <c r="B29" s="12">
        <v>127</v>
      </c>
      <c r="C29" s="36" t="s">
        <v>30</v>
      </c>
      <c r="D29" s="39">
        <v>4771.074</v>
      </c>
      <c r="E29" s="78">
        <v>3902.494</v>
      </c>
      <c r="F29" s="120">
        <f t="shared" si="0"/>
        <v>122.25704895382286</v>
      </c>
      <c r="G29" s="75">
        <f t="shared" si="1"/>
        <v>0.07773666202690106</v>
      </c>
      <c r="H29" s="191">
        <v>57345.905</v>
      </c>
      <c r="I29" s="46">
        <v>44800.395</v>
      </c>
      <c r="J29" s="42">
        <f t="shared" si="2"/>
        <v>128.00312363317332</v>
      </c>
      <c r="K29" s="74">
        <f t="shared" si="3"/>
        <v>0.08112464975952491</v>
      </c>
      <c r="L29" s="75">
        <f t="shared" si="4"/>
        <v>8.319816384448025</v>
      </c>
    </row>
    <row r="30" spans="1:12" ht="13.5">
      <c r="A30" s="44"/>
      <c r="B30" s="12">
        <v>128</v>
      </c>
      <c r="C30" s="36" t="s">
        <v>31</v>
      </c>
      <c r="D30" s="39">
        <v>705.987</v>
      </c>
      <c r="E30" s="78">
        <v>0</v>
      </c>
      <c r="F30" s="166" t="s">
        <v>305</v>
      </c>
      <c r="G30" s="75">
        <f t="shared" si="1"/>
        <v>0.011502876043085017</v>
      </c>
      <c r="H30" s="191">
        <v>7369.098</v>
      </c>
      <c r="I30" s="46">
        <v>1104.321</v>
      </c>
      <c r="J30" s="42">
        <f t="shared" si="2"/>
        <v>667.296737090031</v>
      </c>
      <c r="K30" s="74">
        <f t="shared" si="3"/>
        <v>0.010424728571178979</v>
      </c>
      <c r="L30" s="75">
        <f t="shared" si="4"/>
        <v>9.580371980397057</v>
      </c>
    </row>
    <row r="31" spans="1:12" ht="13.5">
      <c r="A31" s="44"/>
      <c r="B31" s="12">
        <v>129</v>
      </c>
      <c r="C31" s="36" t="s">
        <v>32</v>
      </c>
      <c r="D31" s="39">
        <v>261.25</v>
      </c>
      <c r="E31" s="78">
        <v>195.316</v>
      </c>
      <c r="F31" s="120">
        <f t="shared" si="0"/>
        <v>133.7576030637531</v>
      </c>
      <c r="G31" s="75">
        <f t="shared" si="1"/>
        <v>0.00425663130660474</v>
      </c>
      <c r="H31" s="191">
        <v>2471.572</v>
      </c>
      <c r="I31" s="46">
        <v>2808.733</v>
      </c>
      <c r="J31" s="42">
        <f t="shared" si="2"/>
        <v>87.99597540955298</v>
      </c>
      <c r="K31" s="74">
        <f t="shared" si="3"/>
        <v>0.003496420761961094</v>
      </c>
      <c r="L31" s="75">
        <f t="shared" si="4"/>
        <v>10.570195810601511</v>
      </c>
    </row>
    <row r="32" spans="1:12" ht="13.5">
      <c r="A32" s="44"/>
      <c r="B32" s="12">
        <v>130</v>
      </c>
      <c r="C32" s="36" t="s">
        <v>33</v>
      </c>
      <c r="D32" s="39">
        <v>0.366</v>
      </c>
      <c r="E32" s="78">
        <v>0</v>
      </c>
      <c r="F32" s="166" t="s">
        <v>305</v>
      </c>
      <c r="G32" s="75">
        <f t="shared" si="1"/>
        <v>5.963357160640516E-06</v>
      </c>
      <c r="H32" s="191">
        <v>27.938</v>
      </c>
      <c r="I32" s="46">
        <v>33.752</v>
      </c>
      <c r="J32" s="42">
        <f t="shared" si="2"/>
        <v>82.77435411234889</v>
      </c>
      <c r="K32" s="74">
        <f t="shared" si="3"/>
        <v>3.952262092614297E-05</v>
      </c>
      <c r="L32" s="75">
        <f t="shared" si="4"/>
        <v>1.310043668122271</v>
      </c>
    </row>
    <row r="33" spans="1:12" ht="13.5">
      <c r="A33" s="44"/>
      <c r="B33" s="12">
        <v>131</v>
      </c>
      <c r="C33" s="36" t="s">
        <v>34</v>
      </c>
      <c r="D33" s="39">
        <v>12.533</v>
      </c>
      <c r="E33" s="78">
        <v>14.993</v>
      </c>
      <c r="F33" s="120">
        <f t="shared" si="0"/>
        <v>83.5923430934436</v>
      </c>
      <c r="G33" s="75">
        <f t="shared" si="1"/>
        <v>0.00020420424943799891</v>
      </c>
      <c r="H33" s="191">
        <v>1236.717</v>
      </c>
      <c r="I33" s="46">
        <v>966.098</v>
      </c>
      <c r="J33" s="42">
        <f t="shared" si="2"/>
        <v>128.01154748276056</v>
      </c>
      <c r="K33" s="74">
        <f t="shared" si="3"/>
        <v>0.0017495274244368518</v>
      </c>
      <c r="L33" s="75">
        <f t="shared" si="4"/>
        <v>1.013408888209671</v>
      </c>
    </row>
    <row r="34" spans="1:12" ht="13.5">
      <c r="A34" s="44"/>
      <c r="B34" s="12">
        <v>132</v>
      </c>
      <c r="C34" s="36" t="s">
        <v>35</v>
      </c>
      <c r="D34" s="39">
        <v>0.871</v>
      </c>
      <c r="E34" s="78">
        <v>0.465</v>
      </c>
      <c r="F34" s="120">
        <f t="shared" si="0"/>
        <v>187.31182795698925</v>
      </c>
      <c r="G34" s="75">
        <f t="shared" si="1"/>
        <v>1.4191486576278388E-05</v>
      </c>
      <c r="H34" s="191">
        <v>179.026</v>
      </c>
      <c r="I34" s="46">
        <v>263.347</v>
      </c>
      <c r="J34" s="42">
        <f t="shared" si="2"/>
        <v>67.98102883268085</v>
      </c>
      <c r="K34" s="74">
        <f t="shared" si="3"/>
        <v>0.00025325995897786785</v>
      </c>
      <c r="L34" s="75">
        <f t="shared" si="4"/>
        <v>0.48652151084200057</v>
      </c>
    </row>
    <row r="35" spans="1:12" ht="13.5">
      <c r="A35" s="44"/>
      <c r="B35" s="47"/>
      <c r="C35" s="208" t="s">
        <v>36</v>
      </c>
      <c r="D35" s="54">
        <f>D15+D16+D17+D18+D19+D20+D21+D22+D23+D24</f>
        <v>1011978.3110000001</v>
      </c>
      <c r="E35" s="50">
        <f>E15+E16+E17+E18+E19+E20+E21+E22+E23+E24</f>
        <v>891480.9730000001</v>
      </c>
      <c r="F35" s="128">
        <f t="shared" si="0"/>
        <v>113.51653502985081</v>
      </c>
      <c r="G35" s="100">
        <f t="shared" si="1"/>
        <v>16.48849209648838</v>
      </c>
      <c r="H35" s="53">
        <f>H15+H16+H17+H18+H19+H20+H21+H22+H23+H24</f>
        <v>10305503.951</v>
      </c>
      <c r="I35" s="54">
        <f>I15+I16+I17+I18+I19+I20+I21+I22+I23+I24</f>
        <v>9951204.007</v>
      </c>
      <c r="J35" s="55">
        <f t="shared" si="2"/>
        <v>103.56037263180188</v>
      </c>
      <c r="K35" s="99">
        <f t="shared" si="3"/>
        <v>14.57872883199376</v>
      </c>
      <c r="L35" s="98">
        <f t="shared" si="4"/>
        <v>9.819784804427757</v>
      </c>
    </row>
    <row r="36" spans="1:12" ht="13.5">
      <c r="A36" s="44"/>
      <c r="B36" s="47"/>
      <c r="C36" s="48" t="s">
        <v>287</v>
      </c>
      <c r="D36" s="53">
        <f>D37-D35</f>
        <v>2145981.3520000004</v>
      </c>
      <c r="E36" s="50">
        <f>E37-E35</f>
        <v>2120901.652</v>
      </c>
      <c r="F36" s="128">
        <f t="shared" si="0"/>
        <v>101.18250179004531</v>
      </c>
      <c r="G36" s="100">
        <f t="shared" si="1"/>
        <v>34.96517284713175</v>
      </c>
      <c r="H36" s="53">
        <f>H37-H35</f>
        <v>21000202.094000004</v>
      </c>
      <c r="I36" s="54">
        <f>I37-I35</f>
        <v>20440134.296999995</v>
      </c>
      <c r="J36" s="55">
        <f t="shared" si="2"/>
        <v>102.7400397123722</v>
      </c>
      <c r="K36" s="99">
        <f t="shared" si="3"/>
        <v>29.708033027903074</v>
      </c>
      <c r="L36" s="100">
        <f t="shared" si="4"/>
        <v>10.218860477600506</v>
      </c>
    </row>
    <row r="37" spans="1:12" ht="14.25" thickBot="1">
      <c r="A37" s="58" t="s">
        <v>38</v>
      </c>
      <c r="B37" s="59" t="s">
        <v>39</v>
      </c>
      <c r="C37" s="60"/>
      <c r="D37" s="65">
        <f>SUM(D10:D34)</f>
        <v>3157959.6630000006</v>
      </c>
      <c r="E37" s="62">
        <f>SUM(E10:E34)</f>
        <v>3012382.625</v>
      </c>
      <c r="F37" s="123">
        <f t="shared" si="0"/>
        <v>104.83262108843164</v>
      </c>
      <c r="G37" s="86">
        <f t="shared" si="1"/>
        <v>51.453664943620126</v>
      </c>
      <c r="H37" s="65">
        <f>SUM(H10:H34)</f>
        <v>31305706.045</v>
      </c>
      <c r="I37" s="66">
        <f>SUM(I10:I34)</f>
        <v>30391338.303999994</v>
      </c>
      <c r="J37" s="67">
        <f t="shared" si="2"/>
        <v>103.00864585775633</v>
      </c>
      <c r="K37" s="85">
        <f t="shared" si="3"/>
        <v>44.28676185989683</v>
      </c>
      <c r="L37" s="86">
        <f t="shared" si="4"/>
        <v>10.087489029829355</v>
      </c>
    </row>
    <row r="38" spans="1:12" ht="13.5">
      <c r="A38" s="44" t="s">
        <v>40</v>
      </c>
      <c r="B38" s="69">
        <v>601</v>
      </c>
      <c r="C38" s="161" t="s">
        <v>41</v>
      </c>
      <c r="D38" s="101">
        <v>302352.261</v>
      </c>
      <c r="E38" s="187">
        <v>306423.454</v>
      </c>
      <c r="F38" s="162">
        <f t="shared" si="0"/>
        <v>98.67138335957794</v>
      </c>
      <c r="G38" s="73">
        <f t="shared" si="1"/>
        <v>4.926323826967761</v>
      </c>
      <c r="H38" s="194">
        <v>4503648.539</v>
      </c>
      <c r="I38" s="163">
        <v>4513913.792</v>
      </c>
      <c r="J38" s="164">
        <f t="shared" si="2"/>
        <v>99.77258641894771</v>
      </c>
      <c r="K38" s="72">
        <f t="shared" si="3"/>
        <v>6.371107237149209</v>
      </c>
      <c r="L38" s="73">
        <f t="shared" si="4"/>
        <v>6.713495921845068</v>
      </c>
    </row>
    <row r="39" spans="1:12" ht="13.5">
      <c r="A39" s="44"/>
      <c r="B39" s="12">
        <v>602</v>
      </c>
      <c r="C39" s="36" t="s">
        <v>42</v>
      </c>
      <c r="D39" s="39">
        <v>395.499</v>
      </c>
      <c r="E39" s="78">
        <v>1107.888</v>
      </c>
      <c r="F39" s="120">
        <f t="shared" si="0"/>
        <v>35.69846410467484</v>
      </c>
      <c r="G39" s="75">
        <f t="shared" si="1"/>
        <v>0.006443993971792797</v>
      </c>
      <c r="H39" s="191">
        <v>102847.3</v>
      </c>
      <c r="I39" s="46">
        <v>73868.089</v>
      </c>
      <c r="J39" s="42">
        <f t="shared" si="2"/>
        <v>139.23102843502556</v>
      </c>
      <c r="K39" s="74">
        <f t="shared" si="3"/>
        <v>0.145493408661225</v>
      </c>
      <c r="L39" s="75">
        <f t="shared" si="4"/>
        <v>0.38454971593809467</v>
      </c>
    </row>
    <row r="40" spans="1:12" ht="13.5">
      <c r="A40" s="44"/>
      <c r="B40" s="12">
        <v>605</v>
      </c>
      <c r="C40" s="36" t="s">
        <v>43</v>
      </c>
      <c r="D40" s="39">
        <v>0</v>
      </c>
      <c r="E40" s="165">
        <v>0</v>
      </c>
      <c r="F40" s="120">
        <v>0</v>
      </c>
      <c r="G40" s="75">
        <v>0</v>
      </c>
      <c r="H40" s="191">
        <v>14.103</v>
      </c>
      <c r="I40" s="46">
        <v>2.354</v>
      </c>
      <c r="J40" s="42">
        <f t="shared" si="2"/>
        <v>599.10790144435</v>
      </c>
      <c r="K40" s="74">
        <f t="shared" si="3"/>
        <v>1.9950874182883325E-05</v>
      </c>
      <c r="L40" s="75">
        <f t="shared" si="4"/>
        <v>0</v>
      </c>
    </row>
    <row r="41" spans="1:12" ht="13.5">
      <c r="A41" s="44"/>
      <c r="B41" s="12">
        <v>606</v>
      </c>
      <c r="C41" s="36" t="s">
        <v>44</v>
      </c>
      <c r="D41" s="39">
        <v>24461.092</v>
      </c>
      <c r="E41" s="78">
        <v>25233.193</v>
      </c>
      <c r="F41" s="120">
        <f t="shared" si="0"/>
        <v>96.94013754026294</v>
      </c>
      <c r="G41" s="75">
        <f t="shared" si="1"/>
        <v>0.39855253588876083</v>
      </c>
      <c r="H41" s="191">
        <v>241695.855</v>
      </c>
      <c r="I41" s="46">
        <v>247640.728</v>
      </c>
      <c r="J41" s="42">
        <f t="shared" si="2"/>
        <v>97.59939608964484</v>
      </c>
      <c r="K41" s="74">
        <f t="shared" si="3"/>
        <v>0.34191615923061847</v>
      </c>
      <c r="L41" s="75">
        <f t="shared" si="4"/>
        <v>10.120608812261178</v>
      </c>
    </row>
    <row r="42" spans="1:12" ht="13.5">
      <c r="A42" s="44"/>
      <c r="B42" s="12">
        <v>607</v>
      </c>
      <c r="C42" s="89" t="s">
        <v>288</v>
      </c>
      <c r="D42" s="39">
        <v>3.192</v>
      </c>
      <c r="E42" s="78">
        <v>0</v>
      </c>
      <c r="F42" s="166" t="s">
        <v>71</v>
      </c>
      <c r="G42" s="75">
        <f t="shared" si="1"/>
        <v>5.200829523706156E-05</v>
      </c>
      <c r="H42" s="191">
        <v>1633.095</v>
      </c>
      <c r="I42" s="46">
        <v>1169.531</v>
      </c>
      <c r="J42" s="42">
        <f t="shared" si="2"/>
        <v>139.63674327572335</v>
      </c>
      <c r="K42" s="74">
        <f t="shared" si="3"/>
        <v>0.0023102653955680242</v>
      </c>
      <c r="L42" s="75">
        <f t="shared" si="4"/>
        <v>0.19545709220835286</v>
      </c>
    </row>
    <row r="43" spans="1:12" ht="13.5">
      <c r="A43" s="44"/>
      <c r="B43" s="12">
        <v>608</v>
      </c>
      <c r="C43" s="89" t="s">
        <v>45</v>
      </c>
      <c r="D43" s="39">
        <v>0</v>
      </c>
      <c r="E43" s="78">
        <v>0</v>
      </c>
      <c r="F43" s="120">
        <v>0</v>
      </c>
      <c r="G43" s="75">
        <f t="shared" si="1"/>
        <v>0</v>
      </c>
      <c r="H43" s="191">
        <v>2.405</v>
      </c>
      <c r="I43" s="46">
        <v>9.264</v>
      </c>
      <c r="J43" s="42">
        <f t="shared" si="2"/>
        <v>25.960708117443872</v>
      </c>
      <c r="K43" s="74">
        <f t="shared" si="3"/>
        <v>3.4022443742348717E-06</v>
      </c>
      <c r="L43" s="75">
        <f t="shared" si="4"/>
        <v>0</v>
      </c>
    </row>
    <row r="44" spans="1:12" ht="13.5">
      <c r="A44" s="44"/>
      <c r="B44" s="12">
        <v>609</v>
      </c>
      <c r="C44" s="36" t="s">
        <v>47</v>
      </c>
      <c r="D44" s="39">
        <v>0</v>
      </c>
      <c r="E44" s="78">
        <v>0</v>
      </c>
      <c r="F44" s="120">
        <v>0</v>
      </c>
      <c r="G44" s="75">
        <f t="shared" si="1"/>
        <v>0</v>
      </c>
      <c r="H44" s="191">
        <v>3.79</v>
      </c>
      <c r="I44" s="46">
        <v>1.062</v>
      </c>
      <c r="J44" s="41">
        <f t="shared" si="2"/>
        <v>356.87382297551784</v>
      </c>
      <c r="K44" s="74">
        <f t="shared" si="3"/>
        <v>5.361541030499029E-06</v>
      </c>
      <c r="L44" s="75">
        <f t="shared" si="4"/>
        <v>0</v>
      </c>
    </row>
    <row r="45" spans="1:12" ht="13.5">
      <c r="A45" s="44"/>
      <c r="B45" s="12">
        <v>610</v>
      </c>
      <c r="C45" s="36" t="s">
        <v>48</v>
      </c>
      <c r="D45" s="39">
        <v>0</v>
      </c>
      <c r="E45" s="78">
        <v>0</v>
      </c>
      <c r="F45" s="120">
        <v>0</v>
      </c>
      <c r="G45" s="75">
        <f t="shared" si="1"/>
        <v>0</v>
      </c>
      <c r="H45" s="191">
        <v>28.033</v>
      </c>
      <c r="I45" s="46">
        <v>15.599</v>
      </c>
      <c r="J45" s="42">
        <f t="shared" si="2"/>
        <v>179.7102378357587</v>
      </c>
      <c r="K45" s="74">
        <f t="shared" si="3"/>
        <v>3.9657013115561815E-05</v>
      </c>
      <c r="L45" s="75">
        <f t="shared" si="4"/>
        <v>0</v>
      </c>
    </row>
    <row r="46" spans="1:12" ht="13.5">
      <c r="A46" s="44"/>
      <c r="B46" s="12">
        <v>611</v>
      </c>
      <c r="C46" s="36" t="s">
        <v>49</v>
      </c>
      <c r="D46" s="39">
        <v>0</v>
      </c>
      <c r="E46" s="78">
        <v>1.261</v>
      </c>
      <c r="F46" s="166" t="s">
        <v>307</v>
      </c>
      <c r="G46" s="75">
        <f t="shared" si="1"/>
        <v>0</v>
      </c>
      <c r="H46" s="191">
        <v>4637.531</v>
      </c>
      <c r="I46" s="46">
        <v>4356.088</v>
      </c>
      <c r="J46" s="42">
        <f t="shared" si="2"/>
        <v>106.46091171711866</v>
      </c>
      <c r="K46" s="74">
        <f t="shared" si="3"/>
        <v>0.0065605046798710275</v>
      </c>
      <c r="L46" s="75">
        <f t="shared" si="4"/>
        <v>0</v>
      </c>
    </row>
    <row r="47" spans="1:12" ht="13.5">
      <c r="A47" s="44"/>
      <c r="B47" s="12">
        <v>612</v>
      </c>
      <c r="C47" s="36" t="s">
        <v>50</v>
      </c>
      <c r="D47" s="39">
        <v>1412.111</v>
      </c>
      <c r="E47" s="78">
        <v>1804.066</v>
      </c>
      <c r="F47" s="120">
        <f t="shared" si="0"/>
        <v>78.27379929559119</v>
      </c>
      <c r="G47" s="75">
        <f t="shared" si="1"/>
        <v>0.023007984271773883</v>
      </c>
      <c r="H47" s="191">
        <v>8375.751</v>
      </c>
      <c r="I47" s="46">
        <v>7367.973</v>
      </c>
      <c r="J47" s="42">
        <f t="shared" si="2"/>
        <v>113.67781885194206</v>
      </c>
      <c r="K47" s="74">
        <f t="shared" si="3"/>
        <v>0.011848794893863661</v>
      </c>
      <c r="L47" s="75">
        <f t="shared" si="4"/>
        <v>16.859515045277732</v>
      </c>
    </row>
    <row r="48" spans="1:12" ht="13.5">
      <c r="A48" s="44"/>
      <c r="B48" s="12">
        <v>613</v>
      </c>
      <c r="C48" s="36" t="s">
        <v>51</v>
      </c>
      <c r="D48" s="39">
        <v>36.723</v>
      </c>
      <c r="E48" s="78">
        <v>24.228</v>
      </c>
      <c r="F48" s="120">
        <f t="shared" si="0"/>
        <v>151.57256067360078</v>
      </c>
      <c r="G48" s="75">
        <f t="shared" si="1"/>
        <v>0.0005983397951098406</v>
      </c>
      <c r="H48" s="191">
        <v>593.611</v>
      </c>
      <c r="I48" s="46">
        <v>496.736</v>
      </c>
      <c r="J48" s="42">
        <f t="shared" si="2"/>
        <v>119.50231108677447</v>
      </c>
      <c r="K48" s="74">
        <f t="shared" si="3"/>
        <v>0.0008397545468748177</v>
      </c>
      <c r="L48" s="75">
        <f t="shared" si="4"/>
        <v>6.186374578638199</v>
      </c>
    </row>
    <row r="49" spans="1:12" ht="13.5">
      <c r="A49" s="44"/>
      <c r="B49" s="12">
        <v>614</v>
      </c>
      <c r="C49" s="36" t="s">
        <v>52</v>
      </c>
      <c r="D49" s="39">
        <v>11.719</v>
      </c>
      <c r="E49" s="78">
        <v>12.041</v>
      </c>
      <c r="F49" s="120">
        <f t="shared" si="0"/>
        <v>97.3258035046923</v>
      </c>
      <c r="G49" s="75">
        <f t="shared" si="1"/>
        <v>0.00019094148241952514</v>
      </c>
      <c r="H49" s="191">
        <v>130.156</v>
      </c>
      <c r="I49" s="46">
        <v>213.696</v>
      </c>
      <c r="J49" s="42">
        <f t="shared" si="2"/>
        <v>60.90708295896975</v>
      </c>
      <c r="K49" s="74">
        <f t="shared" si="3"/>
        <v>0.00018412578743156506</v>
      </c>
      <c r="L49" s="75">
        <f t="shared" si="4"/>
        <v>9.003810811641413</v>
      </c>
    </row>
    <row r="50" spans="1:12" ht="13.5">
      <c r="A50" s="44"/>
      <c r="B50" s="12">
        <v>615</v>
      </c>
      <c r="C50" s="36" t="s">
        <v>53</v>
      </c>
      <c r="D50" s="39">
        <v>0</v>
      </c>
      <c r="E50" s="78">
        <v>0</v>
      </c>
      <c r="F50" s="120">
        <v>0</v>
      </c>
      <c r="G50" s="75">
        <f t="shared" si="1"/>
        <v>0</v>
      </c>
      <c r="H50" s="191">
        <v>967.382</v>
      </c>
      <c r="I50" s="46">
        <v>835.562</v>
      </c>
      <c r="J50" s="42">
        <f t="shared" si="2"/>
        <v>115.77620810903319</v>
      </c>
      <c r="K50" s="74">
        <f t="shared" si="3"/>
        <v>0.0013685114208881824</v>
      </c>
      <c r="L50" s="75">
        <f t="shared" si="4"/>
        <v>0</v>
      </c>
    </row>
    <row r="51" spans="1:12" ht="13.5">
      <c r="A51" s="76"/>
      <c r="B51" s="12">
        <v>616</v>
      </c>
      <c r="C51" s="36" t="s">
        <v>289</v>
      </c>
      <c r="D51" s="39">
        <v>0</v>
      </c>
      <c r="E51" s="78">
        <v>0</v>
      </c>
      <c r="F51" s="120">
        <v>0</v>
      </c>
      <c r="G51" s="75">
        <f t="shared" si="1"/>
        <v>0</v>
      </c>
      <c r="H51" s="191">
        <v>0</v>
      </c>
      <c r="I51" s="46">
        <v>0.698</v>
      </c>
      <c r="J51" s="79" t="s">
        <v>302</v>
      </c>
      <c r="K51" s="74">
        <f t="shared" si="3"/>
        <v>0</v>
      </c>
      <c r="L51" s="75">
        <v>0</v>
      </c>
    </row>
    <row r="52" spans="1:12" ht="13.5">
      <c r="A52" s="44"/>
      <c r="B52" s="12">
        <v>617</v>
      </c>
      <c r="C52" s="36" t="s">
        <v>55</v>
      </c>
      <c r="D52" s="39">
        <v>0</v>
      </c>
      <c r="E52" s="78">
        <v>28.765</v>
      </c>
      <c r="F52" s="166" t="s">
        <v>306</v>
      </c>
      <c r="G52" s="75">
        <f t="shared" si="1"/>
        <v>0</v>
      </c>
      <c r="H52" s="191">
        <v>268.208</v>
      </c>
      <c r="I52" s="46">
        <v>131.443</v>
      </c>
      <c r="J52" s="42">
        <f t="shared" si="2"/>
        <v>204.04890332691735</v>
      </c>
      <c r="K52" s="74">
        <f t="shared" si="3"/>
        <v>0.00037942168778577404</v>
      </c>
      <c r="L52" s="75">
        <f t="shared" si="4"/>
        <v>0</v>
      </c>
    </row>
    <row r="53" spans="1:12" ht="13.5">
      <c r="A53" s="44"/>
      <c r="B53" s="12">
        <v>618</v>
      </c>
      <c r="C53" s="36" t="s">
        <v>56</v>
      </c>
      <c r="D53" s="39">
        <v>1832.092</v>
      </c>
      <c r="E53" s="78">
        <v>4594.123</v>
      </c>
      <c r="F53" s="120">
        <f t="shared" si="0"/>
        <v>39.87903676066139</v>
      </c>
      <c r="G53" s="75">
        <f t="shared" si="1"/>
        <v>0.029850871440306573</v>
      </c>
      <c r="H53" s="191">
        <v>20957.283</v>
      </c>
      <c r="I53" s="46">
        <v>30038.044</v>
      </c>
      <c r="J53" s="42">
        <f t="shared" si="2"/>
        <v>69.7691334362517</v>
      </c>
      <c r="K53" s="74">
        <f t="shared" si="3"/>
        <v>0.029647317333055347</v>
      </c>
      <c r="L53" s="75">
        <f t="shared" si="4"/>
        <v>8.742030157248914</v>
      </c>
    </row>
    <row r="54" spans="1:12" ht="13.5">
      <c r="A54" s="44"/>
      <c r="B54" s="12">
        <v>619</v>
      </c>
      <c r="C54" s="36" t="s">
        <v>57</v>
      </c>
      <c r="D54" s="39">
        <v>0</v>
      </c>
      <c r="E54" s="78">
        <v>0</v>
      </c>
      <c r="F54" s="166">
        <v>0</v>
      </c>
      <c r="G54" s="75">
        <f t="shared" si="1"/>
        <v>0</v>
      </c>
      <c r="H54" s="191">
        <v>7863.729</v>
      </c>
      <c r="I54" s="46">
        <v>8308.594</v>
      </c>
      <c r="J54" s="42">
        <f t="shared" si="2"/>
        <v>94.64572465569988</v>
      </c>
      <c r="K54" s="74">
        <f t="shared" si="3"/>
        <v>0.01112446060322562</v>
      </c>
      <c r="L54" s="75">
        <f t="shared" si="4"/>
        <v>0</v>
      </c>
    </row>
    <row r="55" spans="1:12" ht="13.5">
      <c r="A55" s="44"/>
      <c r="B55" s="12">
        <v>620</v>
      </c>
      <c r="C55" s="36" t="s">
        <v>58</v>
      </c>
      <c r="D55" s="39">
        <v>160.855</v>
      </c>
      <c r="E55" s="78">
        <v>182.049</v>
      </c>
      <c r="F55" s="120">
        <f t="shared" si="0"/>
        <v>88.35807941817862</v>
      </c>
      <c r="G55" s="75">
        <f t="shared" si="1"/>
        <v>0.002620862885450356</v>
      </c>
      <c r="H55" s="191">
        <v>2470.725</v>
      </c>
      <c r="I55" s="46">
        <v>1429.73</v>
      </c>
      <c r="J55" s="42">
        <f t="shared" si="2"/>
        <v>172.81060060291102</v>
      </c>
      <c r="K55" s="74">
        <f t="shared" si="3"/>
        <v>0.003495222549493328</v>
      </c>
      <c r="L55" s="75">
        <f t="shared" si="4"/>
        <v>6.510437219844377</v>
      </c>
    </row>
    <row r="56" spans="1:12" ht="13.5">
      <c r="A56" s="44"/>
      <c r="B56" s="12">
        <v>621</v>
      </c>
      <c r="C56" s="36" t="s">
        <v>59</v>
      </c>
      <c r="D56" s="39">
        <v>0</v>
      </c>
      <c r="E56" s="165">
        <v>0</v>
      </c>
      <c r="F56" s="120">
        <v>0</v>
      </c>
      <c r="G56" s="75">
        <f t="shared" si="1"/>
        <v>0</v>
      </c>
      <c r="H56" s="191">
        <v>6.275</v>
      </c>
      <c r="I56" s="46">
        <v>9.264</v>
      </c>
      <c r="J56" s="42">
        <f t="shared" si="2"/>
        <v>67.73531951640761</v>
      </c>
      <c r="K56" s="74">
        <f t="shared" si="3"/>
        <v>8.87695777477082E-06</v>
      </c>
      <c r="L56" s="75">
        <f t="shared" si="4"/>
        <v>0</v>
      </c>
    </row>
    <row r="57" spans="1:12" ht="13.5">
      <c r="A57" s="44"/>
      <c r="B57" s="12">
        <v>622</v>
      </c>
      <c r="C57" s="36" t="s">
        <v>290</v>
      </c>
      <c r="D57" s="39">
        <v>0</v>
      </c>
      <c r="E57" s="165">
        <v>0</v>
      </c>
      <c r="F57" s="120">
        <v>0</v>
      </c>
      <c r="G57" s="75">
        <f t="shared" si="1"/>
        <v>0</v>
      </c>
      <c r="H57" s="191">
        <v>2.222</v>
      </c>
      <c r="I57" s="46">
        <v>2.885</v>
      </c>
      <c r="J57" s="42">
        <f t="shared" si="2"/>
        <v>77.01906412478337</v>
      </c>
      <c r="K57" s="74">
        <f t="shared" si="3"/>
        <v>3.14336257777542E-06</v>
      </c>
      <c r="L57" s="75">
        <f t="shared" si="4"/>
        <v>0</v>
      </c>
    </row>
    <row r="58" spans="1:12" ht="13.5">
      <c r="A58" s="44"/>
      <c r="B58" s="12">
        <v>624</v>
      </c>
      <c r="C58" s="36" t="s">
        <v>60</v>
      </c>
      <c r="D58" s="39">
        <v>0</v>
      </c>
      <c r="E58" s="165">
        <v>0</v>
      </c>
      <c r="F58" s="120">
        <v>0</v>
      </c>
      <c r="G58" s="75">
        <f t="shared" si="1"/>
        <v>0</v>
      </c>
      <c r="H58" s="191">
        <v>1010.924</v>
      </c>
      <c r="I58" s="46">
        <v>299.881</v>
      </c>
      <c r="J58" s="42">
        <f t="shared" si="2"/>
        <v>337.10838632657624</v>
      </c>
      <c r="K58" s="74">
        <f t="shared" si="3"/>
        <v>0.0014301083125900264</v>
      </c>
      <c r="L58" s="75">
        <f t="shared" si="4"/>
        <v>0</v>
      </c>
    </row>
    <row r="59" spans="1:12" ht="13.5">
      <c r="A59" s="44"/>
      <c r="B59" s="12">
        <v>625</v>
      </c>
      <c r="C59" s="36" t="s">
        <v>61</v>
      </c>
      <c r="D59" s="39">
        <v>5.968</v>
      </c>
      <c r="E59" s="78">
        <v>3.154</v>
      </c>
      <c r="F59" s="120">
        <f t="shared" si="0"/>
        <v>189.22003804692454</v>
      </c>
      <c r="G59" s="75">
        <f t="shared" si="1"/>
        <v>9.723856703470658E-05</v>
      </c>
      <c r="H59" s="191">
        <v>692.474</v>
      </c>
      <c r="I59" s="46">
        <v>743.955</v>
      </c>
      <c r="J59" s="42">
        <f t="shared" si="2"/>
        <v>93.08009220987829</v>
      </c>
      <c r="K59" s="74">
        <f t="shared" si="3"/>
        <v>0.0009796115471118166</v>
      </c>
      <c r="L59" s="75">
        <f t="shared" si="4"/>
        <v>0.8618374119461524</v>
      </c>
    </row>
    <row r="60" spans="1:12" ht="13.5">
      <c r="A60" s="44"/>
      <c r="B60" s="12">
        <v>626</v>
      </c>
      <c r="C60" s="36" t="s">
        <v>62</v>
      </c>
      <c r="D60" s="39">
        <v>9.559</v>
      </c>
      <c r="E60" s="78">
        <v>7.998</v>
      </c>
      <c r="F60" s="120">
        <f t="shared" si="0"/>
        <v>119.5173793448362</v>
      </c>
      <c r="G60" s="75">
        <f t="shared" si="1"/>
        <v>0.00015574789917640082</v>
      </c>
      <c r="H60" s="191">
        <v>1143.138</v>
      </c>
      <c r="I60" s="46">
        <v>914.991</v>
      </c>
      <c r="J60" s="42">
        <f t="shared" si="2"/>
        <v>124.93434361649459</v>
      </c>
      <c r="K60" s="74">
        <f t="shared" si="3"/>
        <v>0.0016171454592407912</v>
      </c>
      <c r="L60" s="75">
        <f t="shared" si="4"/>
        <v>0.8362070021292267</v>
      </c>
    </row>
    <row r="61" spans="1:12" ht="13.5">
      <c r="A61" s="44"/>
      <c r="B61" s="12">
        <v>627</v>
      </c>
      <c r="C61" s="36" t="s">
        <v>63</v>
      </c>
      <c r="D61" s="39">
        <v>0</v>
      </c>
      <c r="E61" s="78">
        <v>0</v>
      </c>
      <c r="F61" s="120">
        <v>0</v>
      </c>
      <c r="G61" s="75">
        <f t="shared" si="1"/>
        <v>0</v>
      </c>
      <c r="H61" s="191">
        <v>2.19</v>
      </c>
      <c r="I61" s="46">
        <v>1.95</v>
      </c>
      <c r="J61" s="42">
        <f t="shared" si="2"/>
        <v>112.3076923076923</v>
      </c>
      <c r="K61" s="74">
        <f t="shared" si="3"/>
        <v>3.0980936297606526E-06</v>
      </c>
      <c r="L61" s="75">
        <f t="shared" si="4"/>
        <v>0</v>
      </c>
    </row>
    <row r="62" spans="1:12" ht="13.5">
      <c r="A62" s="44"/>
      <c r="B62" s="80">
        <v>628</v>
      </c>
      <c r="C62" s="36" t="s">
        <v>64</v>
      </c>
      <c r="D62" s="39">
        <v>54.785</v>
      </c>
      <c r="E62" s="78">
        <v>76.385</v>
      </c>
      <c r="F62" s="120">
        <f t="shared" si="0"/>
        <v>71.72219676638083</v>
      </c>
      <c r="G62" s="105">
        <f t="shared" si="1"/>
        <v>0.0008926298416548925</v>
      </c>
      <c r="H62" s="191">
        <v>1879.53</v>
      </c>
      <c r="I62" s="46">
        <v>1463.719</v>
      </c>
      <c r="J62" s="167">
        <f t="shared" si="2"/>
        <v>128.4078433087225</v>
      </c>
      <c r="K62" s="83">
        <f t="shared" si="3"/>
        <v>0.002658885808193625</v>
      </c>
      <c r="L62" s="75">
        <f t="shared" si="4"/>
        <v>2.9148244507935495</v>
      </c>
    </row>
    <row r="63" spans="1:12" ht="14.25" thickBot="1">
      <c r="A63" s="58" t="s">
        <v>65</v>
      </c>
      <c r="B63" s="59" t="s">
        <v>66</v>
      </c>
      <c r="C63" s="60"/>
      <c r="D63" s="65">
        <f>SUM(D38:D62)</f>
        <v>330735.8559999999</v>
      </c>
      <c r="E63" s="62">
        <f>SUM(E38:E62)</f>
        <v>339498.6050000001</v>
      </c>
      <c r="F63" s="123">
        <f t="shared" si="0"/>
        <v>97.41891457845601</v>
      </c>
      <c r="G63" s="86">
        <f>D63/$D$8*100</f>
        <v>5.388786981306476</v>
      </c>
      <c r="H63" s="65">
        <f>SUM(H38:H62)</f>
        <v>4900874.249000002</v>
      </c>
      <c r="I63" s="66">
        <f>SUM(I38:I62)</f>
        <v>4893235.628000002</v>
      </c>
      <c r="J63" s="67">
        <f t="shared" si="2"/>
        <v>100.15610572595952</v>
      </c>
      <c r="K63" s="85">
        <f t="shared" si="3"/>
        <v>6.933044425152934</v>
      </c>
      <c r="L63" s="86">
        <f t="shared" si="4"/>
        <v>6.748507290663189</v>
      </c>
    </row>
    <row r="64" spans="1:12" ht="13.5">
      <c r="A64" s="44" t="s">
        <v>67</v>
      </c>
      <c r="B64" s="69">
        <v>301</v>
      </c>
      <c r="C64" s="161" t="s">
        <v>291</v>
      </c>
      <c r="D64" s="101">
        <v>37.268</v>
      </c>
      <c r="E64" s="189">
        <v>12.731</v>
      </c>
      <c r="F64" s="120">
        <f t="shared" si="0"/>
        <v>292.7342706778729</v>
      </c>
      <c r="G64" s="73">
        <f t="shared" si="1"/>
        <v>0.0006072196575484994</v>
      </c>
      <c r="H64" s="194">
        <v>8451.755</v>
      </c>
      <c r="I64" s="88">
        <v>7171.011</v>
      </c>
      <c r="J64" s="164">
        <f t="shared" si="2"/>
        <v>117.86002001670334</v>
      </c>
      <c r="K64" s="72">
        <f t="shared" si="3"/>
        <v>0.011956314304017234</v>
      </c>
      <c r="L64" s="73">
        <f t="shared" si="4"/>
        <v>0.4409498382288649</v>
      </c>
    </row>
    <row r="65" spans="1:12" ht="13.5">
      <c r="A65" s="44"/>
      <c r="B65" s="12">
        <v>302</v>
      </c>
      <c r="C65" s="36" t="s">
        <v>69</v>
      </c>
      <c r="D65" s="39">
        <v>75946.376</v>
      </c>
      <c r="E65" s="78">
        <v>75798.941</v>
      </c>
      <c r="F65" s="120">
        <f t="shared" si="0"/>
        <v>100.19450799451141</v>
      </c>
      <c r="G65" s="75">
        <f t="shared" si="1"/>
        <v>1.2374190304488992</v>
      </c>
      <c r="H65" s="191">
        <v>1012463.942</v>
      </c>
      <c r="I65" s="46">
        <v>1031566.579</v>
      </c>
      <c r="J65" s="42">
        <f t="shared" si="2"/>
        <v>98.14819155749326</v>
      </c>
      <c r="K65" s="74">
        <f t="shared" si="3"/>
        <v>1.4322867986632688</v>
      </c>
      <c r="L65" s="75">
        <f t="shared" si="4"/>
        <v>7.501143779004823</v>
      </c>
    </row>
    <row r="66" spans="1:12" ht="13.5">
      <c r="A66" s="44"/>
      <c r="B66" s="12">
        <v>303</v>
      </c>
      <c r="C66" s="36" t="s">
        <v>292</v>
      </c>
      <c r="D66" s="39">
        <v>0</v>
      </c>
      <c r="E66" s="78">
        <v>0</v>
      </c>
      <c r="F66" s="120">
        <v>0</v>
      </c>
      <c r="G66" s="75">
        <f t="shared" si="1"/>
        <v>0</v>
      </c>
      <c r="H66" s="191">
        <v>0</v>
      </c>
      <c r="I66" s="46">
        <v>1.738</v>
      </c>
      <c r="J66" s="79" t="s">
        <v>302</v>
      </c>
      <c r="K66" s="74">
        <f t="shared" si="3"/>
        <v>0</v>
      </c>
      <c r="L66" s="75">
        <v>0</v>
      </c>
    </row>
    <row r="67" spans="1:12" ht="13.5">
      <c r="A67" s="44"/>
      <c r="B67" s="80">
        <v>304</v>
      </c>
      <c r="C67" s="36" t="s">
        <v>72</v>
      </c>
      <c r="D67" s="39">
        <v>456008.361</v>
      </c>
      <c r="E67" s="78">
        <v>433821.477</v>
      </c>
      <c r="F67" s="168">
        <f t="shared" si="0"/>
        <v>105.11428898205517</v>
      </c>
      <c r="G67" s="105">
        <f t="shared" si="1"/>
        <v>7.429892690932502</v>
      </c>
      <c r="H67" s="191">
        <v>6082064.277</v>
      </c>
      <c r="I67" s="46">
        <v>5931422.189</v>
      </c>
      <c r="J67" s="167">
        <f t="shared" si="2"/>
        <v>102.53972964998799</v>
      </c>
      <c r="K67" s="83">
        <f t="shared" si="3"/>
        <v>8.604020361812113</v>
      </c>
      <c r="L67" s="75">
        <f t="shared" si="4"/>
        <v>7.49759193970452</v>
      </c>
    </row>
    <row r="68" spans="1:12" ht="14.25" thickBot="1">
      <c r="A68" s="58" t="s">
        <v>73</v>
      </c>
      <c r="B68" s="59" t="s">
        <v>74</v>
      </c>
      <c r="C68" s="60"/>
      <c r="D68" s="65">
        <f>SUM(D64:D67)</f>
        <v>531992.005</v>
      </c>
      <c r="E68" s="62">
        <f>SUM(E64:E67)</f>
        <v>509633.14900000003</v>
      </c>
      <c r="F68" s="123">
        <f t="shared" si="0"/>
        <v>104.38724522607534</v>
      </c>
      <c r="G68" s="86">
        <f t="shared" si="1"/>
        <v>8.667918941038948</v>
      </c>
      <c r="H68" s="65">
        <f>SUM(H64:H67)</f>
        <v>7102979.973999999</v>
      </c>
      <c r="I68" s="66">
        <f>SUM(I64:I67)</f>
        <v>6970161.517</v>
      </c>
      <c r="J68" s="67">
        <f t="shared" si="2"/>
        <v>101.90552911401063</v>
      </c>
      <c r="K68" s="85">
        <f t="shared" si="3"/>
        <v>10.0482634747794</v>
      </c>
      <c r="L68" s="86">
        <f t="shared" si="4"/>
        <v>7.48970160337383</v>
      </c>
    </row>
    <row r="69" spans="1:12" ht="13.5">
      <c r="A69" s="44" t="s">
        <v>75</v>
      </c>
      <c r="B69" s="69">
        <v>305</v>
      </c>
      <c r="C69" s="161" t="s">
        <v>76</v>
      </c>
      <c r="D69" s="101">
        <v>43446.603</v>
      </c>
      <c r="E69" s="189">
        <v>38358.64</v>
      </c>
      <c r="F69" s="162">
        <f t="shared" si="0"/>
        <v>113.26419028411854</v>
      </c>
      <c r="G69" s="73">
        <f t="shared" si="1"/>
        <v>0.7078896478293873</v>
      </c>
      <c r="H69" s="194">
        <v>351369.178</v>
      </c>
      <c r="I69" s="88">
        <v>316863.62</v>
      </c>
      <c r="J69" s="164">
        <f t="shared" si="2"/>
        <v>110.88971905326336</v>
      </c>
      <c r="K69" s="72">
        <f t="shared" si="3"/>
        <v>0.4970660329022999</v>
      </c>
      <c r="L69" s="73">
        <f t="shared" si="4"/>
        <v>12.36494425814435</v>
      </c>
    </row>
    <row r="70" spans="1:12" ht="13.5">
      <c r="A70" s="44"/>
      <c r="B70" s="12">
        <v>306</v>
      </c>
      <c r="C70" s="36" t="s">
        <v>77</v>
      </c>
      <c r="D70" s="39">
        <v>1192.304</v>
      </c>
      <c r="E70" s="78">
        <v>3296.46</v>
      </c>
      <c r="F70" s="120">
        <f t="shared" si="0"/>
        <v>36.16922395539458</v>
      </c>
      <c r="G70" s="75">
        <f t="shared" si="1"/>
        <v>0.01942659725699544</v>
      </c>
      <c r="H70" s="191">
        <v>17927.767</v>
      </c>
      <c r="I70" s="46">
        <v>21869.976</v>
      </c>
      <c r="J70" s="42">
        <f t="shared" si="2"/>
        <v>81.9743332137173</v>
      </c>
      <c r="K70" s="74">
        <f t="shared" si="3"/>
        <v>0.025361598510745775</v>
      </c>
      <c r="L70" s="75">
        <f t="shared" si="4"/>
        <v>6.650599597819405</v>
      </c>
    </row>
    <row r="71" spans="1:12" ht="13.5">
      <c r="A71" s="44"/>
      <c r="B71" s="12">
        <v>307</v>
      </c>
      <c r="C71" s="36" t="s">
        <v>78</v>
      </c>
      <c r="D71" s="39">
        <v>533.762</v>
      </c>
      <c r="E71" s="78">
        <v>333.032</v>
      </c>
      <c r="F71" s="120">
        <f t="shared" si="0"/>
        <v>160.27348723245814</v>
      </c>
      <c r="G71" s="75">
        <f t="shared" si="1"/>
        <v>0.008696758045840991</v>
      </c>
      <c r="H71" s="191">
        <v>4412.363</v>
      </c>
      <c r="I71" s="46">
        <v>4852.343</v>
      </c>
      <c r="J71" s="42">
        <f t="shared" si="2"/>
        <v>90.9326278047533</v>
      </c>
      <c r="K71" s="74">
        <f t="shared" si="3"/>
        <v>0.0062419697271651154</v>
      </c>
      <c r="L71" s="75">
        <f t="shared" si="4"/>
        <v>12.096964823610385</v>
      </c>
    </row>
    <row r="72" spans="1:12" ht="13.5">
      <c r="A72" s="44"/>
      <c r="B72" s="12">
        <v>308</v>
      </c>
      <c r="C72" s="36" t="s">
        <v>79</v>
      </c>
      <c r="D72" s="39">
        <v>52.318</v>
      </c>
      <c r="E72" s="78">
        <v>8.095</v>
      </c>
      <c r="F72" s="120">
        <f t="shared" si="0"/>
        <v>646.3001852995675</v>
      </c>
      <c r="G72" s="75">
        <f t="shared" si="1"/>
        <v>0.0008524342074600835</v>
      </c>
      <c r="H72" s="191">
        <v>1731.775</v>
      </c>
      <c r="I72" s="46">
        <v>1519.823</v>
      </c>
      <c r="J72" s="42">
        <f t="shared" si="2"/>
        <v>113.94583448204165</v>
      </c>
      <c r="K72" s="74">
        <f t="shared" si="3"/>
        <v>0.0024498635140085636</v>
      </c>
      <c r="L72" s="75">
        <f t="shared" si="4"/>
        <v>3.0210622049631155</v>
      </c>
    </row>
    <row r="73" spans="1:12" ht="13.5">
      <c r="A73" s="44"/>
      <c r="B73" s="12">
        <v>309</v>
      </c>
      <c r="C73" s="36" t="s">
        <v>80</v>
      </c>
      <c r="D73" s="39">
        <v>494.416</v>
      </c>
      <c r="E73" s="78">
        <v>374.776</v>
      </c>
      <c r="F73" s="120">
        <f t="shared" si="0"/>
        <v>131.9230687130446</v>
      </c>
      <c r="G73" s="75">
        <f t="shared" si="1"/>
        <v>0.008055680857746562</v>
      </c>
      <c r="H73" s="191">
        <v>3473.353</v>
      </c>
      <c r="I73" s="46">
        <v>4431.861</v>
      </c>
      <c r="J73" s="42">
        <f>H73/I73*100</f>
        <v>78.37233613599344</v>
      </c>
      <c r="K73" s="74">
        <f t="shared" si="3"/>
        <v>0.004913594887310526</v>
      </c>
      <c r="L73" s="75">
        <f t="shared" si="4"/>
        <v>14.234545121097684</v>
      </c>
    </row>
    <row r="74" spans="1:12" ht="13.5">
      <c r="A74" s="44"/>
      <c r="B74" s="12">
        <v>310</v>
      </c>
      <c r="C74" s="36" t="s">
        <v>81</v>
      </c>
      <c r="D74" s="39">
        <v>125.921</v>
      </c>
      <c r="E74" s="78">
        <v>388.58</v>
      </c>
      <c r="F74" s="120">
        <f aca="true" t="shared" si="5" ref="F74:F138">D74/E74*100</f>
        <v>32.40542488033353</v>
      </c>
      <c r="G74" s="75">
        <f aca="true" t="shared" si="6" ref="G74:G138">D74/$D$8*100</f>
        <v>0.0020516718497951216</v>
      </c>
      <c r="H74" s="191">
        <v>2137.544</v>
      </c>
      <c r="I74" s="46">
        <v>2535.239</v>
      </c>
      <c r="J74" s="42">
        <f>H74/I74*100</f>
        <v>84.31331326158993</v>
      </c>
      <c r="K74" s="74">
        <f aca="true" t="shared" si="7" ref="K74:K138">H74/$H$8*100</f>
        <v>0.0030238865067274447</v>
      </c>
      <c r="L74" s="75">
        <f t="shared" si="4"/>
        <v>5.890919672296805</v>
      </c>
    </row>
    <row r="75" spans="1:12" ht="13.5">
      <c r="A75" s="44"/>
      <c r="B75" s="12">
        <v>311</v>
      </c>
      <c r="C75" s="36" t="s">
        <v>82</v>
      </c>
      <c r="D75" s="39">
        <v>265.81</v>
      </c>
      <c r="E75" s="78">
        <v>370.904</v>
      </c>
      <c r="F75" s="120">
        <f t="shared" si="5"/>
        <v>71.66544442766862</v>
      </c>
      <c r="G75" s="75">
        <f t="shared" si="6"/>
        <v>0.004330928871229114</v>
      </c>
      <c r="H75" s="191">
        <v>23281.331</v>
      </c>
      <c r="I75" s="46">
        <v>19008.692</v>
      </c>
      <c r="J75" s="42">
        <f>H75/I75*100</f>
        <v>122.47729091512451</v>
      </c>
      <c r="K75" s="74">
        <f t="shared" si="7"/>
        <v>0.03293504258604986</v>
      </c>
      <c r="L75" s="75">
        <f aca="true" t="shared" si="8" ref="L75:L139">D75/H75*100</f>
        <v>1.1417302558861433</v>
      </c>
    </row>
    <row r="76" spans="1:12" ht="13.5">
      <c r="A76" s="44"/>
      <c r="B76" s="12">
        <v>312</v>
      </c>
      <c r="C76" s="36" t="s">
        <v>83</v>
      </c>
      <c r="D76" s="39">
        <v>1254.559</v>
      </c>
      <c r="E76" s="78">
        <v>0.751</v>
      </c>
      <c r="F76" s="120">
        <f t="shared" si="5"/>
        <v>167051.79760319574</v>
      </c>
      <c r="G76" s="75">
        <f t="shared" si="6"/>
        <v>0.02044093824069947</v>
      </c>
      <c r="H76" s="191">
        <v>24936.744</v>
      </c>
      <c r="I76" s="46">
        <v>23603.537</v>
      </c>
      <c r="J76" s="42">
        <f>H76/I76*100</f>
        <v>105.64833567104795</v>
      </c>
      <c r="K76" s="74">
        <f t="shared" si="7"/>
        <v>0.035276880243548935</v>
      </c>
      <c r="L76" s="75">
        <f t="shared" si="8"/>
        <v>5.030965550273925</v>
      </c>
    </row>
    <row r="77" spans="1:12" ht="13.5">
      <c r="A77" s="44"/>
      <c r="B77" s="12">
        <v>314</v>
      </c>
      <c r="C77" s="36" t="s">
        <v>84</v>
      </c>
      <c r="D77" s="39">
        <v>0</v>
      </c>
      <c r="E77" s="78">
        <v>0</v>
      </c>
      <c r="F77" s="120">
        <v>0</v>
      </c>
      <c r="G77" s="75">
        <f t="shared" si="6"/>
        <v>0</v>
      </c>
      <c r="H77" s="191">
        <v>3.067</v>
      </c>
      <c r="I77" s="46">
        <v>2.915</v>
      </c>
      <c r="J77" s="42">
        <f>H77/I77*100</f>
        <v>105.21440823327617</v>
      </c>
      <c r="K77" s="74">
        <f t="shared" si="7"/>
        <v>4.338745736290375E-06</v>
      </c>
      <c r="L77" s="75">
        <f t="shared" si="8"/>
        <v>0</v>
      </c>
    </row>
    <row r="78" spans="1:12" ht="13.5">
      <c r="A78" s="44"/>
      <c r="B78" s="12">
        <v>315</v>
      </c>
      <c r="C78" s="36" t="s">
        <v>85</v>
      </c>
      <c r="D78" s="39">
        <v>0.233</v>
      </c>
      <c r="E78" s="78">
        <v>0</v>
      </c>
      <c r="F78" s="166" t="s">
        <v>286</v>
      </c>
      <c r="G78" s="75">
        <f t="shared" si="6"/>
        <v>3.7963448590962854E-06</v>
      </c>
      <c r="H78" s="191">
        <v>33.721</v>
      </c>
      <c r="I78" s="46">
        <v>32.701</v>
      </c>
      <c r="J78" s="42">
        <f aca="true" t="shared" si="9" ref="J78:J89">H78/I78*100</f>
        <v>103.11917066756367</v>
      </c>
      <c r="K78" s="74">
        <f t="shared" si="7"/>
        <v>4.770356862518674E-05</v>
      </c>
      <c r="L78" s="75">
        <f t="shared" si="8"/>
        <v>0.6909640876605083</v>
      </c>
    </row>
    <row r="79" spans="1:12" ht="13.5">
      <c r="A79" s="44"/>
      <c r="B79" s="12">
        <v>316</v>
      </c>
      <c r="C79" s="36" t="s">
        <v>86</v>
      </c>
      <c r="D79" s="39">
        <v>190.529</v>
      </c>
      <c r="E79" s="78">
        <v>140.434</v>
      </c>
      <c r="F79" s="120">
        <f t="shared" si="5"/>
        <v>135.6715610179871</v>
      </c>
      <c r="G79" s="75">
        <f t="shared" si="6"/>
        <v>0.0031043510285783523</v>
      </c>
      <c r="H79" s="191">
        <v>1524.94</v>
      </c>
      <c r="I79" s="46">
        <v>1605.745</v>
      </c>
      <c r="J79" s="42">
        <f t="shared" si="9"/>
        <v>94.96775639967741</v>
      </c>
      <c r="K79" s="74">
        <f t="shared" si="7"/>
        <v>0.002157263424551237</v>
      </c>
      <c r="L79" s="75">
        <f t="shared" si="8"/>
        <v>12.494196492976773</v>
      </c>
    </row>
    <row r="80" spans="1:12" ht="13.5">
      <c r="A80" s="44"/>
      <c r="B80" s="12">
        <v>317</v>
      </c>
      <c r="C80" s="36" t="s">
        <v>87</v>
      </c>
      <c r="D80" s="39">
        <v>0</v>
      </c>
      <c r="E80" s="78">
        <v>0</v>
      </c>
      <c r="F80" s="120">
        <v>0</v>
      </c>
      <c r="G80" s="75">
        <f t="shared" si="6"/>
        <v>0</v>
      </c>
      <c r="H80" s="191">
        <v>0.222</v>
      </c>
      <c r="I80" s="46">
        <v>5.34</v>
      </c>
      <c r="J80" s="42">
        <f t="shared" si="9"/>
        <v>4.157303370786517</v>
      </c>
      <c r="K80" s="74">
        <f t="shared" si="7"/>
        <v>3.140533268524497E-07</v>
      </c>
      <c r="L80" s="75">
        <v>0</v>
      </c>
    </row>
    <row r="81" spans="1:12" ht="13.5">
      <c r="A81" s="44"/>
      <c r="B81" s="12">
        <v>319</v>
      </c>
      <c r="C81" s="36" t="s">
        <v>88</v>
      </c>
      <c r="D81" s="39">
        <v>0</v>
      </c>
      <c r="E81" s="78">
        <v>0</v>
      </c>
      <c r="F81" s="120">
        <v>0</v>
      </c>
      <c r="G81" s="75">
        <v>0</v>
      </c>
      <c r="H81" s="191">
        <v>12.198</v>
      </c>
      <c r="I81" s="46">
        <v>24.842</v>
      </c>
      <c r="J81" s="42">
        <f t="shared" si="9"/>
        <v>49.10232670477418</v>
      </c>
      <c r="K81" s="74">
        <f t="shared" si="7"/>
        <v>1.7255957121379196E-05</v>
      </c>
      <c r="L81" s="75">
        <f t="shared" si="8"/>
        <v>0</v>
      </c>
    </row>
    <row r="82" spans="1:12" ht="13.5">
      <c r="A82" s="44"/>
      <c r="B82" s="12">
        <v>320</v>
      </c>
      <c r="C82" s="36" t="s">
        <v>89</v>
      </c>
      <c r="D82" s="39">
        <v>33.391</v>
      </c>
      <c r="E82" s="78">
        <v>17.953</v>
      </c>
      <c r="F82" s="120">
        <f t="shared" si="5"/>
        <v>185.99119924246642</v>
      </c>
      <c r="G82" s="75">
        <f t="shared" si="6"/>
        <v>0.0005440504342922062</v>
      </c>
      <c r="H82" s="191">
        <v>14980.897</v>
      </c>
      <c r="I82" s="46">
        <v>15297.033</v>
      </c>
      <c r="J82" s="42">
        <f t="shared" si="9"/>
        <v>97.93335086614509</v>
      </c>
      <c r="K82" s="74">
        <f t="shared" si="7"/>
        <v>0.021192795234612087</v>
      </c>
      <c r="L82" s="75">
        <f t="shared" si="8"/>
        <v>0.22289052518016775</v>
      </c>
    </row>
    <row r="83" spans="1:12" ht="13.5">
      <c r="A83" s="44"/>
      <c r="B83" s="12">
        <v>321</v>
      </c>
      <c r="C83" s="36" t="s">
        <v>90</v>
      </c>
      <c r="D83" s="39">
        <v>6.29</v>
      </c>
      <c r="E83" s="78">
        <v>0.283</v>
      </c>
      <c r="F83" s="120">
        <f t="shared" si="5"/>
        <v>2222.6148409893995</v>
      </c>
      <c r="G83" s="75">
        <f t="shared" si="6"/>
        <v>0.00010248501787002418</v>
      </c>
      <c r="H83" s="191">
        <v>1191.76</v>
      </c>
      <c r="I83" s="46">
        <v>1149.198</v>
      </c>
      <c r="J83" s="42">
        <f t="shared" si="9"/>
        <v>103.70362635507544</v>
      </c>
      <c r="K83" s="74">
        <f t="shared" si="7"/>
        <v>0.0016859287964399795</v>
      </c>
      <c r="L83" s="75">
        <f t="shared" si="8"/>
        <v>0.5277908303685306</v>
      </c>
    </row>
    <row r="84" spans="1:12" ht="13.5">
      <c r="A84" s="44"/>
      <c r="B84" s="12">
        <v>322</v>
      </c>
      <c r="C84" s="36" t="s">
        <v>91</v>
      </c>
      <c r="D84" s="39">
        <v>14.681</v>
      </c>
      <c r="E84" s="78">
        <v>1.508</v>
      </c>
      <c r="F84" s="120">
        <f t="shared" si="5"/>
        <v>973.5411140583554</v>
      </c>
      <c r="G84" s="75">
        <f t="shared" si="6"/>
        <v>0.000239202312774217</v>
      </c>
      <c r="H84" s="191">
        <v>239.922</v>
      </c>
      <c r="I84" s="46">
        <v>150.518</v>
      </c>
      <c r="J84" s="42">
        <f t="shared" si="9"/>
        <v>159.39754713721948</v>
      </c>
      <c r="K84" s="74">
        <f t="shared" si="7"/>
        <v>0.00033940676704997047</v>
      </c>
      <c r="L84" s="75">
        <f t="shared" si="8"/>
        <v>6.1190720317436496</v>
      </c>
    </row>
    <row r="85" spans="1:12" ht="13.5">
      <c r="A85" s="44"/>
      <c r="B85" s="12">
        <v>323</v>
      </c>
      <c r="C85" s="36" t="s">
        <v>92</v>
      </c>
      <c r="D85" s="39">
        <v>71.75</v>
      </c>
      <c r="E85" s="78">
        <v>102.103</v>
      </c>
      <c r="F85" s="120">
        <f t="shared" si="5"/>
        <v>70.27217613586281</v>
      </c>
      <c r="G85" s="75">
        <f t="shared" si="6"/>
        <v>0.0011690461100435986</v>
      </c>
      <c r="H85" s="191">
        <v>7511.342</v>
      </c>
      <c r="I85" s="46">
        <v>7933.473</v>
      </c>
      <c r="J85" s="42">
        <f t="shared" si="9"/>
        <v>94.67911468281294</v>
      </c>
      <c r="K85" s="74">
        <f t="shared" si="7"/>
        <v>0.010625954703723123</v>
      </c>
      <c r="L85" s="75">
        <f t="shared" si="8"/>
        <v>0.955222116101224</v>
      </c>
    </row>
    <row r="86" spans="1:12" ht="13.5">
      <c r="A86" s="44"/>
      <c r="B86" s="12">
        <v>324</v>
      </c>
      <c r="C86" s="36" t="s">
        <v>93</v>
      </c>
      <c r="D86" s="39">
        <v>51529.871</v>
      </c>
      <c r="E86" s="78">
        <v>56347.823</v>
      </c>
      <c r="F86" s="120">
        <f t="shared" si="5"/>
        <v>91.44962175379872</v>
      </c>
      <c r="G86" s="75">
        <f t="shared" si="6"/>
        <v>0.8395929650675741</v>
      </c>
      <c r="H86" s="191">
        <v>158120.098</v>
      </c>
      <c r="I86" s="46">
        <v>141448</v>
      </c>
      <c r="J86" s="42">
        <f t="shared" si="9"/>
        <v>111.78673293365759</v>
      </c>
      <c r="K86" s="74">
        <f t="shared" si="7"/>
        <v>0.2236853280141233</v>
      </c>
      <c r="L86" s="75">
        <f t="shared" si="8"/>
        <v>32.58907099842551</v>
      </c>
    </row>
    <row r="87" spans="1:12" ht="13.5">
      <c r="A87" s="44"/>
      <c r="B87" s="12">
        <v>325</v>
      </c>
      <c r="C87" s="36" t="s">
        <v>94</v>
      </c>
      <c r="D87" s="39">
        <v>0</v>
      </c>
      <c r="E87" s="78">
        <v>0</v>
      </c>
      <c r="F87" s="120">
        <v>0</v>
      </c>
      <c r="G87" s="75">
        <f t="shared" si="6"/>
        <v>0</v>
      </c>
      <c r="H87" s="191">
        <v>14.387</v>
      </c>
      <c r="I87" s="46">
        <v>4.418</v>
      </c>
      <c r="J87" s="42">
        <f t="shared" si="9"/>
        <v>325.64508827523764</v>
      </c>
      <c r="K87" s="74">
        <f t="shared" si="7"/>
        <v>2.0352636096514387E-05</v>
      </c>
      <c r="L87" s="75">
        <f t="shared" si="8"/>
        <v>0</v>
      </c>
    </row>
    <row r="88" spans="1:12" ht="13.5">
      <c r="A88" s="44"/>
      <c r="B88" s="12">
        <v>326</v>
      </c>
      <c r="C88" s="36" t="s">
        <v>95</v>
      </c>
      <c r="D88" s="39">
        <v>26.166</v>
      </c>
      <c r="E88" s="78">
        <v>0</v>
      </c>
      <c r="F88" s="166" t="s">
        <v>71</v>
      </c>
      <c r="G88" s="75">
        <f t="shared" si="6"/>
        <v>0.0004263311570090704</v>
      </c>
      <c r="H88" s="191">
        <v>130.869</v>
      </c>
      <c r="I88" s="46">
        <v>47.95</v>
      </c>
      <c r="J88" s="42">
        <f t="shared" si="9"/>
        <v>272.9280500521376</v>
      </c>
      <c r="K88" s="74">
        <f t="shared" si="7"/>
        <v>0.0001851344361795191</v>
      </c>
      <c r="L88" s="75">
        <f t="shared" si="8"/>
        <v>19.994039841368085</v>
      </c>
    </row>
    <row r="89" spans="1:12" ht="13.5">
      <c r="A89" s="44"/>
      <c r="B89" s="12">
        <v>327</v>
      </c>
      <c r="C89" s="36" t="s">
        <v>96</v>
      </c>
      <c r="D89" s="39">
        <v>0</v>
      </c>
      <c r="E89" s="78">
        <v>0.333</v>
      </c>
      <c r="F89" s="166" t="s">
        <v>306</v>
      </c>
      <c r="G89" s="75">
        <f t="shared" si="6"/>
        <v>0</v>
      </c>
      <c r="H89" s="191">
        <v>23.823</v>
      </c>
      <c r="I89" s="46">
        <v>89.794</v>
      </c>
      <c r="J89" s="42">
        <f t="shared" si="9"/>
        <v>26.530725883689332</v>
      </c>
      <c r="K89" s="74">
        <f t="shared" si="7"/>
        <v>3.370131714236896E-05</v>
      </c>
      <c r="L89" s="75">
        <f t="shared" si="8"/>
        <v>0</v>
      </c>
    </row>
    <row r="90" spans="1:12" ht="13.5">
      <c r="A90" s="44"/>
      <c r="B90" s="12">
        <v>328</v>
      </c>
      <c r="C90" s="36" t="s">
        <v>97</v>
      </c>
      <c r="D90" s="39">
        <v>0</v>
      </c>
      <c r="E90" s="78">
        <v>0</v>
      </c>
      <c r="F90" s="120">
        <v>0</v>
      </c>
      <c r="G90" s="75">
        <f t="shared" si="6"/>
        <v>0</v>
      </c>
      <c r="H90" s="191">
        <v>0.236</v>
      </c>
      <c r="I90" s="46">
        <v>0</v>
      </c>
      <c r="J90" s="79" t="s">
        <v>71</v>
      </c>
      <c r="K90" s="74">
        <f t="shared" si="7"/>
        <v>3.3385849160891047E-07</v>
      </c>
      <c r="L90" s="75">
        <v>0</v>
      </c>
    </row>
    <row r="91" spans="1:12" ht="13.5">
      <c r="A91" s="44"/>
      <c r="B91" s="12">
        <v>329</v>
      </c>
      <c r="C91" s="36" t="s">
        <v>98</v>
      </c>
      <c r="D91" s="39">
        <v>0</v>
      </c>
      <c r="E91" s="78">
        <v>0</v>
      </c>
      <c r="F91" s="120">
        <v>0</v>
      </c>
      <c r="G91" s="75">
        <f t="shared" si="6"/>
        <v>0</v>
      </c>
      <c r="H91" s="191">
        <v>0</v>
      </c>
      <c r="I91" s="46">
        <v>12.903</v>
      </c>
      <c r="J91" s="79" t="s">
        <v>302</v>
      </c>
      <c r="K91" s="74">
        <f t="shared" si="7"/>
        <v>0</v>
      </c>
      <c r="L91" s="75">
        <v>0</v>
      </c>
    </row>
    <row r="92" spans="1:12" ht="13.5">
      <c r="A92" s="44"/>
      <c r="B92" s="12">
        <v>330</v>
      </c>
      <c r="C92" s="36" t="s">
        <v>99</v>
      </c>
      <c r="D92" s="39">
        <v>0</v>
      </c>
      <c r="E92" s="78">
        <v>0</v>
      </c>
      <c r="F92" s="120">
        <v>0</v>
      </c>
      <c r="G92" s="75">
        <f t="shared" si="6"/>
        <v>0</v>
      </c>
      <c r="H92" s="191">
        <v>0</v>
      </c>
      <c r="I92" s="46">
        <v>2.366</v>
      </c>
      <c r="J92" s="79" t="s">
        <v>302</v>
      </c>
      <c r="K92" s="74">
        <f t="shared" si="7"/>
        <v>0</v>
      </c>
      <c r="L92" s="75">
        <v>0</v>
      </c>
    </row>
    <row r="93" spans="1:12" ht="13.5">
      <c r="A93" s="44"/>
      <c r="B93" s="12">
        <v>331</v>
      </c>
      <c r="C93" s="36" t="s">
        <v>100</v>
      </c>
      <c r="D93" s="39">
        <v>6.416</v>
      </c>
      <c r="E93" s="78">
        <v>0</v>
      </c>
      <c r="F93" s="166" t="s">
        <v>305</v>
      </c>
      <c r="G93" s="75">
        <f t="shared" si="6"/>
        <v>0.00010453797689253978</v>
      </c>
      <c r="H93" s="191">
        <v>7.633</v>
      </c>
      <c r="I93" s="46">
        <v>0.305</v>
      </c>
      <c r="J93" s="42">
        <f>H93/I93*100</f>
        <v>2502.622950819672</v>
      </c>
      <c r="K93" s="74">
        <f t="shared" si="7"/>
        <v>1.0798058756147517E-05</v>
      </c>
      <c r="L93" s="75">
        <v>0</v>
      </c>
    </row>
    <row r="94" spans="1:12" ht="13.5">
      <c r="A94" s="44"/>
      <c r="B94" s="12">
        <v>332</v>
      </c>
      <c r="C94" s="36" t="s">
        <v>101</v>
      </c>
      <c r="D94" s="39">
        <v>0</v>
      </c>
      <c r="E94" s="78">
        <v>0</v>
      </c>
      <c r="F94" s="120">
        <v>0</v>
      </c>
      <c r="G94" s="75">
        <f t="shared" si="6"/>
        <v>0</v>
      </c>
      <c r="H94" s="191">
        <v>5.25</v>
      </c>
      <c r="I94" s="46">
        <v>1.786</v>
      </c>
      <c r="J94" s="42">
        <f aca="true" t="shared" si="10" ref="J94:J156">H94/I94*100</f>
        <v>293.95296752519596</v>
      </c>
      <c r="K94" s="74">
        <f t="shared" si="7"/>
        <v>7.426936783672797E-06</v>
      </c>
      <c r="L94" s="75">
        <f t="shared" si="8"/>
        <v>0</v>
      </c>
    </row>
    <row r="95" spans="1:12" ht="13.5">
      <c r="A95" s="44"/>
      <c r="B95" s="12">
        <v>333</v>
      </c>
      <c r="C95" s="36" t="s">
        <v>102</v>
      </c>
      <c r="D95" s="39">
        <v>0.221</v>
      </c>
      <c r="E95" s="78">
        <v>181.904</v>
      </c>
      <c r="F95" s="120">
        <f t="shared" si="5"/>
        <v>0.12149265546661976</v>
      </c>
      <c r="G95" s="75">
        <f t="shared" si="6"/>
        <v>3.600824952190039E-06</v>
      </c>
      <c r="H95" s="191">
        <v>89.426</v>
      </c>
      <c r="I95" s="46">
        <v>263.41</v>
      </c>
      <c r="J95" s="42">
        <f t="shared" si="10"/>
        <v>33.94935651645723</v>
      </c>
      <c r="K95" s="74">
        <f t="shared" si="7"/>
        <v>0.00012650690453651876</v>
      </c>
      <c r="L95" s="75">
        <f t="shared" si="8"/>
        <v>0.2471317066624919</v>
      </c>
    </row>
    <row r="96" spans="1:12" ht="13.5">
      <c r="A96" s="44"/>
      <c r="B96" s="12">
        <v>334</v>
      </c>
      <c r="C96" s="36" t="s">
        <v>103</v>
      </c>
      <c r="D96" s="39">
        <v>0</v>
      </c>
      <c r="E96" s="78">
        <v>0</v>
      </c>
      <c r="F96" s="120">
        <v>0</v>
      </c>
      <c r="G96" s="75">
        <f t="shared" si="6"/>
        <v>0</v>
      </c>
      <c r="H96" s="191">
        <v>0</v>
      </c>
      <c r="I96" s="46">
        <v>0</v>
      </c>
      <c r="J96" s="42">
        <v>0</v>
      </c>
      <c r="K96" s="74">
        <f t="shared" si="7"/>
        <v>0</v>
      </c>
      <c r="L96" s="75">
        <v>0</v>
      </c>
    </row>
    <row r="97" spans="1:12" ht="13.5">
      <c r="A97" s="44"/>
      <c r="B97" s="12">
        <v>335</v>
      </c>
      <c r="C97" s="36" t="s">
        <v>104</v>
      </c>
      <c r="D97" s="39">
        <v>0</v>
      </c>
      <c r="E97" s="78">
        <v>6.113</v>
      </c>
      <c r="F97" s="166" t="s">
        <v>46</v>
      </c>
      <c r="G97" s="75">
        <f t="shared" si="6"/>
        <v>0</v>
      </c>
      <c r="H97" s="191">
        <v>0</v>
      </c>
      <c r="I97" s="46">
        <v>11.054</v>
      </c>
      <c r="J97" s="79" t="s">
        <v>302</v>
      </c>
      <c r="K97" s="74">
        <f t="shared" si="7"/>
        <v>0</v>
      </c>
      <c r="L97" s="75">
        <v>0</v>
      </c>
    </row>
    <row r="98" spans="1:12" ht="13.5">
      <c r="A98" s="44"/>
      <c r="B98" s="12">
        <v>336</v>
      </c>
      <c r="C98" s="36" t="s">
        <v>105</v>
      </c>
      <c r="D98" s="39">
        <v>0</v>
      </c>
      <c r="E98" s="78">
        <v>4.589</v>
      </c>
      <c r="F98" s="166" t="s">
        <v>46</v>
      </c>
      <c r="G98" s="75">
        <f t="shared" si="6"/>
        <v>0</v>
      </c>
      <c r="H98" s="191">
        <v>0.646</v>
      </c>
      <c r="I98" s="46">
        <v>4.589</v>
      </c>
      <c r="J98" s="42">
        <f t="shared" si="10"/>
        <v>14.077140989322293</v>
      </c>
      <c r="K98" s="74">
        <f t="shared" si="7"/>
        <v>9.138668880481195E-07</v>
      </c>
      <c r="L98" s="75">
        <f t="shared" si="8"/>
        <v>0</v>
      </c>
    </row>
    <row r="99" spans="1:12" ht="13.5">
      <c r="A99" s="44"/>
      <c r="B99" s="12">
        <v>337</v>
      </c>
      <c r="C99" s="36" t="s">
        <v>106</v>
      </c>
      <c r="D99" s="39">
        <v>0</v>
      </c>
      <c r="E99" s="78">
        <v>0</v>
      </c>
      <c r="F99" s="160">
        <v>0</v>
      </c>
      <c r="G99" s="75">
        <f t="shared" si="6"/>
        <v>0</v>
      </c>
      <c r="H99" s="191">
        <v>0.568</v>
      </c>
      <c r="I99" s="46">
        <v>0</v>
      </c>
      <c r="J99" s="79" t="s">
        <v>304</v>
      </c>
      <c r="K99" s="74">
        <v>0</v>
      </c>
      <c r="L99" s="75">
        <v>0</v>
      </c>
    </row>
    <row r="100" spans="1:12" ht="13.5">
      <c r="A100" s="44"/>
      <c r="B100" s="12">
        <v>401</v>
      </c>
      <c r="C100" s="36" t="s">
        <v>107</v>
      </c>
      <c r="D100" s="39">
        <v>3673.977</v>
      </c>
      <c r="E100" s="78">
        <v>9235.369</v>
      </c>
      <c r="F100" s="120">
        <f t="shared" si="5"/>
        <v>39.781594000196414</v>
      </c>
      <c r="G100" s="75">
        <f t="shared" si="6"/>
        <v>0.059861303417974215</v>
      </c>
      <c r="H100" s="191">
        <v>36057.484</v>
      </c>
      <c r="I100" s="46">
        <v>55787.115</v>
      </c>
      <c r="J100" s="42">
        <f t="shared" si="10"/>
        <v>64.63407186408546</v>
      </c>
      <c r="K100" s="74">
        <f t="shared" si="7"/>
        <v>0.051008886523103494</v>
      </c>
      <c r="L100" s="75">
        <f t="shared" si="8"/>
        <v>10.189221743813295</v>
      </c>
    </row>
    <row r="101" spans="1:12" ht="13.5">
      <c r="A101" s="44"/>
      <c r="B101" s="12">
        <v>402</v>
      </c>
      <c r="C101" s="36" t="s">
        <v>108</v>
      </c>
      <c r="D101" s="39">
        <v>624.424</v>
      </c>
      <c r="E101" s="78">
        <v>716.409</v>
      </c>
      <c r="F101" s="120">
        <f t="shared" si="5"/>
        <v>87.16026738915899</v>
      </c>
      <c r="G101" s="75">
        <f t="shared" si="6"/>
        <v>0.010173943529168835</v>
      </c>
      <c r="H101" s="191">
        <v>21486.328</v>
      </c>
      <c r="I101" s="46">
        <v>3171.174</v>
      </c>
      <c r="J101" s="42">
        <f t="shared" si="10"/>
        <v>677.551216048063</v>
      </c>
      <c r="K101" s="74">
        <f t="shared" si="7"/>
        <v>0.030395733289382627</v>
      </c>
      <c r="L101" s="75">
        <f t="shared" si="8"/>
        <v>2.906145712752779</v>
      </c>
    </row>
    <row r="102" spans="1:12" ht="13.5">
      <c r="A102" s="44"/>
      <c r="B102" s="12">
        <v>403</v>
      </c>
      <c r="C102" s="36" t="s">
        <v>109</v>
      </c>
      <c r="D102" s="39">
        <v>6.734</v>
      </c>
      <c r="E102" s="78">
        <v>14.495</v>
      </c>
      <c r="F102" s="120">
        <f t="shared" si="5"/>
        <v>46.45739910313901</v>
      </c>
      <c r="G102" s="75">
        <f t="shared" si="6"/>
        <v>0.00010971925442555529</v>
      </c>
      <c r="H102" s="191">
        <v>945.156</v>
      </c>
      <c r="I102" s="46">
        <v>521.322</v>
      </c>
      <c r="J102" s="42">
        <f t="shared" si="10"/>
        <v>181.29984922945894</v>
      </c>
      <c r="K102" s="74">
        <f t="shared" si="7"/>
        <v>0.0013370693071826753</v>
      </c>
      <c r="L102" s="75">
        <f t="shared" si="8"/>
        <v>0.7124749776756429</v>
      </c>
    </row>
    <row r="103" spans="1:12" ht="13.5">
      <c r="A103" s="44"/>
      <c r="B103" s="12">
        <v>404</v>
      </c>
      <c r="C103" s="36" t="s">
        <v>110</v>
      </c>
      <c r="D103" s="39">
        <v>0</v>
      </c>
      <c r="E103" s="78">
        <v>0</v>
      </c>
      <c r="F103" s="166">
        <v>0</v>
      </c>
      <c r="G103" s="75">
        <f t="shared" si="6"/>
        <v>0</v>
      </c>
      <c r="H103" s="191">
        <v>449.678</v>
      </c>
      <c r="I103" s="46">
        <v>413.848</v>
      </c>
      <c r="J103" s="42">
        <f t="shared" si="10"/>
        <v>108.65776806943612</v>
      </c>
      <c r="K103" s="74">
        <f t="shared" si="7"/>
        <v>0.0006361390626682697</v>
      </c>
      <c r="L103" s="75">
        <f t="shared" si="8"/>
        <v>0</v>
      </c>
    </row>
    <row r="104" spans="1:12" ht="13.5">
      <c r="A104" s="44"/>
      <c r="B104" s="12">
        <v>405</v>
      </c>
      <c r="C104" s="36" t="s">
        <v>111</v>
      </c>
      <c r="D104" s="39">
        <v>0</v>
      </c>
      <c r="E104" s="78">
        <v>0</v>
      </c>
      <c r="F104" s="120">
        <v>0</v>
      </c>
      <c r="G104" s="75">
        <f t="shared" si="6"/>
        <v>0</v>
      </c>
      <c r="H104" s="191">
        <v>0.965</v>
      </c>
      <c r="I104" s="46">
        <v>4.782</v>
      </c>
      <c r="J104" s="42">
        <f t="shared" si="10"/>
        <v>20.17984107068172</v>
      </c>
      <c r="K104" s="74">
        <f t="shared" si="7"/>
        <v>1.3651417135703332E-06</v>
      </c>
      <c r="L104" s="75">
        <f t="shared" si="8"/>
        <v>0</v>
      </c>
    </row>
    <row r="105" spans="1:12" ht="13.5">
      <c r="A105" s="44"/>
      <c r="B105" s="12">
        <v>406</v>
      </c>
      <c r="C105" s="36" t="s">
        <v>112</v>
      </c>
      <c r="D105" s="39">
        <v>593.252</v>
      </c>
      <c r="E105" s="78">
        <v>541.093</v>
      </c>
      <c r="F105" s="120">
        <f t="shared" si="5"/>
        <v>109.63956288475363</v>
      </c>
      <c r="G105" s="75">
        <f t="shared" si="6"/>
        <v>0.00966604798432871</v>
      </c>
      <c r="H105" s="191">
        <v>96094.478</v>
      </c>
      <c r="I105" s="46">
        <v>44548.582</v>
      </c>
      <c r="J105" s="42">
        <f t="shared" si="10"/>
        <v>215.7071531479947</v>
      </c>
      <c r="K105" s="74">
        <f t="shared" si="7"/>
        <v>0.13594049778400694</v>
      </c>
      <c r="L105" s="75">
        <f t="shared" si="8"/>
        <v>0.6173632578554618</v>
      </c>
    </row>
    <row r="106" spans="1:12" ht="13.5">
      <c r="A106" s="44"/>
      <c r="B106" s="12">
        <v>407</v>
      </c>
      <c r="C106" s="36" t="s">
        <v>113</v>
      </c>
      <c r="D106" s="39">
        <v>12271.93</v>
      </c>
      <c r="E106" s="78">
        <v>2602.835</v>
      </c>
      <c r="F106" s="120">
        <f t="shared" si="5"/>
        <v>471.4832096540887</v>
      </c>
      <c r="G106" s="75">
        <f t="shared" si="6"/>
        <v>0.19995055092999775</v>
      </c>
      <c r="H106" s="191">
        <v>223709.307</v>
      </c>
      <c r="I106" s="46">
        <v>186604.428</v>
      </c>
      <c r="J106" s="42">
        <f t="shared" si="10"/>
        <v>119.88424358290146</v>
      </c>
      <c r="K106" s="74">
        <f t="shared" si="7"/>
        <v>0.3164714059063334</v>
      </c>
      <c r="L106" s="75">
        <f t="shared" si="8"/>
        <v>5.485659119224754</v>
      </c>
    </row>
    <row r="107" spans="1:12" ht="13.5">
      <c r="A107" s="44"/>
      <c r="B107" s="12">
        <v>408</v>
      </c>
      <c r="C107" s="36" t="s">
        <v>114</v>
      </c>
      <c r="D107" s="39">
        <v>80.523</v>
      </c>
      <c r="E107" s="78">
        <v>122.643</v>
      </c>
      <c r="F107" s="120">
        <f t="shared" si="5"/>
        <v>65.6564174066192</v>
      </c>
      <c r="G107" s="75">
        <f t="shared" si="6"/>
        <v>0.00131198745531764</v>
      </c>
      <c r="H107" s="191">
        <v>22280.822</v>
      </c>
      <c r="I107" s="46">
        <v>27991.499</v>
      </c>
      <c r="J107" s="42">
        <f t="shared" si="10"/>
        <v>79.59853096827719</v>
      </c>
      <c r="K107" s="74">
        <f t="shared" si="7"/>
        <v>0.03151966790138402</v>
      </c>
      <c r="L107" s="75">
        <f t="shared" si="8"/>
        <v>0.3614004905205023</v>
      </c>
    </row>
    <row r="108" spans="1:12" ht="13.5">
      <c r="A108" s="44"/>
      <c r="B108" s="12">
        <v>409</v>
      </c>
      <c r="C108" s="36" t="s">
        <v>115</v>
      </c>
      <c r="D108" s="39">
        <v>14361.039</v>
      </c>
      <c r="E108" s="78">
        <v>24782.994</v>
      </c>
      <c r="F108" s="120">
        <f t="shared" si="5"/>
        <v>57.94715117955482</v>
      </c>
      <c r="G108" s="75">
        <f t="shared" si="6"/>
        <v>0.2339890840297479</v>
      </c>
      <c r="H108" s="191">
        <v>744104.118</v>
      </c>
      <c r="I108" s="46">
        <v>782122.775</v>
      </c>
      <c r="J108" s="42">
        <f t="shared" si="10"/>
        <v>95.13904233258008</v>
      </c>
      <c r="K108" s="74">
        <f t="shared" si="7"/>
        <v>1.052650332353639</v>
      </c>
      <c r="L108" s="75">
        <f t="shared" si="8"/>
        <v>1.9299770895771335</v>
      </c>
    </row>
    <row r="109" spans="1:12" ht="13.5">
      <c r="A109" s="44"/>
      <c r="B109" s="12">
        <v>410</v>
      </c>
      <c r="C109" s="36" t="s">
        <v>116</v>
      </c>
      <c r="D109" s="39">
        <v>55272.457</v>
      </c>
      <c r="E109" s="78">
        <v>58007.854</v>
      </c>
      <c r="F109" s="120">
        <f t="shared" si="5"/>
        <v>95.2844368281578</v>
      </c>
      <c r="G109" s="75">
        <f t="shared" si="6"/>
        <v>0.9005721372599591</v>
      </c>
      <c r="H109" s="191">
        <v>951974.086</v>
      </c>
      <c r="I109" s="46">
        <v>1009085.873</v>
      </c>
      <c r="J109" s="42">
        <f t="shared" si="10"/>
        <v>94.34024511410438</v>
      </c>
      <c r="K109" s="74">
        <f t="shared" si="7"/>
        <v>1.3467145440793697</v>
      </c>
      <c r="L109" s="75">
        <f t="shared" si="8"/>
        <v>5.806088402284513</v>
      </c>
    </row>
    <row r="110" spans="1:12" ht="13.5">
      <c r="A110" s="44"/>
      <c r="B110" s="12">
        <v>411</v>
      </c>
      <c r="C110" s="36" t="s">
        <v>117</v>
      </c>
      <c r="D110" s="39">
        <v>960.911</v>
      </c>
      <c r="E110" s="78">
        <v>1900.625</v>
      </c>
      <c r="F110" s="120">
        <f t="shared" si="5"/>
        <v>50.55763235777705</v>
      </c>
      <c r="G110" s="75">
        <f t="shared" si="6"/>
        <v>0.015656435772099013</v>
      </c>
      <c r="H110" s="191">
        <v>2848.19</v>
      </c>
      <c r="I110" s="46">
        <v>5062.695</v>
      </c>
      <c r="J110" s="42">
        <f t="shared" si="10"/>
        <v>56.25837622057027</v>
      </c>
      <c r="K110" s="74">
        <f t="shared" si="7"/>
        <v>0.004029205157693148</v>
      </c>
      <c r="L110" s="75">
        <f t="shared" si="8"/>
        <v>33.73760177516247</v>
      </c>
    </row>
    <row r="111" spans="1:12" ht="13.5">
      <c r="A111" s="44"/>
      <c r="B111" s="12">
        <v>412</v>
      </c>
      <c r="C111" s="36" t="s">
        <v>118</v>
      </c>
      <c r="D111" s="39">
        <v>406.037</v>
      </c>
      <c r="E111" s="78">
        <v>378.386</v>
      </c>
      <c r="F111" s="120">
        <f t="shared" si="5"/>
        <v>107.30761708942718</v>
      </c>
      <c r="G111" s="75">
        <f t="shared" si="6"/>
        <v>0.0066156930367076315</v>
      </c>
      <c r="H111" s="191">
        <v>7852.169</v>
      </c>
      <c r="I111" s="46">
        <v>7845.793</v>
      </c>
      <c r="J111" s="42">
        <f t="shared" si="10"/>
        <v>100.0812664825595</v>
      </c>
      <c r="K111" s="74">
        <f t="shared" si="7"/>
        <v>0.011108107195755284</v>
      </c>
      <c r="L111" s="75">
        <f t="shared" si="8"/>
        <v>5.171017078211128</v>
      </c>
    </row>
    <row r="112" spans="1:12" ht="13.5">
      <c r="A112" s="44"/>
      <c r="B112" s="12">
        <v>413</v>
      </c>
      <c r="C112" s="36" t="s">
        <v>119</v>
      </c>
      <c r="D112" s="39">
        <v>12764.631</v>
      </c>
      <c r="E112" s="78">
        <v>10789.117</v>
      </c>
      <c r="F112" s="120">
        <f t="shared" si="5"/>
        <v>118.31024726119847</v>
      </c>
      <c r="G112" s="75">
        <f t="shared" si="6"/>
        <v>0.20797828873438226</v>
      </c>
      <c r="H112" s="191">
        <v>99749.835</v>
      </c>
      <c r="I112" s="46">
        <v>86169.176</v>
      </c>
      <c r="J112" s="42">
        <f t="shared" si="10"/>
        <v>115.76046056190673</v>
      </c>
      <c r="K112" s="74">
        <f t="shared" si="7"/>
        <v>0.14111156547176995</v>
      </c>
      <c r="L112" s="75">
        <f t="shared" si="8"/>
        <v>12.796643723771572</v>
      </c>
    </row>
    <row r="113" spans="1:12" ht="13.5">
      <c r="A113" s="44"/>
      <c r="B113" s="80">
        <v>414</v>
      </c>
      <c r="C113" s="36" t="s">
        <v>120</v>
      </c>
      <c r="D113" s="39">
        <v>13.825</v>
      </c>
      <c r="E113" s="78">
        <v>17.612</v>
      </c>
      <c r="F113" s="168">
        <f t="shared" si="5"/>
        <v>78.49761526232115</v>
      </c>
      <c r="G113" s="105">
        <f t="shared" si="6"/>
        <v>0.00022525522608157143</v>
      </c>
      <c r="H113" s="191">
        <v>67.343</v>
      </c>
      <c r="I113" s="46">
        <v>101.207</v>
      </c>
      <c r="J113" s="167">
        <f t="shared" si="10"/>
        <v>66.53986384341005</v>
      </c>
      <c r="K113" s="83">
        <f t="shared" si="7"/>
        <v>9.52670864424528E-05</v>
      </c>
      <c r="L113" s="75">
        <f t="shared" si="8"/>
        <v>20.52923095199204</v>
      </c>
    </row>
    <row r="114" spans="1:12" ht="13.5">
      <c r="A114" s="44"/>
      <c r="B114" s="80">
        <v>415</v>
      </c>
      <c r="C114" s="169" t="s">
        <v>294</v>
      </c>
      <c r="D114" s="39">
        <v>0</v>
      </c>
      <c r="E114" s="78">
        <v>0</v>
      </c>
      <c r="F114" s="168">
        <v>0</v>
      </c>
      <c r="G114" s="105">
        <f t="shared" si="6"/>
        <v>0</v>
      </c>
      <c r="H114" s="191">
        <v>0</v>
      </c>
      <c r="I114" s="170">
        <v>0.62</v>
      </c>
      <c r="J114" s="196" t="s">
        <v>46</v>
      </c>
      <c r="K114" s="83">
        <f t="shared" si="7"/>
        <v>0</v>
      </c>
      <c r="L114" s="198">
        <v>0</v>
      </c>
    </row>
    <row r="115" spans="1:12" ht="14.25" thickBot="1">
      <c r="A115" s="58" t="s">
        <v>121</v>
      </c>
      <c r="B115" s="59" t="s">
        <v>122</v>
      </c>
      <c r="C115" s="60"/>
      <c r="D115" s="65">
        <f>SUM(D69:D114)</f>
        <v>200274.981</v>
      </c>
      <c r="E115" s="62">
        <f>SUM(E69:E114)</f>
        <v>209043.713</v>
      </c>
      <c r="F115" s="123">
        <f>D115/E115*100</f>
        <v>95.80531178184728</v>
      </c>
      <c r="G115" s="86">
        <f>D115/$D$8*100</f>
        <v>3.2631454700641895</v>
      </c>
      <c r="H115" s="65">
        <f>SUM(H69:H114)</f>
        <v>2820781.019</v>
      </c>
      <c r="I115" s="66">
        <f>SUM(I69:I114)</f>
        <v>2772204.32</v>
      </c>
      <c r="J115" s="67">
        <f t="shared" si="10"/>
        <v>101.75227701109708</v>
      </c>
      <c r="K115" s="85">
        <f t="shared" si="7"/>
        <v>3.9904309159423113</v>
      </c>
      <c r="L115" s="86">
        <f>D115/H115*100</f>
        <v>7.099983290124373</v>
      </c>
    </row>
    <row r="116" spans="1:12" ht="13.5">
      <c r="A116" s="44" t="s">
        <v>123</v>
      </c>
      <c r="B116" s="69">
        <v>201</v>
      </c>
      <c r="C116" s="36" t="s">
        <v>124</v>
      </c>
      <c r="D116" s="101">
        <v>610.346</v>
      </c>
      <c r="E116" s="189">
        <v>354.238</v>
      </c>
      <c r="F116" s="162">
        <f t="shared" si="5"/>
        <v>172.2982853335893</v>
      </c>
      <c r="G116" s="73">
        <f t="shared" si="6"/>
        <v>0.009944566091716659</v>
      </c>
      <c r="H116" s="194">
        <v>13319.044</v>
      </c>
      <c r="I116" s="88">
        <v>14048.163</v>
      </c>
      <c r="J116" s="164">
        <f t="shared" si="10"/>
        <v>94.80986232861905</v>
      </c>
      <c r="K116" s="72">
        <f t="shared" si="7"/>
        <v>0.018841847201325042</v>
      </c>
      <c r="L116" s="73">
        <f t="shared" si="8"/>
        <v>4.582506071757102</v>
      </c>
    </row>
    <row r="117" spans="1:12" ht="13.5">
      <c r="A117" s="44"/>
      <c r="B117" s="12">
        <v>202</v>
      </c>
      <c r="C117" s="36" t="s">
        <v>125</v>
      </c>
      <c r="D117" s="39">
        <v>9800.815</v>
      </c>
      <c r="E117" s="78">
        <v>17000.317</v>
      </c>
      <c r="F117" s="120">
        <f t="shared" si="5"/>
        <v>57.650777923729315</v>
      </c>
      <c r="G117" s="75">
        <f t="shared" si="6"/>
        <v>0.15968786970044532</v>
      </c>
      <c r="H117" s="191">
        <v>183347.954</v>
      </c>
      <c r="I117" s="46">
        <v>187066.986</v>
      </c>
      <c r="J117" s="42">
        <f t="shared" si="10"/>
        <v>98.01192499033475</v>
      </c>
      <c r="K117" s="74">
        <f t="shared" si="7"/>
        <v>0.2593740311949996</v>
      </c>
      <c r="L117" s="75">
        <f t="shared" si="8"/>
        <v>5.345472794313266</v>
      </c>
    </row>
    <row r="118" spans="1:12" ht="13.5">
      <c r="A118" s="44"/>
      <c r="B118" s="12">
        <v>203</v>
      </c>
      <c r="C118" s="36" t="s">
        <v>126</v>
      </c>
      <c r="D118" s="39">
        <v>37827.327</v>
      </c>
      <c r="E118" s="78">
        <v>31870.297</v>
      </c>
      <c r="F118" s="120">
        <f t="shared" si="5"/>
        <v>118.69147940478872</v>
      </c>
      <c r="G118" s="75">
        <f t="shared" si="6"/>
        <v>0.6163329544626786</v>
      </c>
      <c r="H118" s="191">
        <v>199728.589</v>
      </c>
      <c r="I118" s="46">
        <v>204117.913</v>
      </c>
      <c r="J118" s="42">
        <f t="shared" si="10"/>
        <v>97.8496135221606</v>
      </c>
      <c r="K118" s="74">
        <f t="shared" si="7"/>
        <v>0.28254697226574593</v>
      </c>
      <c r="L118" s="75">
        <f t="shared" si="8"/>
        <v>18.939365260323346</v>
      </c>
    </row>
    <row r="119" spans="1:12" ht="13.5">
      <c r="A119" s="44"/>
      <c r="B119" s="12">
        <v>204</v>
      </c>
      <c r="C119" s="36" t="s">
        <v>127</v>
      </c>
      <c r="D119" s="39">
        <v>3511.235</v>
      </c>
      <c r="E119" s="78">
        <v>3739.858</v>
      </c>
      <c r="F119" s="120">
        <f t="shared" si="5"/>
        <v>93.88685345807247</v>
      </c>
      <c r="G119" s="75">
        <f t="shared" si="6"/>
        <v>0.05720969502716285</v>
      </c>
      <c r="H119" s="191">
        <v>187902.9</v>
      </c>
      <c r="I119" s="46">
        <v>192673.652</v>
      </c>
      <c r="J119" s="42">
        <f t="shared" si="10"/>
        <v>97.52392091472892</v>
      </c>
      <c r="K119" s="74">
        <f t="shared" si="7"/>
        <v>0.26581770662262694</v>
      </c>
      <c r="L119" s="75">
        <f t="shared" si="8"/>
        <v>1.8686433258879986</v>
      </c>
    </row>
    <row r="120" spans="1:12" ht="13.5">
      <c r="A120" s="44"/>
      <c r="B120" s="12">
        <v>205</v>
      </c>
      <c r="C120" s="36" t="s">
        <v>128</v>
      </c>
      <c r="D120" s="39">
        <v>54035.34</v>
      </c>
      <c r="E120" s="78">
        <v>45770.99</v>
      </c>
      <c r="F120" s="120">
        <f t="shared" si="5"/>
        <v>118.05586901222804</v>
      </c>
      <c r="G120" s="75">
        <f t="shared" si="6"/>
        <v>0.880415387203948</v>
      </c>
      <c r="H120" s="191">
        <v>582454.376</v>
      </c>
      <c r="I120" s="46">
        <v>578621.992</v>
      </c>
      <c r="J120" s="42">
        <f t="shared" si="10"/>
        <v>100.66232947468062</v>
      </c>
      <c r="K120" s="74">
        <f t="shared" si="7"/>
        <v>0.8239717771286832</v>
      </c>
      <c r="L120" s="75">
        <f t="shared" si="8"/>
        <v>9.277179849018765</v>
      </c>
    </row>
    <row r="121" spans="1:12" ht="13.5">
      <c r="A121" s="44"/>
      <c r="B121" s="12">
        <v>206</v>
      </c>
      <c r="C121" s="36" t="s">
        <v>129</v>
      </c>
      <c r="D121" s="39">
        <v>34438.862</v>
      </c>
      <c r="E121" s="78">
        <v>45209.135</v>
      </c>
      <c r="F121" s="120">
        <f t="shared" si="5"/>
        <v>76.17677710489262</v>
      </c>
      <c r="G121" s="75">
        <f t="shared" si="6"/>
        <v>0.5611235910164224</v>
      </c>
      <c r="H121" s="191">
        <v>353301.897</v>
      </c>
      <c r="I121" s="46">
        <v>333190.565</v>
      </c>
      <c r="J121" s="42">
        <f t="shared" si="10"/>
        <v>106.03598484248795</v>
      </c>
      <c r="K121" s="74">
        <f t="shared" si="7"/>
        <v>0.4998001627753672</v>
      </c>
      <c r="L121" s="75">
        <f t="shared" si="8"/>
        <v>9.747714997409144</v>
      </c>
    </row>
    <row r="122" spans="1:12" ht="13.5">
      <c r="A122" s="44"/>
      <c r="B122" s="12">
        <v>207</v>
      </c>
      <c r="C122" s="36" t="s">
        <v>130</v>
      </c>
      <c r="D122" s="39">
        <v>19560.183</v>
      </c>
      <c r="E122" s="78">
        <v>18644.368</v>
      </c>
      <c r="F122" s="120">
        <f t="shared" si="5"/>
        <v>104.91201954391805</v>
      </c>
      <c r="G122" s="75">
        <f t="shared" si="6"/>
        <v>0.31870042993576203</v>
      </c>
      <c r="H122" s="191">
        <v>392063.914</v>
      </c>
      <c r="I122" s="46">
        <v>455219.734</v>
      </c>
      <c r="J122" s="42">
        <f t="shared" si="10"/>
        <v>86.12630005183387</v>
      </c>
      <c r="K122" s="74">
        <f t="shared" si="7"/>
        <v>0.5546350294166339</v>
      </c>
      <c r="L122" s="75">
        <f t="shared" si="8"/>
        <v>4.9890291611994675</v>
      </c>
    </row>
    <row r="123" spans="1:12" ht="13.5">
      <c r="A123" s="44"/>
      <c r="B123" s="12">
        <v>208</v>
      </c>
      <c r="C123" s="36" t="s">
        <v>131</v>
      </c>
      <c r="D123" s="39">
        <v>74633.789</v>
      </c>
      <c r="E123" s="78">
        <v>62282.171</v>
      </c>
      <c r="F123" s="120">
        <f t="shared" si="5"/>
        <v>119.83170753633492</v>
      </c>
      <c r="G123" s="75">
        <f t="shared" si="6"/>
        <v>1.2160326231117033</v>
      </c>
      <c r="H123" s="191">
        <v>218930.267</v>
      </c>
      <c r="I123" s="46">
        <v>267438.323</v>
      </c>
      <c r="J123" s="42">
        <f t="shared" si="10"/>
        <v>81.86196523525165</v>
      </c>
      <c r="K123" s="74">
        <f t="shared" si="7"/>
        <v>0.30971071486506796</v>
      </c>
      <c r="L123" s="75">
        <f t="shared" si="8"/>
        <v>34.09021056005929</v>
      </c>
    </row>
    <row r="124" spans="1:12" ht="13.5">
      <c r="A124" s="44"/>
      <c r="B124" s="12">
        <v>209</v>
      </c>
      <c r="C124" s="36" t="s">
        <v>132</v>
      </c>
      <c r="D124" s="39">
        <v>704.558</v>
      </c>
      <c r="E124" s="78">
        <v>398.364</v>
      </c>
      <c r="F124" s="120">
        <f t="shared" si="5"/>
        <v>176.86286913476118</v>
      </c>
      <c r="G124" s="75">
        <f t="shared" si="6"/>
        <v>0.011479592880837598</v>
      </c>
      <c r="H124" s="191">
        <v>5329.065</v>
      </c>
      <c r="I124" s="46">
        <v>4815.187</v>
      </c>
      <c r="J124" s="42">
        <f t="shared" si="10"/>
        <v>110.67202582163476</v>
      </c>
      <c r="K124" s="74">
        <f t="shared" si="7"/>
        <v>0.00753878645163491</v>
      </c>
      <c r="L124" s="75">
        <f t="shared" si="8"/>
        <v>13.221043466349164</v>
      </c>
    </row>
    <row r="125" spans="1:12" ht="13.5">
      <c r="A125" s="44"/>
      <c r="B125" s="12">
        <v>210</v>
      </c>
      <c r="C125" s="36" t="s">
        <v>133</v>
      </c>
      <c r="D125" s="39">
        <v>43115.187</v>
      </c>
      <c r="E125" s="78">
        <v>37606.498</v>
      </c>
      <c r="F125" s="120">
        <f t="shared" si="5"/>
        <v>114.64823712114858</v>
      </c>
      <c r="G125" s="75">
        <f t="shared" si="6"/>
        <v>0.7024897790404505</v>
      </c>
      <c r="H125" s="191">
        <v>1023991.939</v>
      </c>
      <c r="I125" s="46">
        <v>943602.463</v>
      </c>
      <c r="J125" s="42">
        <f t="shared" si="10"/>
        <v>108.5194220185074</v>
      </c>
      <c r="K125" s="74">
        <f t="shared" si="7"/>
        <v>1.448594932941625</v>
      </c>
      <c r="L125" s="75">
        <f t="shared" si="8"/>
        <v>4.210500625825727</v>
      </c>
    </row>
    <row r="126" spans="1:12" ht="13.5">
      <c r="A126" s="44"/>
      <c r="B126" s="12">
        <v>211</v>
      </c>
      <c r="C126" s="36" t="s">
        <v>134</v>
      </c>
      <c r="D126" s="39">
        <v>8.071</v>
      </c>
      <c r="E126" s="78">
        <v>0.765</v>
      </c>
      <c r="F126" s="120">
        <f t="shared" si="5"/>
        <v>1055.0326797385621</v>
      </c>
      <c r="G126" s="75">
        <f t="shared" si="6"/>
        <v>0.00013150343072002626</v>
      </c>
      <c r="H126" s="191">
        <v>198.852</v>
      </c>
      <c r="I126" s="46">
        <v>179.919</v>
      </c>
      <c r="J126" s="42">
        <f t="shared" si="10"/>
        <v>110.52306871425475</v>
      </c>
      <c r="K126" s="74">
        <f t="shared" si="7"/>
        <v>0.0002813069015822672</v>
      </c>
      <c r="L126" s="75">
        <f t="shared" si="8"/>
        <v>4.058797497636433</v>
      </c>
    </row>
    <row r="127" spans="1:12" ht="13.5">
      <c r="A127" s="44"/>
      <c r="B127" s="12">
        <v>212</v>
      </c>
      <c r="C127" s="36" t="s">
        <v>135</v>
      </c>
      <c r="D127" s="39">
        <v>0</v>
      </c>
      <c r="E127" s="78">
        <v>0</v>
      </c>
      <c r="F127" s="120">
        <v>0</v>
      </c>
      <c r="G127" s="75">
        <f t="shared" si="6"/>
        <v>0</v>
      </c>
      <c r="H127" s="191">
        <v>0</v>
      </c>
      <c r="I127" s="46">
        <v>1.661</v>
      </c>
      <c r="J127" s="79" t="s">
        <v>302</v>
      </c>
      <c r="K127" s="74">
        <f t="shared" si="7"/>
        <v>0</v>
      </c>
      <c r="L127" s="75">
        <v>0</v>
      </c>
    </row>
    <row r="128" spans="1:12" ht="13.5">
      <c r="A128" s="44"/>
      <c r="B128" s="12">
        <v>213</v>
      </c>
      <c r="C128" s="36" t="s">
        <v>136</v>
      </c>
      <c r="D128" s="39">
        <v>296569.998</v>
      </c>
      <c r="E128" s="78">
        <v>276068.21</v>
      </c>
      <c r="F128" s="120">
        <f t="shared" si="5"/>
        <v>107.42634872736704</v>
      </c>
      <c r="G128" s="75">
        <f t="shared" si="6"/>
        <v>4.832111533345475</v>
      </c>
      <c r="H128" s="191">
        <v>1971712.393</v>
      </c>
      <c r="I128" s="46">
        <v>1856156.446</v>
      </c>
      <c r="J128" s="42">
        <f t="shared" si="10"/>
        <v>106.22554996638468</v>
      </c>
      <c r="K128" s="74">
        <f t="shared" si="7"/>
        <v>2.7892920568371835</v>
      </c>
      <c r="L128" s="75">
        <f t="shared" si="8"/>
        <v>15.04124024644197</v>
      </c>
    </row>
    <row r="129" spans="1:12" ht="13.5">
      <c r="A129" s="44"/>
      <c r="B129" s="12">
        <v>215</v>
      </c>
      <c r="C129" s="36" t="s">
        <v>137</v>
      </c>
      <c r="D129" s="39">
        <v>6331.792</v>
      </c>
      <c r="E129" s="78">
        <v>6120.584</v>
      </c>
      <c r="F129" s="120">
        <f t="shared" si="5"/>
        <v>103.45078182081973</v>
      </c>
      <c r="G129" s="75">
        <f t="shared" si="6"/>
        <v>0.10316594853247633</v>
      </c>
      <c r="H129" s="191">
        <v>655980.41</v>
      </c>
      <c r="I129" s="46">
        <v>624798.076</v>
      </c>
      <c r="J129" s="42">
        <f t="shared" si="10"/>
        <v>104.99078585510881</v>
      </c>
      <c r="K129" s="74">
        <f t="shared" si="7"/>
        <v>0.9279857212186216</v>
      </c>
      <c r="L129" s="75">
        <f t="shared" si="8"/>
        <v>0.9652410199261895</v>
      </c>
    </row>
    <row r="130" spans="1:12" ht="13.5">
      <c r="A130" s="44"/>
      <c r="B130" s="12">
        <v>217</v>
      </c>
      <c r="C130" s="36" t="s">
        <v>138</v>
      </c>
      <c r="D130" s="39">
        <v>10360.198</v>
      </c>
      <c r="E130" s="78">
        <v>11192.359</v>
      </c>
      <c r="F130" s="120">
        <f t="shared" si="5"/>
        <v>92.56491861992633</v>
      </c>
      <c r="G130" s="75">
        <f t="shared" si="6"/>
        <v>0.16880207904085673</v>
      </c>
      <c r="H130" s="191">
        <v>39101.192</v>
      </c>
      <c r="I130" s="46">
        <v>40141.623</v>
      </c>
      <c r="J130" s="42">
        <f t="shared" si="10"/>
        <v>97.40809931875451</v>
      </c>
      <c r="K130" s="74">
        <f t="shared" si="7"/>
        <v>0.05531468212385763</v>
      </c>
      <c r="L130" s="75">
        <f t="shared" si="8"/>
        <v>26.495862325629354</v>
      </c>
    </row>
    <row r="131" spans="1:12" ht="13.5">
      <c r="A131" s="44"/>
      <c r="B131" s="12">
        <v>218</v>
      </c>
      <c r="C131" s="36" t="s">
        <v>139</v>
      </c>
      <c r="D131" s="39">
        <v>23994.581</v>
      </c>
      <c r="E131" s="78">
        <v>8190.084</v>
      </c>
      <c r="F131" s="120">
        <f t="shared" si="5"/>
        <v>292.9711221521049</v>
      </c>
      <c r="G131" s="75">
        <f t="shared" si="6"/>
        <v>0.39095152028119906</v>
      </c>
      <c r="H131" s="191">
        <v>304827.377</v>
      </c>
      <c r="I131" s="46">
        <v>270011.857</v>
      </c>
      <c r="J131" s="42">
        <f t="shared" si="10"/>
        <v>112.8940707963058</v>
      </c>
      <c r="K131" s="74">
        <f t="shared" si="7"/>
        <v>0.43122545884034197</v>
      </c>
      <c r="L131" s="75">
        <f t="shared" si="8"/>
        <v>7.871530843504257</v>
      </c>
    </row>
    <row r="132" spans="1:12" ht="13.5">
      <c r="A132" s="44"/>
      <c r="B132" s="12">
        <v>219</v>
      </c>
      <c r="C132" s="36" t="s">
        <v>140</v>
      </c>
      <c r="D132" s="39">
        <v>0</v>
      </c>
      <c r="E132" s="78">
        <v>0</v>
      </c>
      <c r="F132" s="120">
        <v>0</v>
      </c>
      <c r="G132" s="75">
        <f t="shared" si="6"/>
        <v>0</v>
      </c>
      <c r="H132" s="191">
        <v>5618.243</v>
      </c>
      <c r="I132" s="46">
        <v>1.308</v>
      </c>
      <c r="J132" s="42">
        <f t="shared" si="10"/>
        <v>429529.2813455658</v>
      </c>
      <c r="K132" s="74">
        <f t="shared" si="7"/>
        <v>0.00794787344691661</v>
      </c>
      <c r="L132" s="75">
        <f t="shared" si="8"/>
        <v>0</v>
      </c>
    </row>
    <row r="133" spans="1:12" ht="13.5">
      <c r="A133" s="44"/>
      <c r="B133" s="12">
        <v>220</v>
      </c>
      <c r="C133" s="36" t="s">
        <v>141</v>
      </c>
      <c r="D133" s="39">
        <v>46558.033</v>
      </c>
      <c r="E133" s="78">
        <v>48092.756</v>
      </c>
      <c r="F133" s="120">
        <f t="shared" si="5"/>
        <v>96.80882709237957</v>
      </c>
      <c r="G133" s="75">
        <f t="shared" si="6"/>
        <v>0.7585851898248291</v>
      </c>
      <c r="H133" s="191">
        <v>764547.223</v>
      </c>
      <c r="I133" s="46">
        <v>691419.773</v>
      </c>
      <c r="J133" s="42">
        <f t="shared" si="10"/>
        <v>110.57641867583673</v>
      </c>
      <c r="K133" s="74">
        <f t="shared" si="7"/>
        <v>1.0815702654006836</v>
      </c>
      <c r="L133" s="75">
        <f t="shared" si="8"/>
        <v>6.089621621711129</v>
      </c>
    </row>
    <row r="134" spans="1:12" ht="13.5">
      <c r="A134" s="44"/>
      <c r="B134" s="12">
        <v>221</v>
      </c>
      <c r="C134" s="36" t="s">
        <v>142</v>
      </c>
      <c r="D134" s="39">
        <v>274.299</v>
      </c>
      <c r="E134" s="78">
        <v>4.516</v>
      </c>
      <c r="F134" s="120">
        <f t="shared" si="5"/>
        <v>6073.937112488928</v>
      </c>
      <c r="G134" s="75">
        <f t="shared" si="6"/>
        <v>0.004469242912039707</v>
      </c>
      <c r="H134" s="191">
        <v>7950.22</v>
      </c>
      <c r="I134" s="46">
        <v>9783.718</v>
      </c>
      <c r="J134" s="42">
        <f t="shared" si="10"/>
        <v>81.25970106660883</v>
      </c>
      <c r="K134" s="74">
        <f t="shared" si="7"/>
        <v>0.01124681549643641</v>
      </c>
      <c r="L134" s="75">
        <f t="shared" si="8"/>
        <v>3.4502064093823814</v>
      </c>
    </row>
    <row r="135" spans="1:12" ht="13.5">
      <c r="A135" s="44"/>
      <c r="B135" s="12">
        <v>222</v>
      </c>
      <c r="C135" s="36" t="s">
        <v>143</v>
      </c>
      <c r="D135" s="39">
        <v>8403.605</v>
      </c>
      <c r="E135" s="78">
        <v>8903.483</v>
      </c>
      <c r="F135" s="120">
        <f t="shared" si="5"/>
        <v>94.38559044814258</v>
      </c>
      <c r="G135" s="75">
        <f t="shared" si="6"/>
        <v>0.13692267227307225</v>
      </c>
      <c r="H135" s="191">
        <v>112685.961</v>
      </c>
      <c r="I135" s="46">
        <v>134086.468</v>
      </c>
      <c r="J135" s="42">
        <f t="shared" si="10"/>
        <v>84.03977126163097</v>
      </c>
      <c r="K135" s="74">
        <f t="shared" si="7"/>
        <v>0.15941171595322254</v>
      </c>
      <c r="L135" s="75">
        <f t="shared" si="8"/>
        <v>7.457543890494042</v>
      </c>
    </row>
    <row r="136" spans="1:12" ht="13.5">
      <c r="A136" s="44"/>
      <c r="B136" s="12">
        <v>225</v>
      </c>
      <c r="C136" s="36" t="s">
        <v>144</v>
      </c>
      <c r="D136" s="39">
        <v>9964.548</v>
      </c>
      <c r="E136" s="78">
        <v>11291.813</v>
      </c>
      <c r="F136" s="120">
        <f t="shared" si="5"/>
        <v>88.24577594404018</v>
      </c>
      <c r="G136" s="75">
        <f t="shared" si="6"/>
        <v>0.16235562477690202</v>
      </c>
      <c r="H136" s="191">
        <v>146867.248</v>
      </c>
      <c r="I136" s="90">
        <v>145772.557</v>
      </c>
      <c r="J136" s="42">
        <f t="shared" si="10"/>
        <v>100.75095822048314</v>
      </c>
      <c r="K136" s="74">
        <f t="shared" si="7"/>
        <v>0.20776643171199904</v>
      </c>
      <c r="L136" s="75">
        <f t="shared" si="8"/>
        <v>6.784731201608681</v>
      </c>
    </row>
    <row r="137" spans="1:12" ht="13.5">
      <c r="A137" s="44"/>
      <c r="B137" s="12">
        <v>228</v>
      </c>
      <c r="C137" s="89" t="s">
        <v>145</v>
      </c>
      <c r="D137" s="39">
        <v>144.731</v>
      </c>
      <c r="E137" s="78">
        <v>13.576</v>
      </c>
      <c r="F137" s="120">
        <f t="shared" si="5"/>
        <v>1066.0798467884501</v>
      </c>
      <c r="G137" s="75">
        <f t="shared" si="6"/>
        <v>0.002358149303870663</v>
      </c>
      <c r="H137" s="191">
        <v>3812.587</v>
      </c>
      <c r="I137" s="40">
        <v>997.546</v>
      </c>
      <c r="J137" s="42">
        <f t="shared" si="10"/>
        <v>382.1966104821231</v>
      </c>
      <c r="K137" s="74">
        <f t="shared" si="7"/>
        <v>0.005393493834524327</v>
      </c>
      <c r="L137" s="75">
        <f t="shared" si="8"/>
        <v>3.796136324233388</v>
      </c>
    </row>
    <row r="138" spans="1:12" ht="13.5">
      <c r="A138" s="44"/>
      <c r="B138" s="12">
        <v>230</v>
      </c>
      <c r="C138" s="36" t="s">
        <v>146</v>
      </c>
      <c r="D138" s="39">
        <v>361.66</v>
      </c>
      <c r="E138" s="78">
        <v>442.896</v>
      </c>
      <c r="F138" s="120">
        <f t="shared" si="5"/>
        <v>81.65799645966548</v>
      </c>
      <c r="G138" s="75">
        <f t="shared" si="6"/>
        <v>0.005892644127642758</v>
      </c>
      <c r="H138" s="191">
        <v>10347.684</v>
      </c>
      <c r="I138" s="46">
        <v>14639.392</v>
      </c>
      <c r="J138" s="42">
        <f t="shared" si="10"/>
        <v>70.68383714296331</v>
      </c>
      <c r="K138" s="74">
        <f t="shared" si="7"/>
        <v>0.014638399033413803</v>
      </c>
      <c r="L138" s="75">
        <f t="shared" si="8"/>
        <v>3.4950816047339686</v>
      </c>
    </row>
    <row r="139" spans="1:12" ht="13.5">
      <c r="A139" s="44"/>
      <c r="B139" s="12">
        <v>233</v>
      </c>
      <c r="C139" s="36" t="s">
        <v>147</v>
      </c>
      <c r="D139" s="39">
        <v>2.001</v>
      </c>
      <c r="E139" s="78">
        <v>13.594</v>
      </c>
      <c r="F139" s="120">
        <f aca="true" t="shared" si="11" ref="F139:F200">D139/E139*100</f>
        <v>14.719729292334854</v>
      </c>
      <c r="G139" s="75">
        <f aca="true" t="shared" si="12" ref="G139:G203">D139/$D$8*100</f>
        <v>3.2602944476616596E-05</v>
      </c>
      <c r="H139" s="191">
        <v>2106.941</v>
      </c>
      <c r="I139" s="46">
        <v>6908.115</v>
      </c>
      <c r="J139" s="42">
        <f t="shared" si="10"/>
        <v>30.499506739537484</v>
      </c>
      <c r="K139" s="74">
        <f aca="true" t="shared" si="13" ref="K139:K203">H139/$H$8*100</f>
        <v>0.002980593831224447</v>
      </c>
      <c r="L139" s="75">
        <f t="shared" si="8"/>
        <v>0.09497180984185129</v>
      </c>
    </row>
    <row r="140" spans="1:12" ht="13.5">
      <c r="A140" s="44"/>
      <c r="B140" s="12">
        <v>234</v>
      </c>
      <c r="C140" s="36" t="s">
        <v>148</v>
      </c>
      <c r="D140" s="39">
        <v>6980.956</v>
      </c>
      <c r="E140" s="78">
        <v>4109.351</v>
      </c>
      <c r="F140" s="120">
        <f t="shared" si="11"/>
        <v>169.87976933583917</v>
      </c>
      <c r="G140" s="75">
        <f t="shared" si="12"/>
        <v>0.11374298893638356</v>
      </c>
      <c r="H140" s="191">
        <v>45861.014</v>
      </c>
      <c r="I140" s="46">
        <v>41120.169</v>
      </c>
      <c r="J140" s="42">
        <f t="shared" si="10"/>
        <v>111.52924493087566</v>
      </c>
      <c r="K140" s="74">
        <f t="shared" si="13"/>
        <v>0.06487749558345393</v>
      </c>
      <c r="L140" s="75">
        <f aca="true" t="shared" si="14" ref="L140:L200">D140/H140*100</f>
        <v>15.22198353486035</v>
      </c>
    </row>
    <row r="141" spans="1:12" ht="13.5">
      <c r="A141" s="44"/>
      <c r="B141" s="12">
        <v>241</v>
      </c>
      <c r="C141" s="36" t="s">
        <v>149</v>
      </c>
      <c r="D141" s="39">
        <v>119.527</v>
      </c>
      <c r="E141" s="78">
        <v>93.205</v>
      </c>
      <c r="F141" s="120">
        <f t="shared" si="11"/>
        <v>128.24097419666327</v>
      </c>
      <c r="G141" s="75">
        <f t="shared" si="12"/>
        <v>0.0019474923260652433</v>
      </c>
      <c r="H141" s="191">
        <v>7340.997</v>
      </c>
      <c r="I141" s="46">
        <v>7834.893</v>
      </c>
      <c r="J141" s="42">
        <f t="shared" si="10"/>
        <v>93.69619980770636</v>
      </c>
      <c r="K141" s="74">
        <f t="shared" si="13"/>
        <v>0.010384975361548886</v>
      </c>
      <c r="L141" s="75">
        <f t="shared" si="14"/>
        <v>1.6282120807296339</v>
      </c>
    </row>
    <row r="142" spans="1:12" ht="13.5">
      <c r="A142" s="44"/>
      <c r="B142" s="12">
        <v>242</v>
      </c>
      <c r="C142" s="36" t="s">
        <v>150</v>
      </c>
      <c r="D142" s="39">
        <v>341.185</v>
      </c>
      <c r="E142" s="78">
        <v>362.1</v>
      </c>
      <c r="F142" s="120">
        <f t="shared" si="11"/>
        <v>94.2239712786523</v>
      </c>
      <c r="G142" s="75">
        <f t="shared" si="12"/>
        <v>0.005559038286483975</v>
      </c>
      <c r="H142" s="191">
        <v>4660.09</v>
      </c>
      <c r="I142" s="46">
        <v>4427.219</v>
      </c>
      <c r="J142" s="42">
        <f t="shared" si="10"/>
        <v>105.2599837505215</v>
      </c>
      <c r="K142" s="74">
        <f t="shared" si="13"/>
        <v>0.006592417873566812</v>
      </c>
      <c r="L142" s="75">
        <f t="shared" si="14"/>
        <v>7.321425122690764</v>
      </c>
    </row>
    <row r="143" spans="1:12" ht="13.5">
      <c r="A143" s="44"/>
      <c r="B143" s="12">
        <v>243</v>
      </c>
      <c r="C143" s="36" t="s">
        <v>151</v>
      </c>
      <c r="D143" s="39">
        <v>97.948</v>
      </c>
      <c r="E143" s="78">
        <v>107.842</v>
      </c>
      <c r="F143" s="120">
        <f t="shared" si="11"/>
        <v>90.82546688674171</v>
      </c>
      <c r="G143" s="75">
        <f t="shared" si="12"/>
        <v>0.0015958986534710855</v>
      </c>
      <c r="H143" s="191">
        <v>361.629</v>
      </c>
      <c r="I143" s="46">
        <v>518.92</v>
      </c>
      <c r="J143" s="42">
        <f t="shared" si="10"/>
        <v>69.68877669004857</v>
      </c>
      <c r="K143" s="74">
        <f t="shared" si="13"/>
        <v>0.0005115801375510115</v>
      </c>
      <c r="L143" s="75">
        <f t="shared" si="14"/>
        <v>27.085217170083148</v>
      </c>
    </row>
    <row r="144" spans="1:12" ht="13.5">
      <c r="A144" s="44"/>
      <c r="B144" s="12">
        <v>244</v>
      </c>
      <c r="C144" s="36" t="s">
        <v>295</v>
      </c>
      <c r="D144" s="39">
        <v>2.054</v>
      </c>
      <c r="E144" s="78">
        <v>1.335</v>
      </c>
      <c r="F144" s="120">
        <f t="shared" si="11"/>
        <v>153.8576779026217</v>
      </c>
      <c r="G144" s="75">
        <f t="shared" si="12"/>
        <v>3.346649073211918E-05</v>
      </c>
      <c r="H144" s="191">
        <v>1019.062</v>
      </c>
      <c r="I144" s="46">
        <v>901.109</v>
      </c>
      <c r="J144" s="42">
        <f t="shared" si="10"/>
        <v>113.089759396477</v>
      </c>
      <c r="K144" s="74">
        <f t="shared" si="13"/>
        <v>0.001441620771932032</v>
      </c>
      <c r="L144" s="75">
        <f t="shared" si="14"/>
        <v>0.20155790324828124</v>
      </c>
    </row>
    <row r="145" spans="1:12" ht="13.5">
      <c r="A145" s="44"/>
      <c r="B145" s="12">
        <v>247</v>
      </c>
      <c r="C145" s="36" t="s">
        <v>153</v>
      </c>
      <c r="D145" s="39">
        <v>147.545</v>
      </c>
      <c r="E145" s="171">
        <v>177.264</v>
      </c>
      <c r="F145" s="120">
        <f t="shared" si="11"/>
        <v>83.23461052441556</v>
      </c>
      <c r="G145" s="75">
        <f t="shared" si="12"/>
        <v>0.0024039987220401777</v>
      </c>
      <c r="H145" s="191">
        <v>162.637</v>
      </c>
      <c r="I145" s="46">
        <v>181.872</v>
      </c>
      <c r="J145" s="41">
        <f t="shared" si="10"/>
        <v>89.42388053136271</v>
      </c>
      <c r="K145" s="74">
        <f t="shared" si="13"/>
        <v>0.00023007518432117954</v>
      </c>
      <c r="L145" s="75">
        <f t="shared" si="14"/>
        <v>90.7204387685459</v>
      </c>
    </row>
    <row r="146" spans="1:12" ht="13.5">
      <c r="A146" s="44"/>
      <c r="B146" s="12">
        <v>248</v>
      </c>
      <c r="C146" s="172" t="s">
        <v>296</v>
      </c>
      <c r="D146" s="39">
        <v>0</v>
      </c>
      <c r="E146" s="78">
        <v>0.4</v>
      </c>
      <c r="F146" s="166" t="s">
        <v>306</v>
      </c>
      <c r="G146" s="75">
        <f t="shared" si="12"/>
        <v>0</v>
      </c>
      <c r="H146" s="191">
        <v>0.205</v>
      </c>
      <c r="I146" s="46">
        <v>1.381</v>
      </c>
      <c r="J146" s="42">
        <f t="shared" si="10"/>
        <v>14.844315713251266</v>
      </c>
      <c r="K146" s="74">
        <f t="shared" si="13"/>
        <v>2.9000419821960447E-07</v>
      </c>
      <c r="L146" s="75">
        <f t="shared" si="14"/>
        <v>0</v>
      </c>
    </row>
    <row r="147" spans="1:12" ht="13.5">
      <c r="A147" s="44"/>
      <c r="B147" s="93"/>
      <c r="C147" s="94" t="s">
        <v>155</v>
      </c>
      <c r="D147" s="53">
        <f>D118+D119+D120+D121+D122+D123+D124+D125+D128+D130+D131+D133+D134+D135+D136+D138+D139+D142</f>
        <v>664656.5890000002</v>
      </c>
      <c r="E147" s="50">
        <f>E118+E119+E120+E121+E122+E123+E124+E125+E128+E130+E131+E133+E134+E135+E136+E138+E139+E142</f>
        <v>610083.492</v>
      </c>
      <c r="F147" s="132">
        <f t="shared" si="11"/>
        <v>108.94518499772818</v>
      </c>
      <c r="G147" s="98">
        <f t="shared" si="12"/>
        <v>10.829466200491945</v>
      </c>
      <c r="H147" s="53">
        <f>H118+H119+H120+H121+H122+H123+H124+H125+H128+H130+H131+H133+H134+H135+H136+H138+H139+H142</f>
        <v>6328509.276</v>
      </c>
      <c r="I147" s="54">
        <f>I118+I119+I120+I121+I122+I123+I124+I125+I128+I130+I131+I133+I134+I135+I136+I138+I139+I142</f>
        <v>6153026.997</v>
      </c>
      <c r="J147" s="173">
        <f t="shared" si="10"/>
        <v>102.85196666755337</v>
      </c>
      <c r="K147" s="97">
        <f t="shared" si="13"/>
        <v>8.952654919569314</v>
      </c>
      <c r="L147" s="98">
        <f t="shared" si="14"/>
        <v>10.502577463552417</v>
      </c>
    </row>
    <row r="148" spans="1:12" ht="13.5">
      <c r="A148" s="44"/>
      <c r="B148" s="47"/>
      <c r="C148" s="48" t="s">
        <v>156</v>
      </c>
      <c r="D148" s="190">
        <f>D116+D117+D129</f>
        <v>16742.953</v>
      </c>
      <c r="E148" s="50">
        <f>E116+E117+E129</f>
        <v>23475.139</v>
      </c>
      <c r="F148" s="128">
        <f t="shared" si="11"/>
        <v>71.32206118140559</v>
      </c>
      <c r="G148" s="100">
        <f t="shared" si="12"/>
        <v>0.2727983843246383</v>
      </c>
      <c r="H148" s="53">
        <f>H116+H117+H129</f>
        <v>852647.408</v>
      </c>
      <c r="I148" s="54">
        <f>I116+I117+I129</f>
        <v>825913.225</v>
      </c>
      <c r="J148" s="55">
        <f t="shared" si="10"/>
        <v>103.23692395166574</v>
      </c>
      <c r="K148" s="99">
        <f t="shared" si="13"/>
        <v>1.2062015996149462</v>
      </c>
      <c r="L148" s="98">
        <f t="shared" si="14"/>
        <v>1.963643217924378</v>
      </c>
    </row>
    <row r="149" spans="1:12" ht="13.5">
      <c r="A149" s="44"/>
      <c r="B149" s="47"/>
      <c r="C149" s="48" t="s">
        <v>297</v>
      </c>
      <c r="D149" s="53">
        <f>D150-D147-D148</f>
        <v>7500.832000000031</v>
      </c>
      <c r="E149" s="50">
        <f>E150-E147-E148</f>
        <v>4503.737999999979</v>
      </c>
      <c r="F149" s="128">
        <f t="shared" si="11"/>
        <v>166.54681067149255</v>
      </c>
      <c r="G149" s="100">
        <f t="shared" si="12"/>
        <v>0.12221349786328338</v>
      </c>
      <c r="H149" s="53">
        <f>H150-H147-H148</f>
        <v>64375.22600000049</v>
      </c>
      <c r="I149" s="54">
        <f>I150-I147-I148</f>
        <v>51738.778000000515</v>
      </c>
      <c r="J149" s="55">
        <f t="shared" si="10"/>
        <v>124.42355325825409</v>
      </c>
      <c r="K149" s="99">
        <f t="shared" si="13"/>
        <v>0.09106871122602915</v>
      </c>
      <c r="L149" s="100">
        <f t="shared" si="14"/>
        <v>11.65173695856225</v>
      </c>
    </row>
    <row r="150" spans="1:12" ht="14.25" thickBot="1">
      <c r="A150" s="58" t="s">
        <v>157</v>
      </c>
      <c r="B150" s="59" t="s">
        <v>158</v>
      </c>
      <c r="C150" s="60"/>
      <c r="D150" s="65">
        <f>SUM(D116:D146)</f>
        <v>688900.3740000002</v>
      </c>
      <c r="E150" s="62">
        <f>SUM(E116:E146)</f>
        <v>638062.369</v>
      </c>
      <c r="F150" s="123">
        <f t="shared" si="11"/>
        <v>107.96756045646067</v>
      </c>
      <c r="G150" s="86">
        <f t="shared" si="12"/>
        <v>11.224478082679866</v>
      </c>
      <c r="H150" s="65">
        <f>SUM(H116:H146)</f>
        <v>7245531.91</v>
      </c>
      <c r="I150" s="66">
        <f>SUM(I116:I146)</f>
        <v>7030679.000000001</v>
      </c>
      <c r="J150" s="67">
        <f t="shared" si="10"/>
        <v>103.05593400011577</v>
      </c>
      <c r="K150" s="85">
        <f t="shared" si="13"/>
        <v>10.24992523041029</v>
      </c>
      <c r="L150" s="86">
        <f t="shared" si="14"/>
        <v>9.507933752237111</v>
      </c>
    </row>
    <row r="151" spans="1:12" ht="13.5">
      <c r="A151" s="87" t="s">
        <v>159</v>
      </c>
      <c r="B151" s="69">
        <v>150</v>
      </c>
      <c r="C151" s="36" t="s">
        <v>160</v>
      </c>
      <c r="D151" s="201">
        <v>33.96</v>
      </c>
      <c r="E151" s="189">
        <v>2.133</v>
      </c>
      <c r="F151" s="120">
        <f t="shared" si="11"/>
        <v>1592.1237693389592</v>
      </c>
      <c r="G151" s="174">
        <f t="shared" si="12"/>
        <v>0.0005533213365446774</v>
      </c>
      <c r="H151" s="194">
        <v>1989.254</v>
      </c>
      <c r="I151" s="88">
        <v>62.615</v>
      </c>
      <c r="J151" s="164">
        <f t="shared" si="10"/>
        <v>3176.9607921424576</v>
      </c>
      <c r="K151" s="72">
        <f t="shared" si="13"/>
        <v>0.002814107372317761</v>
      </c>
      <c r="L151" s="73">
        <f t="shared" si="14"/>
        <v>1.7071726385871289</v>
      </c>
    </row>
    <row r="152" spans="1:12" ht="13.5">
      <c r="A152" s="44" t="s">
        <v>161</v>
      </c>
      <c r="B152" s="12">
        <v>151</v>
      </c>
      <c r="C152" s="36" t="s">
        <v>162</v>
      </c>
      <c r="D152" s="39">
        <v>2.335</v>
      </c>
      <c r="E152" s="78">
        <v>2.071</v>
      </c>
      <c r="F152" s="120">
        <f t="shared" si="11"/>
        <v>112.74746499275712</v>
      </c>
      <c r="G152" s="175">
        <f t="shared" si="12"/>
        <v>3.8044915218840455E-05</v>
      </c>
      <c r="H152" s="191">
        <v>137.974</v>
      </c>
      <c r="I152" s="46">
        <v>177.667</v>
      </c>
      <c r="J152" s="42">
        <f t="shared" si="10"/>
        <v>77.65876611863767</v>
      </c>
      <c r="K152" s="74">
        <f t="shared" si="13"/>
        <v>0.00019518555729342295</v>
      </c>
      <c r="L152" s="75">
        <f t="shared" si="14"/>
        <v>1.6923478336498183</v>
      </c>
    </row>
    <row r="153" spans="1:12" ht="13.5">
      <c r="A153" s="44"/>
      <c r="B153" s="12">
        <v>152</v>
      </c>
      <c r="C153" s="36" t="s">
        <v>163</v>
      </c>
      <c r="D153" s="39">
        <v>27.94</v>
      </c>
      <c r="E153" s="78">
        <v>13.896</v>
      </c>
      <c r="F153" s="120">
        <f t="shared" si="11"/>
        <v>201.0650546919977</v>
      </c>
      <c r="G153" s="175">
        <f t="shared" si="12"/>
        <v>0.00045523551658004384</v>
      </c>
      <c r="H153" s="191">
        <v>8566.572</v>
      </c>
      <c r="I153" s="46">
        <v>3851.864</v>
      </c>
      <c r="J153" s="42">
        <f t="shared" si="10"/>
        <v>222.400687043987</v>
      </c>
      <c r="K153" s="74">
        <f t="shared" si="13"/>
        <v>0.012118740704148846</v>
      </c>
      <c r="L153" s="75">
        <f t="shared" si="14"/>
        <v>0.3261514640862179</v>
      </c>
    </row>
    <row r="154" spans="1:12" ht="13.5">
      <c r="A154" s="44"/>
      <c r="B154" s="12">
        <v>153</v>
      </c>
      <c r="C154" s="36" t="s">
        <v>164</v>
      </c>
      <c r="D154" s="39">
        <v>5356.832</v>
      </c>
      <c r="E154" s="78">
        <v>6677.545</v>
      </c>
      <c r="F154" s="120">
        <f t="shared" si="11"/>
        <v>80.22157843938155</v>
      </c>
      <c r="G154" s="175">
        <f t="shared" si="12"/>
        <v>0.08728060782936684</v>
      </c>
      <c r="H154" s="191">
        <v>46467.302</v>
      </c>
      <c r="I154" s="46">
        <v>60674.228</v>
      </c>
      <c r="J154" s="42">
        <f t="shared" si="10"/>
        <v>76.58490850513995</v>
      </c>
      <c r="K154" s="74">
        <f t="shared" si="13"/>
        <v>0.06573518370701573</v>
      </c>
      <c r="L154" s="75">
        <f t="shared" si="14"/>
        <v>11.52817523169303</v>
      </c>
    </row>
    <row r="155" spans="1:12" ht="13.5">
      <c r="A155" s="44"/>
      <c r="B155" s="12">
        <v>154</v>
      </c>
      <c r="C155" s="36" t="s">
        <v>165</v>
      </c>
      <c r="D155" s="39">
        <v>0.812</v>
      </c>
      <c r="E155" s="78">
        <v>0.73</v>
      </c>
      <c r="F155" s="120">
        <f t="shared" si="11"/>
        <v>111.23287671232877</v>
      </c>
      <c r="G155" s="175">
        <f t="shared" si="12"/>
        <v>1.3230180367322678E-05</v>
      </c>
      <c r="H155" s="191">
        <v>83.255</v>
      </c>
      <c r="I155" s="46">
        <v>165.104</v>
      </c>
      <c r="J155" s="42">
        <f t="shared" si="10"/>
        <v>50.42579222792906</v>
      </c>
      <c r="K155" s="74">
        <f t="shared" si="13"/>
        <v>0.00011777707084279594</v>
      </c>
      <c r="L155" s="75">
        <f t="shared" si="14"/>
        <v>0.9753167977899226</v>
      </c>
    </row>
    <row r="156" spans="1:12" ht="13.5">
      <c r="A156" s="44"/>
      <c r="B156" s="12">
        <v>155</v>
      </c>
      <c r="C156" s="36" t="s">
        <v>166</v>
      </c>
      <c r="D156" s="39">
        <v>271.909</v>
      </c>
      <c r="E156" s="78">
        <v>202.383</v>
      </c>
      <c r="F156" s="120">
        <f t="shared" si="11"/>
        <v>134.3536759510433</v>
      </c>
      <c r="G156" s="175">
        <f t="shared" si="12"/>
        <v>0.004430301863914214</v>
      </c>
      <c r="H156" s="191">
        <v>867.329</v>
      </c>
      <c r="I156" s="46">
        <v>1039.246</v>
      </c>
      <c r="J156" s="42">
        <f t="shared" si="10"/>
        <v>83.4575259370736</v>
      </c>
      <c r="K156" s="74">
        <f t="shared" si="13"/>
        <v>0.0012269709816468844</v>
      </c>
      <c r="L156" s="75">
        <f t="shared" si="14"/>
        <v>31.350156630298308</v>
      </c>
    </row>
    <row r="157" spans="1:12" ht="13.5">
      <c r="A157" s="44"/>
      <c r="B157" s="12">
        <v>156</v>
      </c>
      <c r="C157" s="36" t="s">
        <v>167</v>
      </c>
      <c r="D157" s="39">
        <v>0</v>
      </c>
      <c r="E157" s="188">
        <v>0</v>
      </c>
      <c r="F157" s="120">
        <v>0</v>
      </c>
      <c r="G157" s="175">
        <f t="shared" si="12"/>
        <v>0</v>
      </c>
      <c r="H157" s="191">
        <v>1.314</v>
      </c>
      <c r="I157" s="46">
        <v>54.586</v>
      </c>
      <c r="J157" s="42">
        <f>H157/I157*100</f>
        <v>2.407210640090866</v>
      </c>
      <c r="K157" s="74">
        <f t="shared" si="13"/>
        <v>1.8588561778563917E-06</v>
      </c>
      <c r="L157" s="75">
        <f t="shared" si="14"/>
        <v>0</v>
      </c>
    </row>
    <row r="158" spans="1:12" ht="13.5">
      <c r="A158" s="44"/>
      <c r="B158" s="12">
        <v>157</v>
      </c>
      <c r="C158" s="36" t="s">
        <v>168</v>
      </c>
      <c r="D158" s="39">
        <v>113.873</v>
      </c>
      <c r="E158" s="78">
        <v>16.368</v>
      </c>
      <c r="F158" s="127">
        <f t="shared" si="11"/>
        <v>695.7050342130988</v>
      </c>
      <c r="G158" s="175">
        <f t="shared" si="12"/>
        <v>0.0018553698632612502</v>
      </c>
      <c r="H158" s="191">
        <v>684.592</v>
      </c>
      <c r="I158" s="46">
        <v>707.555</v>
      </c>
      <c r="J158" s="42">
        <f aca="true" t="shared" si="15" ref="J158:J198">H158/I158*100</f>
        <v>96.75459858244237</v>
      </c>
      <c r="K158" s="74">
        <f t="shared" si="13"/>
        <v>0.0009684612393539289</v>
      </c>
      <c r="L158" s="75">
        <f t="shared" si="14"/>
        <v>16.63370299390002</v>
      </c>
    </row>
    <row r="159" spans="1:12" ht="13.5">
      <c r="A159" s="44"/>
      <c r="B159" s="12">
        <v>223</v>
      </c>
      <c r="C159" s="36" t="s">
        <v>169</v>
      </c>
      <c r="D159" s="39">
        <v>13444.777</v>
      </c>
      <c r="E159" s="78">
        <v>11494.983</v>
      </c>
      <c r="F159" s="127">
        <f t="shared" si="11"/>
        <v>116.96213034851812</v>
      </c>
      <c r="G159" s="175">
        <f t="shared" si="12"/>
        <v>0.21906012895127028</v>
      </c>
      <c r="H159" s="191">
        <v>77062.794</v>
      </c>
      <c r="I159" s="46">
        <v>63816.998</v>
      </c>
      <c r="J159" s="42">
        <f t="shared" si="15"/>
        <v>120.755905816817</v>
      </c>
      <c r="K159" s="74">
        <f t="shared" si="13"/>
        <v>0.10901723798308557</v>
      </c>
      <c r="L159" s="75">
        <f t="shared" si="14"/>
        <v>17.44652159899627</v>
      </c>
    </row>
    <row r="160" spans="1:12" ht="13.5">
      <c r="A160" s="44"/>
      <c r="B160" s="12">
        <v>224</v>
      </c>
      <c r="C160" s="36" t="s">
        <v>170</v>
      </c>
      <c r="D160" s="39">
        <v>107693.313</v>
      </c>
      <c r="E160" s="78">
        <v>134830.696</v>
      </c>
      <c r="F160" s="127">
        <f t="shared" si="11"/>
        <v>79.87299346137024</v>
      </c>
      <c r="G160" s="175">
        <f t="shared" si="12"/>
        <v>1.7546822110154383</v>
      </c>
      <c r="H160" s="191">
        <v>1660152.851</v>
      </c>
      <c r="I160" s="46">
        <v>1513888.956</v>
      </c>
      <c r="J160" s="42">
        <f t="shared" si="15"/>
        <v>109.66146786528246</v>
      </c>
      <c r="K160" s="74">
        <f t="shared" si="13"/>
        <v>2.348542909640222</v>
      </c>
      <c r="L160" s="75">
        <f t="shared" si="14"/>
        <v>6.486951664428398</v>
      </c>
    </row>
    <row r="161" spans="1:12" ht="13.5">
      <c r="A161" s="44"/>
      <c r="B161" s="12">
        <v>227</v>
      </c>
      <c r="C161" s="36" t="s">
        <v>171</v>
      </c>
      <c r="D161" s="39">
        <v>10840.609</v>
      </c>
      <c r="E161" s="78">
        <v>13350.363</v>
      </c>
      <c r="F161" s="127">
        <f t="shared" si="11"/>
        <v>81.20085573703128</v>
      </c>
      <c r="G161" s="175">
        <f t="shared" si="12"/>
        <v>0.17662957187391812</v>
      </c>
      <c r="H161" s="191">
        <v>72026.99</v>
      </c>
      <c r="I161" s="40">
        <v>67602.926</v>
      </c>
      <c r="J161" s="42">
        <f t="shared" si="15"/>
        <v>106.54419011390128</v>
      </c>
      <c r="K161" s="74">
        <f t="shared" si="13"/>
        <v>0.10189331456156815</v>
      </c>
      <c r="L161" s="75">
        <f t="shared" si="14"/>
        <v>15.050759444480462</v>
      </c>
    </row>
    <row r="162" spans="1:12" ht="13.5">
      <c r="A162" s="44"/>
      <c r="B162" s="12">
        <v>229</v>
      </c>
      <c r="C162" s="36" t="s">
        <v>172</v>
      </c>
      <c r="D162" s="39">
        <v>5.815</v>
      </c>
      <c r="E162" s="78">
        <v>59.537</v>
      </c>
      <c r="F162" s="127">
        <f t="shared" si="11"/>
        <v>9.767035624905523</v>
      </c>
      <c r="G162" s="175">
        <f t="shared" si="12"/>
        <v>9.474568822165192E-05</v>
      </c>
      <c r="H162" s="191">
        <v>172.679</v>
      </c>
      <c r="I162" s="40">
        <v>220.173</v>
      </c>
      <c r="J162" s="42">
        <f t="shared" si="15"/>
        <v>78.42878100402865</v>
      </c>
      <c r="K162" s="74">
        <f t="shared" si="13"/>
        <v>0.0002442811460700638</v>
      </c>
      <c r="L162" s="75">
        <f t="shared" si="14"/>
        <v>3.3675200806120027</v>
      </c>
    </row>
    <row r="163" spans="1:12" ht="13.5">
      <c r="A163" s="44"/>
      <c r="B163" s="12">
        <v>231</v>
      </c>
      <c r="C163" s="36" t="s">
        <v>173</v>
      </c>
      <c r="D163" s="39">
        <v>3648.232</v>
      </c>
      <c r="E163" s="78">
        <v>3258.353</v>
      </c>
      <c r="F163" s="127">
        <f t="shared" si="11"/>
        <v>111.9655236863532</v>
      </c>
      <c r="G163" s="175">
        <f t="shared" si="12"/>
        <v>0.059441831751032445</v>
      </c>
      <c r="H163" s="191">
        <v>34374.691</v>
      </c>
      <c r="I163" s="90">
        <v>34856.21</v>
      </c>
      <c r="J163" s="42">
        <f t="shared" si="15"/>
        <v>98.61855606217658</v>
      </c>
      <c r="K163" s="74">
        <f t="shared" si="13"/>
        <v>0.04862831562195928</v>
      </c>
      <c r="L163" s="75">
        <f t="shared" si="14"/>
        <v>10.613133947880433</v>
      </c>
    </row>
    <row r="164" spans="1:12" ht="13.5">
      <c r="A164" s="44"/>
      <c r="B164" s="12">
        <v>232</v>
      </c>
      <c r="C164" s="36" t="s">
        <v>174</v>
      </c>
      <c r="D164" s="39">
        <v>720.174</v>
      </c>
      <c r="E164" s="78">
        <v>527.265</v>
      </c>
      <c r="F164" s="127">
        <f t="shared" si="11"/>
        <v>136.58672583994766</v>
      </c>
      <c r="G164" s="175">
        <f t="shared" si="12"/>
        <v>0.011734029453024927</v>
      </c>
      <c r="H164" s="191">
        <v>8136.867</v>
      </c>
      <c r="I164" s="40">
        <v>7312.989</v>
      </c>
      <c r="J164" s="42">
        <f t="shared" si="15"/>
        <v>111.26595431772152</v>
      </c>
      <c r="K164" s="74">
        <f t="shared" si="13"/>
        <v>0.011510856538314919</v>
      </c>
      <c r="L164" s="75">
        <f t="shared" si="14"/>
        <v>8.850752998666438</v>
      </c>
    </row>
    <row r="165" spans="1:12" ht="13.5">
      <c r="A165" s="44"/>
      <c r="B165" s="12">
        <v>235</v>
      </c>
      <c r="C165" s="36" t="s">
        <v>175</v>
      </c>
      <c r="D165" s="39">
        <v>3724.116</v>
      </c>
      <c r="E165" s="78">
        <v>1146.335</v>
      </c>
      <c r="F165" s="127">
        <f t="shared" si="11"/>
        <v>324.87152533945135</v>
      </c>
      <c r="G165" s="175">
        <f t="shared" si="12"/>
        <v>0.060678234469005235</v>
      </c>
      <c r="H165" s="191">
        <v>20772.518</v>
      </c>
      <c r="I165" s="46">
        <v>9823.91</v>
      </c>
      <c r="J165" s="42">
        <f t="shared" si="15"/>
        <v>211.44857801018128</v>
      </c>
      <c r="K165" s="74">
        <f t="shared" si="13"/>
        <v>0.029385938671181958</v>
      </c>
      <c r="L165" s="75">
        <f t="shared" si="14"/>
        <v>17.928091336832637</v>
      </c>
    </row>
    <row r="166" spans="1:12" ht="13.5">
      <c r="A166" s="44"/>
      <c r="B166" s="12">
        <v>236</v>
      </c>
      <c r="C166" s="36" t="s">
        <v>176</v>
      </c>
      <c r="D166" s="39">
        <v>580.398</v>
      </c>
      <c r="E166" s="78">
        <v>683.497</v>
      </c>
      <c r="F166" s="127">
        <f t="shared" si="11"/>
        <v>84.91595427631724</v>
      </c>
      <c r="G166" s="175">
        <f t="shared" si="12"/>
        <v>0.009456613577380969</v>
      </c>
      <c r="H166" s="191">
        <v>8760.661</v>
      </c>
      <c r="I166" s="46">
        <v>4587.439</v>
      </c>
      <c r="J166" s="42">
        <f t="shared" si="15"/>
        <v>190.9706265304018</v>
      </c>
      <c r="K166" s="74">
        <f t="shared" si="13"/>
        <v>0.012393309605750039</v>
      </c>
      <c r="L166" s="75">
        <f t="shared" si="14"/>
        <v>6.625048041466278</v>
      </c>
    </row>
    <row r="167" spans="1:12" ht="13.5">
      <c r="A167" s="44"/>
      <c r="B167" s="12">
        <v>237</v>
      </c>
      <c r="C167" s="36" t="s">
        <v>177</v>
      </c>
      <c r="D167" s="39">
        <v>585.739</v>
      </c>
      <c r="E167" s="78">
        <v>315.926</v>
      </c>
      <c r="F167" s="127">
        <f t="shared" si="11"/>
        <v>185.40386039768808</v>
      </c>
      <c r="G167" s="175">
        <f t="shared" si="12"/>
        <v>0.009543636229279824</v>
      </c>
      <c r="H167" s="191">
        <v>15228.457</v>
      </c>
      <c r="I167" s="46">
        <v>4128.617</v>
      </c>
      <c r="J167" s="42">
        <f t="shared" si="15"/>
        <v>368.85128845809623</v>
      </c>
      <c r="K167" s="74">
        <f t="shared" si="13"/>
        <v>0.021543007133691332</v>
      </c>
      <c r="L167" s="75">
        <f t="shared" si="14"/>
        <v>3.8463450367952583</v>
      </c>
    </row>
    <row r="168" spans="1:12" ht="13.5">
      <c r="A168" s="44"/>
      <c r="B168" s="12">
        <v>238</v>
      </c>
      <c r="C168" s="36" t="s">
        <v>178</v>
      </c>
      <c r="D168" s="39">
        <v>3857.23</v>
      </c>
      <c r="E168" s="78">
        <v>1131.832</v>
      </c>
      <c r="F168" s="127">
        <f t="shared" si="11"/>
        <v>340.7952770375815</v>
      </c>
      <c r="G168" s="175">
        <f t="shared" si="12"/>
        <v>0.06284710420966508</v>
      </c>
      <c r="H168" s="191">
        <v>38800.409</v>
      </c>
      <c r="I168" s="46">
        <v>13610.363</v>
      </c>
      <c r="J168" s="42">
        <f t="shared" si="15"/>
        <v>285.07989830983934</v>
      </c>
      <c r="K168" s="74">
        <f t="shared" si="13"/>
        <v>0.054889178061647434</v>
      </c>
      <c r="L168" s="75">
        <f t="shared" si="14"/>
        <v>9.941209640341677</v>
      </c>
    </row>
    <row r="169" spans="1:12" ht="13.5">
      <c r="A169" s="44"/>
      <c r="B169" s="12">
        <v>239</v>
      </c>
      <c r="C169" s="36" t="s">
        <v>179</v>
      </c>
      <c r="D169" s="39">
        <v>138.217</v>
      </c>
      <c r="E169" s="78">
        <v>82.759</v>
      </c>
      <c r="F169" s="127">
        <f t="shared" si="11"/>
        <v>167.01144286422021</v>
      </c>
      <c r="G169" s="175">
        <f t="shared" si="12"/>
        <v>0.0022520145810717225</v>
      </c>
      <c r="H169" s="191">
        <v>1668.008</v>
      </c>
      <c r="I169" s="46">
        <v>1188.391</v>
      </c>
      <c r="J169" s="42">
        <f t="shared" si="15"/>
        <v>140.3585183664299</v>
      </c>
      <c r="K169" s="74">
        <f t="shared" si="13"/>
        <v>0.002359655232506761</v>
      </c>
      <c r="L169" s="75">
        <f t="shared" si="14"/>
        <v>8.286351144598827</v>
      </c>
    </row>
    <row r="170" spans="1:12" ht="13.5">
      <c r="A170" s="44"/>
      <c r="B170" s="12">
        <v>240</v>
      </c>
      <c r="C170" s="36" t="s">
        <v>180</v>
      </c>
      <c r="D170" s="39">
        <v>15.169</v>
      </c>
      <c r="E170" s="78">
        <v>8.859</v>
      </c>
      <c r="F170" s="127">
        <f t="shared" si="11"/>
        <v>171.22700079015692</v>
      </c>
      <c r="G170" s="175">
        <f t="shared" si="12"/>
        <v>0.00024715345565507103</v>
      </c>
      <c r="H170" s="191">
        <v>1040.584</v>
      </c>
      <c r="I170" s="46">
        <v>1065.914</v>
      </c>
      <c r="J170" s="42">
        <f t="shared" si="15"/>
        <v>97.62363567792525</v>
      </c>
      <c r="K170" s="74">
        <f t="shared" si="13"/>
        <v>0.0014720669687812143</v>
      </c>
      <c r="L170" s="75">
        <f t="shared" si="14"/>
        <v>1.4577391157273223</v>
      </c>
    </row>
    <row r="171" spans="1:12" ht="13.5">
      <c r="A171" s="44"/>
      <c r="B171" s="12">
        <v>245</v>
      </c>
      <c r="C171" s="36" t="s">
        <v>181</v>
      </c>
      <c r="D171" s="39">
        <v>5879.768</v>
      </c>
      <c r="E171" s="78">
        <v>7984.502</v>
      </c>
      <c r="F171" s="127">
        <f t="shared" si="11"/>
        <v>73.63975862239123</v>
      </c>
      <c r="G171" s="175">
        <f t="shared" si="12"/>
        <v>0.09580097433252724</v>
      </c>
      <c r="H171" s="191">
        <v>58957.422</v>
      </c>
      <c r="I171" s="46">
        <v>50288.366</v>
      </c>
      <c r="J171" s="42">
        <f t="shared" si="15"/>
        <v>117.23869095289355</v>
      </c>
      <c r="K171" s="74">
        <f t="shared" si="13"/>
        <v>0.08340438973758472</v>
      </c>
      <c r="L171" s="75">
        <f t="shared" si="14"/>
        <v>9.972905531724233</v>
      </c>
    </row>
    <row r="172" spans="1:12" ht="13.5">
      <c r="A172" s="44"/>
      <c r="B172" s="80">
        <v>246</v>
      </c>
      <c r="C172" s="36" t="s">
        <v>182</v>
      </c>
      <c r="D172" s="39">
        <v>11699.083</v>
      </c>
      <c r="E172" s="78">
        <v>7964.512</v>
      </c>
      <c r="F172" s="130">
        <f t="shared" si="11"/>
        <v>146.8901421706691</v>
      </c>
      <c r="G172" s="176">
        <f t="shared" si="12"/>
        <v>0.19061696825403754</v>
      </c>
      <c r="H172" s="191">
        <v>18005.488</v>
      </c>
      <c r="I172" s="46">
        <v>15564.699</v>
      </c>
      <c r="J172" s="167">
        <f t="shared" si="15"/>
        <v>115.68156891437478</v>
      </c>
      <c r="K172" s="83">
        <f t="shared" si="13"/>
        <v>0.025471546882891268</v>
      </c>
      <c r="L172" s="75">
        <f t="shared" si="14"/>
        <v>64.97509537092246</v>
      </c>
    </row>
    <row r="173" spans="1:12" ht="13.5">
      <c r="A173" s="44"/>
      <c r="B173" s="47"/>
      <c r="C173" s="208" t="s">
        <v>298</v>
      </c>
      <c r="D173" s="54">
        <f>D159+D161+D163+D164+D165+D166+D167+D171+D172</f>
        <v>51122.89599999999</v>
      </c>
      <c r="E173" s="50">
        <f>E159+E161+E163+E164+E165+E166+E167+E171+E172</f>
        <v>46725.736</v>
      </c>
      <c r="F173" s="128">
        <f t="shared" si="11"/>
        <v>109.41057407849071</v>
      </c>
      <c r="G173" s="100">
        <f t="shared" si="12"/>
        <v>0.8329619888914764</v>
      </c>
      <c r="H173" s="53">
        <f>H159+H161+H163+H164+H165+H166+H167+H171+H172</f>
        <v>313325.888</v>
      </c>
      <c r="I173" s="54">
        <f>I159+I161+I163+I164+I165+I166+I167+I171+I172</f>
        <v>257982.154</v>
      </c>
      <c r="J173" s="55">
        <f t="shared" si="15"/>
        <v>121.45254357400239</v>
      </c>
      <c r="K173" s="99">
        <f t="shared" si="13"/>
        <v>0.4432479167360272</v>
      </c>
      <c r="L173" s="100">
        <f t="shared" si="14"/>
        <v>16.31620557315711</v>
      </c>
    </row>
    <row r="174" spans="1:12" ht="13.5">
      <c r="A174" s="44"/>
      <c r="B174" s="47"/>
      <c r="C174" s="48" t="s">
        <v>287</v>
      </c>
      <c r="D174" s="53">
        <f>D175-D173</f>
        <v>117517.40500000001</v>
      </c>
      <c r="E174" s="50">
        <f>E175-E173</f>
        <v>143028.809</v>
      </c>
      <c r="F174" s="128">
        <f t="shared" si="11"/>
        <v>82.16345072131588</v>
      </c>
      <c r="G174" s="100">
        <f t="shared" si="12"/>
        <v>1.9147493404553053</v>
      </c>
      <c r="H174" s="53">
        <f>H175-H173</f>
        <v>1760632.123</v>
      </c>
      <c r="I174" s="54">
        <f>I175-I173</f>
        <v>1596706.6619999998</v>
      </c>
      <c r="J174" s="55">
        <f t="shared" si="15"/>
        <v>110.266473166378</v>
      </c>
      <c r="K174" s="99">
        <f t="shared" si="13"/>
        <v>2.4906863765380245</v>
      </c>
      <c r="L174" s="100">
        <f t="shared" si="14"/>
        <v>6.674727983478921</v>
      </c>
    </row>
    <row r="175" spans="1:12" ht="14.25" thickBot="1">
      <c r="A175" s="58" t="s">
        <v>299</v>
      </c>
      <c r="B175" s="59" t="s">
        <v>185</v>
      </c>
      <c r="C175" s="60"/>
      <c r="D175" s="65">
        <f>SUM(D151:D172)</f>
        <v>168640.301</v>
      </c>
      <c r="E175" s="62">
        <f>SUM(E151:E172)</f>
        <v>189754.545</v>
      </c>
      <c r="F175" s="123">
        <f t="shared" si="11"/>
        <v>88.87286520594276</v>
      </c>
      <c r="G175" s="86">
        <f t="shared" si="12"/>
        <v>2.7477113293467816</v>
      </c>
      <c r="H175" s="65">
        <f>SUM(H151:H172)</f>
        <v>2073958.011</v>
      </c>
      <c r="I175" s="66">
        <f>SUM(I151:I172)</f>
        <v>1854688.8159999999</v>
      </c>
      <c r="J175" s="67">
        <f t="shared" si="15"/>
        <v>111.82242504016911</v>
      </c>
      <c r="K175" s="85">
        <f t="shared" si="13"/>
        <v>2.933934293274052</v>
      </c>
      <c r="L175" s="86">
        <f t="shared" si="14"/>
        <v>8.131326676121411</v>
      </c>
    </row>
    <row r="176" spans="1:12" ht="13.5">
      <c r="A176" s="44" t="s">
        <v>186</v>
      </c>
      <c r="B176" s="69">
        <v>133</v>
      </c>
      <c r="C176" s="36" t="s">
        <v>187</v>
      </c>
      <c r="D176" s="201">
        <v>10602.909</v>
      </c>
      <c r="E176" s="189">
        <v>21727.04</v>
      </c>
      <c r="F176" s="129">
        <f t="shared" si="11"/>
        <v>48.80052229848152</v>
      </c>
      <c r="G176" s="174">
        <f t="shared" si="12"/>
        <v>0.17275664838461688</v>
      </c>
      <c r="H176" s="194">
        <v>635520.654</v>
      </c>
      <c r="I176" s="177">
        <v>1027380.442</v>
      </c>
      <c r="J176" s="164">
        <f t="shared" si="15"/>
        <v>61.85835626409559</v>
      </c>
      <c r="K176" s="72">
        <f t="shared" si="13"/>
        <v>0.899042232757408</v>
      </c>
      <c r="L176" s="73">
        <f t="shared" si="14"/>
        <v>1.668381496850612</v>
      </c>
    </row>
    <row r="177" spans="1:12" ht="13.5">
      <c r="A177" s="44"/>
      <c r="B177" s="12">
        <v>134</v>
      </c>
      <c r="C177" s="36" t="s">
        <v>188</v>
      </c>
      <c r="D177" s="39">
        <v>0</v>
      </c>
      <c r="E177" s="78">
        <v>0</v>
      </c>
      <c r="F177" s="178">
        <v>0</v>
      </c>
      <c r="G177" s="174">
        <f t="shared" si="12"/>
        <v>0</v>
      </c>
      <c r="H177" s="191">
        <v>223683.663</v>
      </c>
      <c r="I177" s="46">
        <v>296887.224</v>
      </c>
      <c r="J177" s="42">
        <f t="shared" si="15"/>
        <v>75.34297366733436</v>
      </c>
      <c r="K177" s="74">
        <f t="shared" si="13"/>
        <v>0.31643512850311806</v>
      </c>
      <c r="L177" s="75">
        <f t="shared" si="14"/>
        <v>0</v>
      </c>
    </row>
    <row r="178" spans="1:12" ht="13.5">
      <c r="A178" s="44"/>
      <c r="B178" s="12">
        <v>135</v>
      </c>
      <c r="C178" s="36" t="s">
        <v>189</v>
      </c>
      <c r="D178" s="39">
        <v>688.869</v>
      </c>
      <c r="E178" s="78">
        <v>515.999</v>
      </c>
      <c r="F178" s="127">
        <f t="shared" si="11"/>
        <v>133.50200291085835</v>
      </c>
      <c r="G178" s="175">
        <f t="shared" si="12"/>
        <v>0.011223966895883258</v>
      </c>
      <c r="H178" s="191">
        <v>37958.641</v>
      </c>
      <c r="I178" s="46">
        <v>57374.342</v>
      </c>
      <c r="J178" s="42">
        <f t="shared" si="15"/>
        <v>66.1596101616294</v>
      </c>
      <c r="K178" s="74">
        <f t="shared" si="13"/>
        <v>0.05369836706688198</v>
      </c>
      <c r="L178" s="75">
        <f t="shared" si="14"/>
        <v>1.8147883639985949</v>
      </c>
    </row>
    <row r="179" spans="1:12" ht="13.5">
      <c r="A179" s="44"/>
      <c r="B179" s="12">
        <v>137</v>
      </c>
      <c r="C179" s="36" t="s">
        <v>190</v>
      </c>
      <c r="D179" s="39">
        <v>362576.136</v>
      </c>
      <c r="E179" s="78">
        <v>355504.718</v>
      </c>
      <c r="F179" s="127">
        <f t="shared" si="11"/>
        <v>101.9891207182235</v>
      </c>
      <c r="G179" s="175">
        <f t="shared" si="12"/>
        <v>5.907571029762212</v>
      </c>
      <c r="H179" s="191">
        <v>4376004.843</v>
      </c>
      <c r="I179" s="46">
        <v>4025782.885</v>
      </c>
      <c r="J179" s="42">
        <f t="shared" si="15"/>
        <v>108.69947456195221</v>
      </c>
      <c r="K179" s="74">
        <f t="shared" si="13"/>
        <v>6.1905354921918105</v>
      </c>
      <c r="L179" s="75">
        <f t="shared" si="14"/>
        <v>8.285551524925495</v>
      </c>
    </row>
    <row r="180" spans="1:12" ht="13.5">
      <c r="A180" s="44"/>
      <c r="B180" s="12">
        <v>138</v>
      </c>
      <c r="C180" s="36" t="s">
        <v>191</v>
      </c>
      <c r="D180" s="39">
        <v>14791.956</v>
      </c>
      <c r="E180" s="78">
        <v>21141.625</v>
      </c>
      <c r="F180" s="127">
        <f t="shared" si="11"/>
        <v>69.96603146636079</v>
      </c>
      <c r="G180" s="175">
        <f t="shared" si="12"/>
        <v>0.24101015500677447</v>
      </c>
      <c r="H180" s="191">
        <v>1218081.482</v>
      </c>
      <c r="I180" s="46">
        <v>1044214.645</v>
      </c>
      <c r="J180" s="42">
        <f t="shared" si="15"/>
        <v>116.65048827197784</v>
      </c>
      <c r="K180" s="74">
        <f t="shared" si="13"/>
        <v>1.723164602700281</v>
      </c>
      <c r="L180" s="75">
        <f t="shared" si="14"/>
        <v>1.2143650665891987</v>
      </c>
    </row>
    <row r="181" spans="1:12" ht="13.5">
      <c r="A181" s="44"/>
      <c r="B181" s="12">
        <v>140</v>
      </c>
      <c r="C181" s="36" t="s">
        <v>192</v>
      </c>
      <c r="D181" s="39">
        <v>384713.352</v>
      </c>
      <c r="E181" s="78">
        <v>347083.795</v>
      </c>
      <c r="F181" s="127">
        <f t="shared" si="11"/>
        <v>110.8416346548245</v>
      </c>
      <c r="G181" s="175">
        <f t="shared" si="12"/>
        <v>6.2682598973858346</v>
      </c>
      <c r="H181" s="191">
        <v>2863101.296</v>
      </c>
      <c r="I181" s="46">
        <v>2395410.094</v>
      </c>
      <c r="J181" s="42">
        <f t="shared" si="15"/>
        <v>119.52447320696646</v>
      </c>
      <c r="K181" s="74">
        <f t="shared" si="13"/>
        <v>4.050299491551173</v>
      </c>
      <c r="L181" s="75">
        <f t="shared" si="14"/>
        <v>13.436945194271605</v>
      </c>
    </row>
    <row r="182" spans="1:12" ht="13.5">
      <c r="A182" s="44"/>
      <c r="B182" s="12">
        <v>141</v>
      </c>
      <c r="C182" s="36" t="s">
        <v>193</v>
      </c>
      <c r="D182" s="39">
        <v>13274.929</v>
      </c>
      <c r="E182" s="78">
        <v>3768.876</v>
      </c>
      <c r="F182" s="127">
        <f t="shared" si="11"/>
        <v>352.2251461709008</v>
      </c>
      <c r="G182" s="175">
        <f t="shared" si="12"/>
        <v>0.21629274018891928</v>
      </c>
      <c r="H182" s="191">
        <v>547522.003</v>
      </c>
      <c r="I182" s="46">
        <v>409686.216</v>
      </c>
      <c r="J182" s="42">
        <f t="shared" si="15"/>
        <v>133.64423346867008</v>
      </c>
      <c r="K182" s="74">
        <f t="shared" si="13"/>
        <v>0.7745545340858871</v>
      </c>
      <c r="L182" s="75">
        <f t="shared" si="14"/>
        <v>2.4245471282000697</v>
      </c>
    </row>
    <row r="183" spans="1:12" ht="13.5">
      <c r="A183" s="44"/>
      <c r="B183" s="12">
        <v>143</v>
      </c>
      <c r="C183" s="36" t="s">
        <v>194</v>
      </c>
      <c r="D183" s="39">
        <v>2423.119</v>
      </c>
      <c r="E183" s="78">
        <v>976.119</v>
      </c>
      <c r="F183" s="127">
        <f t="shared" si="11"/>
        <v>248.24012236213005</v>
      </c>
      <c r="G183" s="175">
        <f t="shared" si="12"/>
        <v>0.03948066677522975</v>
      </c>
      <c r="H183" s="191">
        <v>93996.981</v>
      </c>
      <c r="I183" s="46">
        <v>86095.843</v>
      </c>
      <c r="J183" s="42">
        <f t="shared" si="15"/>
        <v>109.17714226922664</v>
      </c>
      <c r="K183" s="74">
        <f t="shared" si="13"/>
        <v>0.13297326395106535</v>
      </c>
      <c r="L183" s="75">
        <f t="shared" si="14"/>
        <v>2.577868963685121</v>
      </c>
    </row>
    <row r="184" spans="1:12" ht="13.5">
      <c r="A184" s="44"/>
      <c r="B184" s="12">
        <v>144</v>
      </c>
      <c r="C184" s="36" t="s">
        <v>195</v>
      </c>
      <c r="D184" s="39">
        <v>463.338</v>
      </c>
      <c r="E184" s="78">
        <v>733.589</v>
      </c>
      <c r="F184" s="127">
        <f t="shared" si="11"/>
        <v>63.16043452123736</v>
      </c>
      <c r="G184" s="175">
        <f t="shared" si="12"/>
        <v>0.007549316885510534</v>
      </c>
      <c r="H184" s="191">
        <v>4754.326</v>
      </c>
      <c r="I184" s="46">
        <v>5478.089</v>
      </c>
      <c r="J184" s="42">
        <f t="shared" si="15"/>
        <v>86.78803867553083</v>
      </c>
      <c r="K184" s="74">
        <f t="shared" si="13"/>
        <v>0.006725729266851801</v>
      </c>
      <c r="L184" s="75">
        <f t="shared" si="14"/>
        <v>9.745608525793141</v>
      </c>
    </row>
    <row r="185" spans="1:12" ht="13.5">
      <c r="A185" s="44"/>
      <c r="B185" s="12">
        <v>145</v>
      </c>
      <c r="C185" s="36" t="s">
        <v>196</v>
      </c>
      <c r="D185" s="39">
        <v>14.58</v>
      </c>
      <c r="E185" s="78">
        <v>1.319</v>
      </c>
      <c r="F185" s="127">
        <f t="shared" si="11"/>
        <v>1105.3828658074299</v>
      </c>
      <c r="G185" s="175">
        <f t="shared" si="12"/>
        <v>0.00023755668689108943</v>
      </c>
      <c r="H185" s="191">
        <v>212.217</v>
      </c>
      <c r="I185" s="46">
        <v>17848.22</v>
      </c>
      <c r="J185" s="42">
        <f t="shared" si="15"/>
        <v>1.1890093241791058</v>
      </c>
      <c r="K185" s="74">
        <f t="shared" si="13"/>
        <v>0.00030021376065156004</v>
      </c>
      <c r="L185" s="75">
        <f t="shared" si="14"/>
        <v>6.870326128443997</v>
      </c>
    </row>
    <row r="186" spans="1:12" ht="13.5">
      <c r="A186" s="44"/>
      <c r="B186" s="12">
        <v>146</v>
      </c>
      <c r="C186" s="36" t="s">
        <v>197</v>
      </c>
      <c r="D186" s="39">
        <v>46.743</v>
      </c>
      <c r="E186" s="78">
        <v>136.331</v>
      </c>
      <c r="F186" s="127">
        <f t="shared" si="11"/>
        <v>34.28640587980723</v>
      </c>
      <c r="G186" s="175">
        <f t="shared" si="12"/>
        <v>0.0007615989173765565</v>
      </c>
      <c r="H186" s="191">
        <v>1786.073</v>
      </c>
      <c r="I186" s="46">
        <v>2139.381</v>
      </c>
      <c r="J186" s="42">
        <f t="shared" si="15"/>
        <v>83.48550351713885</v>
      </c>
      <c r="K186" s="74">
        <f t="shared" si="13"/>
        <v>0.002526676430861871</v>
      </c>
      <c r="L186" s="75">
        <f t="shared" si="14"/>
        <v>2.617082280511491</v>
      </c>
    </row>
    <row r="187" spans="1:12" ht="13.5">
      <c r="A187" s="44"/>
      <c r="B187" s="12">
        <v>147</v>
      </c>
      <c r="C187" s="36" t="s">
        <v>198</v>
      </c>
      <c r="D187" s="39">
        <v>80643.955</v>
      </c>
      <c r="E187" s="78">
        <v>49002.962</v>
      </c>
      <c r="F187" s="127">
        <f t="shared" si="11"/>
        <v>164.56955193851343</v>
      </c>
      <c r="G187" s="175">
        <f t="shared" si="12"/>
        <v>1.3139582145126274</v>
      </c>
      <c r="H187" s="191">
        <v>3509546.843</v>
      </c>
      <c r="I187" s="46">
        <v>3413091.99</v>
      </c>
      <c r="J187" s="42">
        <f t="shared" si="15"/>
        <v>102.82602558860418</v>
      </c>
      <c r="K187" s="74">
        <f t="shared" si="13"/>
        <v>4.9647966747237025</v>
      </c>
      <c r="L187" s="75">
        <f t="shared" si="14"/>
        <v>2.297845237793283</v>
      </c>
    </row>
    <row r="188" spans="1:12" ht="13.5">
      <c r="A188" s="44"/>
      <c r="B188" s="12">
        <v>149</v>
      </c>
      <c r="C188" s="36" t="s">
        <v>199</v>
      </c>
      <c r="D188" s="39">
        <v>3337.419</v>
      </c>
      <c r="E188" s="78">
        <v>9135.306</v>
      </c>
      <c r="F188" s="127">
        <f t="shared" si="11"/>
        <v>36.533193305183204</v>
      </c>
      <c r="G188" s="175">
        <f t="shared" si="12"/>
        <v>0.054377654348928176</v>
      </c>
      <c r="H188" s="191">
        <v>30034.595</v>
      </c>
      <c r="I188" s="46">
        <v>50891.757</v>
      </c>
      <c r="J188" s="42">
        <f t="shared" si="15"/>
        <v>59.01662031436643</v>
      </c>
      <c r="K188" s="74">
        <f t="shared" si="13"/>
        <v>0.0424885787406124</v>
      </c>
      <c r="L188" s="75">
        <f t="shared" si="14"/>
        <v>11.111916108740603</v>
      </c>
    </row>
    <row r="189" spans="1:12" ht="13.5">
      <c r="A189" s="44"/>
      <c r="B189" s="80">
        <v>158</v>
      </c>
      <c r="C189" s="36" t="s">
        <v>200</v>
      </c>
      <c r="D189" s="39">
        <v>0</v>
      </c>
      <c r="E189" s="78">
        <v>0</v>
      </c>
      <c r="F189" s="166">
        <v>0</v>
      </c>
      <c r="G189" s="176">
        <f t="shared" si="12"/>
        <v>0</v>
      </c>
      <c r="H189" s="191">
        <v>2.129</v>
      </c>
      <c r="I189" s="46">
        <v>3.871</v>
      </c>
      <c r="J189" s="167">
        <f t="shared" si="15"/>
        <v>54.99870834409714</v>
      </c>
      <c r="K189" s="83">
        <f t="shared" si="13"/>
        <v>3.011799697607502E-06</v>
      </c>
      <c r="L189" s="75">
        <f t="shared" si="14"/>
        <v>0</v>
      </c>
    </row>
    <row r="190" spans="1:12" ht="14.25" thickBot="1">
      <c r="A190" s="58" t="s">
        <v>201</v>
      </c>
      <c r="B190" s="59" t="s">
        <v>202</v>
      </c>
      <c r="C190" s="60"/>
      <c r="D190" s="65">
        <f>SUM(D176:D189)</f>
        <v>873577.3049999999</v>
      </c>
      <c r="E190" s="62">
        <f>SUM(E176:E189)</f>
        <v>809727.6789999999</v>
      </c>
      <c r="F190" s="123">
        <f t="shared" si="11"/>
        <v>107.88532091169876</v>
      </c>
      <c r="G190" s="86">
        <f t="shared" si="12"/>
        <v>14.233479445750804</v>
      </c>
      <c r="H190" s="65">
        <f>SUM(H176:H189)</f>
        <v>13542205.746000003</v>
      </c>
      <c r="I190" s="66">
        <f>SUM(I176:I189)</f>
        <v>12832284.998999998</v>
      </c>
      <c r="J190" s="67">
        <f t="shared" si="15"/>
        <v>105.53230190145659</v>
      </c>
      <c r="K190" s="85">
        <f t="shared" si="13"/>
        <v>19.15754399753001</v>
      </c>
      <c r="L190" s="86">
        <f t="shared" si="14"/>
        <v>6.450775607644498</v>
      </c>
    </row>
    <row r="191" spans="1:12" ht="13.5">
      <c r="A191" s="44" t="s">
        <v>203</v>
      </c>
      <c r="B191" s="69">
        <v>501</v>
      </c>
      <c r="C191" s="36" t="s">
        <v>204</v>
      </c>
      <c r="D191" s="101">
        <v>671.598</v>
      </c>
      <c r="E191" s="189">
        <v>473.938</v>
      </c>
      <c r="F191" s="129">
        <f t="shared" si="11"/>
        <v>141.70587714004785</v>
      </c>
      <c r="G191" s="174">
        <f t="shared" si="12"/>
        <v>0.010942564869868441</v>
      </c>
      <c r="H191" s="194">
        <v>17938.985</v>
      </c>
      <c r="I191" s="163">
        <v>26460.307</v>
      </c>
      <c r="J191" s="164">
        <f t="shared" si="15"/>
        <v>67.7958309402835</v>
      </c>
      <c r="K191" s="72">
        <f t="shared" si="13"/>
        <v>0.025377468106334202</v>
      </c>
      <c r="L191" s="73">
        <f t="shared" si="14"/>
        <v>3.743790409546582</v>
      </c>
    </row>
    <row r="192" spans="1:12" ht="13.5">
      <c r="A192" s="44"/>
      <c r="B192" s="12">
        <v>502</v>
      </c>
      <c r="C192" s="36" t="s">
        <v>205</v>
      </c>
      <c r="D192" s="39">
        <v>0</v>
      </c>
      <c r="E192" s="78">
        <v>4.913</v>
      </c>
      <c r="F192" s="131" t="s">
        <v>306</v>
      </c>
      <c r="G192" s="175">
        <f t="shared" si="12"/>
        <v>0</v>
      </c>
      <c r="H192" s="191">
        <v>21.931</v>
      </c>
      <c r="I192" s="46">
        <v>29.551</v>
      </c>
      <c r="J192" s="42">
        <f t="shared" si="15"/>
        <v>74.21407058982777</v>
      </c>
      <c r="K192" s="74">
        <f t="shared" si="13"/>
        <v>3.1024790590995834E-05</v>
      </c>
      <c r="L192" s="75">
        <f t="shared" si="14"/>
        <v>0</v>
      </c>
    </row>
    <row r="193" spans="1:12" ht="13.5">
      <c r="A193" s="44"/>
      <c r="B193" s="12">
        <v>503</v>
      </c>
      <c r="C193" s="36" t="s">
        <v>206</v>
      </c>
      <c r="D193" s="39">
        <v>6032.562</v>
      </c>
      <c r="E193" s="78">
        <v>1801.17</v>
      </c>
      <c r="F193" s="120">
        <f t="shared" si="11"/>
        <v>334.9246323223238</v>
      </c>
      <c r="G193" s="175">
        <f t="shared" si="12"/>
        <v>0.09829049672051332</v>
      </c>
      <c r="H193" s="191">
        <v>35262.498</v>
      </c>
      <c r="I193" s="46">
        <v>22402.482</v>
      </c>
      <c r="J193" s="42">
        <f t="shared" si="15"/>
        <v>157.40442509896894</v>
      </c>
      <c r="K193" s="74">
        <f t="shared" si="13"/>
        <v>0.049884255901026374</v>
      </c>
      <c r="L193" s="75">
        <f t="shared" si="14"/>
        <v>17.10758551478684</v>
      </c>
    </row>
    <row r="194" spans="1:12" ht="13.5">
      <c r="A194" s="44"/>
      <c r="B194" s="12">
        <v>504</v>
      </c>
      <c r="C194" s="36" t="s">
        <v>207</v>
      </c>
      <c r="D194" s="39">
        <v>46.412</v>
      </c>
      <c r="E194" s="78">
        <v>67.342</v>
      </c>
      <c r="F194" s="120">
        <f t="shared" si="11"/>
        <v>68.91984200053459</v>
      </c>
      <c r="G194" s="75">
        <f t="shared" si="12"/>
        <v>0.0007562058266110593</v>
      </c>
      <c r="H194" s="191">
        <v>11277.68</v>
      </c>
      <c r="I194" s="46">
        <v>12468.94</v>
      </c>
      <c r="J194" s="42">
        <f t="shared" si="15"/>
        <v>90.44618066972814</v>
      </c>
      <c r="K194" s="74">
        <f t="shared" si="13"/>
        <v>0.015954022176474483</v>
      </c>
      <c r="L194" s="75">
        <f t="shared" si="14"/>
        <v>0.41153854338835644</v>
      </c>
    </row>
    <row r="195" spans="1:12" ht="13.5">
      <c r="A195" s="44"/>
      <c r="B195" s="12">
        <v>505</v>
      </c>
      <c r="C195" s="36" t="s">
        <v>208</v>
      </c>
      <c r="D195" s="39">
        <v>0</v>
      </c>
      <c r="E195" s="78">
        <v>0</v>
      </c>
      <c r="F195" s="120">
        <v>0</v>
      </c>
      <c r="G195" s="75">
        <f t="shared" si="12"/>
        <v>0</v>
      </c>
      <c r="H195" s="191">
        <v>19709.011</v>
      </c>
      <c r="I195" s="46">
        <v>33.63</v>
      </c>
      <c r="J195" s="42">
        <f t="shared" si="15"/>
        <v>58605.444543562284</v>
      </c>
      <c r="K195" s="74">
        <f t="shared" si="13"/>
        <v>0.02788144357442129</v>
      </c>
      <c r="L195" s="75">
        <f t="shared" si="14"/>
        <v>0</v>
      </c>
    </row>
    <row r="196" spans="1:12" ht="13.5">
      <c r="A196" s="44"/>
      <c r="B196" s="12">
        <v>506</v>
      </c>
      <c r="C196" s="36" t="s">
        <v>209</v>
      </c>
      <c r="D196" s="39">
        <v>24646.806</v>
      </c>
      <c r="E196" s="78">
        <v>5696.813</v>
      </c>
      <c r="F196" s="120">
        <f t="shared" si="11"/>
        <v>432.64200527558125</v>
      </c>
      <c r="G196" s="75">
        <f t="shared" si="12"/>
        <v>0.401578434554693</v>
      </c>
      <c r="H196" s="191">
        <v>97277.496</v>
      </c>
      <c r="I196" s="46">
        <v>69853.437</v>
      </c>
      <c r="J196" s="42">
        <f t="shared" si="15"/>
        <v>139.25942684824514</v>
      </c>
      <c r="K196" s="74">
        <f t="shared" si="13"/>
        <v>0.13761405966971113</v>
      </c>
      <c r="L196" s="75">
        <f t="shared" si="14"/>
        <v>25.336595835073716</v>
      </c>
    </row>
    <row r="197" spans="1:12" ht="13.5">
      <c r="A197" s="44"/>
      <c r="B197" s="12">
        <v>507</v>
      </c>
      <c r="C197" s="36" t="s">
        <v>210</v>
      </c>
      <c r="D197" s="39">
        <v>94.18</v>
      </c>
      <c r="E197" s="78">
        <v>199.326</v>
      </c>
      <c r="F197" s="120">
        <f t="shared" si="11"/>
        <v>47.249229904779114</v>
      </c>
      <c r="G197" s="75">
        <f t="shared" si="12"/>
        <v>0.0015345054027025243</v>
      </c>
      <c r="H197" s="191">
        <v>34821.775</v>
      </c>
      <c r="I197" s="46">
        <v>158941.987</v>
      </c>
      <c r="J197" s="42">
        <f t="shared" si="15"/>
        <v>21.90848098558124</v>
      </c>
      <c r="K197" s="74">
        <f t="shared" si="13"/>
        <v>0.04926078507052911</v>
      </c>
      <c r="L197" s="75">
        <f t="shared" si="14"/>
        <v>0.2704629502660333</v>
      </c>
    </row>
    <row r="198" spans="1:12" ht="13.5">
      <c r="A198" s="44"/>
      <c r="B198" s="12">
        <v>508</v>
      </c>
      <c r="C198" s="36" t="s">
        <v>211</v>
      </c>
      <c r="D198" s="39">
        <v>0</v>
      </c>
      <c r="E198" s="78">
        <v>0</v>
      </c>
      <c r="F198" s="120">
        <v>0</v>
      </c>
      <c r="G198" s="75">
        <f t="shared" si="12"/>
        <v>0</v>
      </c>
      <c r="H198" s="191">
        <v>37.317</v>
      </c>
      <c r="I198" s="46">
        <v>6.276</v>
      </c>
      <c r="J198" s="42">
        <f t="shared" si="15"/>
        <v>594.5984703632887</v>
      </c>
      <c r="K198" s="74">
        <f t="shared" si="13"/>
        <v>5.2790666658346244E-05</v>
      </c>
      <c r="L198" s="75">
        <v>0</v>
      </c>
    </row>
    <row r="199" spans="1:12" ht="13.5">
      <c r="A199" s="44"/>
      <c r="B199" s="12">
        <v>509</v>
      </c>
      <c r="C199" s="36" t="s">
        <v>212</v>
      </c>
      <c r="D199" s="39">
        <v>343.255</v>
      </c>
      <c r="E199" s="78">
        <v>573.5</v>
      </c>
      <c r="F199" s="120">
        <f t="shared" si="11"/>
        <v>59.85265911072363</v>
      </c>
      <c r="G199" s="75">
        <f t="shared" si="12"/>
        <v>0.0055927654704253016</v>
      </c>
      <c r="H199" s="191">
        <v>17106.505</v>
      </c>
      <c r="I199" s="46">
        <v>11978.254</v>
      </c>
      <c r="J199" s="42">
        <f>H199/I199*100</f>
        <v>142.81300930836832</v>
      </c>
      <c r="K199" s="74">
        <f t="shared" si="13"/>
        <v>0.024199796423730026</v>
      </c>
      <c r="L199" s="75">
        <f t="shared" si="14"/>
        <v>2.0065758610540256</v>
      </c>
    </row>
    <row r="200" spans="1:12" ht="13.5">
      <c r="A200" s="44"/>
      <c r="B200" s="12">
        <v>510</v>
      </c>
      <c r="C200" s="36" t="s">
        <v>213</v>
      </c>
      <c r="D200" s="39">
        <v>4.249</v>
      </c>
      <c r="E200" s="78">
        <v>4.606</v>
      </c>
      <c r="F200" s="120">
        <f t="shared" si="11"/>
        <v>92.24924012158054</v>
      </c>
      <c r="G200" s="75">
        <f t="shared" si="12"/>
        <v>6.923034037038676E-05</v>
      </c>
      <c r="H200" s="191">
        <v>2162.917</v>
      </c>
      <c r="I200" s="46">
        <v>2028.061</v>
      </c>
      <c r="J200" s="42">
        <f>H200/I200*100</f>
        <v>106.64950413227217</v>
      </c>
      <c r="K200" s="74">
        <f t="shared" si="13"/>
        <v>0.003059780538539279</v>
      </c>
      <c r="L200" s="75">
        <f t="shared" si="14"/>
        <v>0.19644766766362276</v>
      </c>
    </row>
    <row r="201" spans="1:12" ht="13.5">
      <c r="A201" s="44"/>
      <c r="B201" s="12">
        <v>511</v>
      </c>
      <c r="C201" s="36" t="s">
        <v>214</v>
      </c>
      <c r="D201" s="39">
        <v>3</v>
      </c>
      <c r="E201" s="78">
        <v>0</v>
      </c>
      <c r="F201" s="166" t="s">
        <v>305</v>
      </c>
      <c r="G201" s="75">
        <f t="shared" si="12"/>
        <v>4.887997672656161E-05</v>
      </c>
      <c r="H201" s="191">
        <v>3.331</v>
      </c>
      <c r="I201" s="46">
        <v>0</v>
      </c>
      <c r="J201" s="79" t="s">
        <v>71</v>
      </c>
      <c r="K201" s="74">
        <f t="shared" si="13"/>
        <v>4.712214557412207E-06</v>
      </c>
      <c r="L201" s="75">
        <v>0</v>
      </c>
    </row>
    <row r="202" spans="1:12" ht="13.5">
      <c r="A202" s="44"/>
      <c r="B202" s="12">
        <v>512</v>
      </c>
      <c r="C202" s="36" t="s">
        <v>215</v>
      </c>
      <c r="D202" s="39">
        <v>0</v>
      </c>
      <c r="E202" s="78">
        <v>0</v>
      </c>
      <c r="F202" s="120">
        <v>0</v>
      </c>
      <c r="G202" s="75">
        <f t="shared" si="12"/>
        <v>0</v>
      </c>
      <c r="H202" s="191">
        <v>0</v>
      </c>
      <c r="I202" s="179">
        <v>0</v>
      </c>
      <c r="J202" s="79">
        <v>0</v>
      </c>
      <c r="K202" s="74">
        <f t="shared" si="13"/>
        <v>0</v>
      </c>
      <c r="L202" s="75">
        <v>0</v>
      </c>
    </row>
    <row r="203" spans="1:12" ht="13.5">
      <c r="A203" s="44"/>
      <c r="B203" s="12">
        <v>513</v>
      </c>
      <c r="C203" s="36" t="s">
        <v>216</v>
      </c>
      <c r="D203" s="39">
        <v>0</v>
      </c>
      <c r="E203" s="78">
        <v>0</v>
      </c>
      <c r="F203" s="160">
        <v>0</v>
      </c>
      <c r="G203" s="75">
        <f t="shared" si="12"/>
        <v>0</v>
      </c>
      <c r="H203" s="191">
        <v>36.763</v>
      </c>
      <c r="I203" s="46">
        <v>26.545</v>
      </c>
      <c r="J203" s="42">
        <f aca="true" t="shared" si="16" ref="J203:J246">H203/I203*100</f>
        <v>138.49312488227537</v>
      </c>
      <c r="K203" s="74">
        <f t="shared" si="13"/>
        <v>5.200694799584058E-05</v>
      </c>
      <c r="L203" s="75">
        <f aca="true" t="shared" si="17" ref="L203:L254">D203/H203*100</f>
        <v>0</v>
      </c>
    </row>
    <row r="204" spans="1:12" ht="13.5">
      <c r="A204" s="44"/>
      <c r="B204" s="12">
        <v>514</v>
      </c>
      <c r="C204" s="36" t="s">
        <v>217</v>
      </c>
      <c r="D204" s="39">
        <v>0</v>
      </c>
      <c r="E204" s="78">
        <v>2.739</v>
      </c>
      <c r="F204" s="166" t="s">
        <v>46</v>
      </c>
      <c r="G204" s="75">
        <f aca="true" t="shared" si="18" ref="G204:G254">D204/$D$8*100</f>
        <v>0</v>
      </c>
      <c r="H204" s="191">
        <v>6090.315</v>
      </c>
      <c r="I204" s="46">
        <v>389.85</v>
      </c>
      <c r="J204" s="42">
        <f t="shared" si="16"/>
        <v>1562.2200846479413</v>
      </c>
      <c r="K204" s="74">
        <f aca="true" t="shared" si="19" ref="K204:K254">H204/$H$8*100</f>
        <v>0.008615692285267464</v>
      </c>
      <c r="L204" s="75">
        <f t="shared" si="17"/>
        <v>0</v>
      </c>
    </row>
    <row r="205" spans="1:12" ht="13.5">
      <c r="A205" s="44"/>
      <c r="B205" s="12">
        <v>515</v>
      </c>
      <c r="C205" s="36" t="s">
        <v>218</v>
      </c>
      <c r="D205" s="39">
        <v>0</v>
      </c>
      <c r="E205" s="78">
        <v>0</v>
      </c>
      <c r="F205" s="120">
        <v>0</v>
      </c>
      <c r="G205" s="75">
        <f t="shared" si="18"/>
        <v>0</v>
      </c>
      <c r="H205" s="191">
        <v>0.473</v>
      </c>
      <c r="I205" s="46">
        <v>3403.683</v>
      </c>
      <c r="J205" s="42">
        <f t="shared" si="16"/>
        <v>0.013896711297732485</v>
      </c>
      <c r="K205" s="74">
        <f t="shared" si="19"/>
        <v>6.691316378432825E-07</v>
      </c>
      <c r="L205" s="75">
        <f t="shared" si="17"/>
        <v>0</v>
      </c>
    </row>
    <row r="206" spans="1:12" ht="13.5">
      <c r="A206" s="44"/>
      <c r="B206" s="12">
        <v>516</v>
      </c>
      <c r="C206" s="36" t="s">
        <v>219</v>
      </c>
      <c r="D206" s="39">
        <v>7.12</v>
      </c>
      <c r="E206" s="78">
        <v>2.194</v>
      </c>
      <c r="F206" s="120">
        <f aca="true" t="shared" si="20" ref="F206:F251">D206/E206*100</f>
        <v>324.52142206016407</v>
      </c>
      <c r="G206" s="75">
        <f t="shared" si="18"/>
        <v>0.00011600847809770622</v>
      </c>
      <c r="H206" s="191">
        <v>1230.202</v>
      </c>
      <c r="I206" s="46">
        <v>430.38</v>
      </c>
      <c r="J206" s="42">
        <f t="shared" si="16"/>
        <v>285.8408847994795</v>
      </c>
      <c r="K206" s="74">
        <f t="shared" si="19"/>
        <v>0.00174031094955197</v>
      </c>
      <c r="L206" s="75">
        <f t="shared" si="17"/>
        <v>0.5787667391208924</v>
      </c>
    </row>
    <row r="207" spans="1:12" ht="13.5">
      <c r="A207" s="44"/>
      <c r="B207" s="12">
        <v>517</v>
      </c>
      <c r="C207" s="36" t="s">
        <v>220</v>
      </c>
      <c r="D207" s="39">
        <v>192.586</v>
      </c>
      <c r="E207" s="78">
        <v>112.515</v>
      </c>
      <c r="F207" s="120">
        <f t="shared" si="20"/>
        <v>171.16473359107675</v>
      </c>
      <c r="G207" s="75">
        <f t="shared" si="18"/>
        <v>0.003137866399287199</v>
      </c>
      <c r="H207" s="191">
        <v>11834.686</v>
      </c>
      <c r="I207" s="46">
        <v>13966.51</v>
      </c>
      <c r="J207" s="42">
        <f t="shared" si="16"/>
        <v>84.73617245825908</v>
      </c>
      <c r="K207" s="74">
        <f t="shared" si="19"/>
        <v>0.016741993290784282</v>
      </c>
      <c r="L207" s="75">
        <f t="shared" si="17"/>
        <v>1.627301307360415</v>
      </c>
    </row>
    <row r="208" spans="1:12" ht="13.5">
      <c r="A208" s="44"/>
      <c r="B208" s="12">
        <v>518</v>
      </c>
      <c r="C208" s="36" t="s">
        <v>221</v>
      </c>
      <c r="D208" s="39">
        <v>0.385</v>
      </c>
      <c r="E208" s="78">
        <v>0</v>
      </c>
      <c r="F208" s="166" t="s">
        <v>305</v>
      </c>
      <c r="G208" s="75">
        <f t="shared" si="18"/>
        <v>6.272930346575407E-06</v>
      </c>
      <c r="H208" s="191">
        <v>4.544</v>
      </c>
      <c r="I208" s="46">
        <v>9.208</v>
      </c>
      <c r="J208" s="42">
        <f t="shared" si="16"/>
        <v>49.34839270199826</v>
      </c>
      <c r="K208" s="74">
        <f t="shared" si="19"/>
        <v>6.428190618096988E-06</v>
      </c>
      <c r="L208" s="75">
        <f t="shared" si="17"/>
        <v>8.472711267605634</v>
      </c>
    </row>
    <row r="209" spans="1:12" ht="13.5">
      <c r="A209" s="44"/>
      <c r="B209" s="12">
        <v>519</v>
      </c>
      <c r="C209" s="36" t="s">
        <v>222</v>
      </c>
      <c r="D209" s="39">
        <v>0</v>
      </c>
      <c r="E209" s="78">
        <v>0.327</v>
      </c>
      <c r="F209" s="166" t="s">
        <v>46</v>
      </c>
      <c r="G209" s="75">
        <f t="shared" si="18"/>
        <v>0</v>
      </c>
      <c r="H209" s="191">
        <v>141.213</v>
      </c>
      <c r="I209" s="46">
        <v>131.89</v>
      </c>
      <c r="J209" s="42">
        <f t="shared" si="16"/>
        <v>107.06876942906969</v>
      </c>
      <c r="K209" s="74">
        <f t="shared" si="19"/>
        <v>0.0001997676236252927</v>
      </c>
      <c r="L209" s="75">
        <f t="shared" si="17"/>
        <v>0</v>
      </c>
    </row>
    <row r="210" spans="1:12" ht="13.5">
      <c r="A210" s="44"/>
      <c r="B210" s="12">
        <v>520</v>
      </c>
      <c r="C210" s="36" t="s">
        <v>223</v>
      </c>
      <c r="D210" s="39">
        <v>0</v>
      </c>
      <c r="E210" s="78">
        <v>0</v>
      </c>
      <c r="F210" s="166">
        <v>0</v>
      </c>
      <c r="G210" s="75">
        <f t="shared" si="18"/>
        <v>0</v>
      </c>
      <c r="H210" s="191">
        <v>4.984</v>
      </c>
      <c r="I210" s="46">
        <v>9.418</v>
      </c>
      <c r="J210" s="42">
        <f t="shared" si="16"/>
        <v>52.91994053939265</v>
      </c>
      <c r="K210" s="74">
        <f t="shared" si="19"/>
        <v>7.050638653300042E-06</v>
      </c>
      <c r="L210" s="75">
        <f t="shared" si="17"/>
        <v>0</v>
      </c>
    </row>
    <row r="211" spans="1:12" ht="13.5">
      <c r="A211" s="44"/>
      <c r="B211" s="12">
        <v>521</v>
      </c>
      <c r="C211" s="36" t="s">
        <v>224</v>
      </c>
      <c r="D211" s="39">
        <v>687.083</v>
      </c>
      <c r="E211" s="78">
        <v>935.182</v>
      </c>
      <c r="F211" s="120">
        <f t="shared" si="20"/>
        <v>73.47051162233662</v>
      </c>
      <c r="G211" s="75">
        <f t="shared" si="18"/>
        <v>0.011194867016405378</v>
      </c>
      <c r="H211" s="191">
        <v>1537.759</v>
      </c>
      <c r="I211" s="46">
        <v>2020.766</v>
      </c>
      <c r="J211" s="42">
        <f t="shared" si="16"/>
        <v>76.09782626984025</v>
      </c>
      <c r="K211" s="74">
        <f t="shared" si="19"/>
        <v>0.002175397882195028</v>
      </c>
      <c r="L211" s="75">
        <f t="shared" si="17"/>
        <v>44.680798486628916</v>
      </c>
    </row>
    <row r="212" spans="1:12" ht="13.5">
      <c r="A212" s="44"/>
      <c r="B212" s="12">
        <v>522</v>
      </c>
      <c r="C212" s="36" t="s">
        <v>225</v>
      </c>
      <c r="D212" s="39">
        <v>0.358</v>
      </c>
      <c r="E212" s="78">
        <v>0</v>
      </c>
      <c r="F212" s="166" t="s">
        <v>305</v>
      </c>
      <c r="G212" s="75">
        <f t="shared" si="18"/>
        <v>5.833010556036353E-06</v>
      </c>
      <c r="H212" s="191">
        <v>11.369</v>
      </c>
      <c r="I212" s="46">
        <v>2.261</v>
      </c>
      <c r="J212" s="42">
        <f t="shared" si="16"/>
        <v>502.83060592658114</v>
      </c>
      <c r="K212" s="74">
        <f t="shared" si="19"/>
        <v>1.6083208436871626E-05</v>
      </c>
      <c r="L212" s="75">
        <f t="shared" si="17"/>
        <v>3.148913712727593</v>
      </c>
    </row>
    <row r="213" spans="1:12" ht="13.5">
      <c r="A213" s="44"/>
      <c r="B213" s="12">
        <v>523</v>
      </c>
      <c r="C213" s="36" t="s">
        <v>226</v>
      </c>
      <c r="D213" s="39">
        <v>0</v>
      </c>
      <c r="E213" s="78">
        <v>0</v>
      </c>
      <c r="F213" s="166">
        <v>0</v>
      </c>
      <c r="G213" s="75">
        <f t="shared" si="18"/>
        <v>0</v>
      </c>
      <c r="H213" s="191">
        <v>52.67</v>
      </c>
      <c r="I213" s="46">
        <v>35.898</v>
      </c>
      <c r="J213" s="42">
        <f t="shared" si="16"/>
        <v>146.72126580868016</v>
      </c>
      <c r="K213" s="74">
        <f t="shared" si="19"/>
        <v>7.450985912305643E-05</v>
      </c>
      <c r="L213" s="75">
        <f t="shared" si="17"/>
        <v>0</v>
      </c>
    </row>
    <row r="214" spans="1:12" ht="13.5">
      <c r="A214" s="44"/>
      <c r="B214" s="12">
        <v>524</v>
      </c>
      <c r="C214" s="36" t="s">
        <v>227</v>
      </c>
      <c r="D214" s="39">
        <v>71651.525</v>
      </c>
      <c r="E214" s="78">
        <v>13212.191</v>
      </c>
      <c r="F214" s="120">
        <f t="shared" si="20"/>
        <v>542.3137237419592</v>
      </c>
      <c r="G214" s="75">
        <f t="shared" si="18"/>
        <v>1.167441624807549</v>
      </c>
      <c r="H214" s="191">
        <v>380967.256</v>
      </c>
      <c r="I214" s="46">
        <v>131947.058</v>
      </c>
      <c r="J214" s="42">
        <f t="shared" si="16"/>
        <v>288.7273591200495</v>
      </c>
      <c r="K214" s="74">
        <f t="shared" si="19"/>
        <v>0.5389370908497697</v>
      </c>
      <c r="L214" s="75">
        <f t="shared" si="17"/>
        <v>18.80779092468776</v>
      </c>
    </row>
    <row r="215" spans="1:12" ht="13.5">
      <c r="A215" s="44"/>
      <c r="B215" s="12">
        <v>525</v>
      </c>
      <c r="C215" s="36" t="s">
        <v>228</v>
      </c>
      <c r="D215" s="39">
        <v>0</v>
      </c>
      <c r="E215" s="78">
        <v>0</v>
      </c>
      <c r="F215" s="120">
        <v>0</v>
      </c>
      <c r="G215" s="75">
        <f t="shared" si="18"/>
        <v>0</v>
      </c>
      <c r="H215" s="191">
        <v>38.169</v>
      </c>
      <c r="I215" s="46">
        <v>12.729</v>
      </c>
      <c r="J215" s="42">
        <f t="shared" si="16"/>
        <v>299.85859061984445</v>
      </c>
      <c r="K215" s="74">
        <f t="shared" si="19"/>
        <v>5.399595239923942E-05</v>
      </c>
      <c r="L215" s="75">
        <f t="shared" si="17"/>
        <v>0</v>
      </c>
    </row>
    <row r="216" spans="1:12" ht="13.5">
      <c r="A216" s="44"/>
      <c r="B216" s="12">
        <v>526</v>
      </c>
      <c r="C216" s="36" t="s">
        <v>229</v>
      </c>
      <c r="D216" s="39">
        <v>0</v>
      </c>
      <c r="E216" s="78">
        <v>0</v>
      </c>
      <c r="F216" s="120">
        <v>0</v>
      </c>
      <c r="G216" s="75">
        <f t="shared" si="18"/>
        <v>0</v>
      </c>
      <c r="H216" s="191">
        <v>196.01</v>
      </c>
      <c r="I216" s="46">
        <v>109.032</v>
      </c>
      <c r="J216" s="42">
        <f t="shared" si="16"/>
        <v>179.7729107051141</v>
      </c>
      <c r="K216" s="74">
        <f t="shared" si="19"/>
        <v>0.0002772864531367057</v>
      </c>
      <c r="L216" s="75">
        <f t="shared" si="17"/>
        <v>0</v>
      </c>
    </row>
    <row r="217" spans="1:12" ht="13.5">
      <c r="A217" s="44"/>
      <c r="B217" s="12">
        <v>527</v>
      </c>
      <c r="C217" s="36" t="s">
        <v>230</v>
      </c>
      <c r="D217" s="39">
        <v>47.58</v>
      </c>
      <c r="E217" s="78">
        <v>61.92</v>
      </c>
      <c r="F217" s="120">
        <f t="shared" si="20"/>
        <v>76.84108527131782</v>
      </c>
      <c r="G217" s="75">
        <f t="shared" si="18"/>
        <v>0.0007752364308832672</v>
      </c>
      <c r="H217" s="191">
        <v>395.78</v>
      </c>
      <c r="I217" s="46">
        <v>345.115</v>
      </c>
      <c r="J217" s="42">
        <f t="shared" si="16"/>
        <v>114.68061370847397</v>
      </c>
      <c r="K217" s="74">
        <f t="shared" si="19"/>
        <v>0.0005598920076651466</v>
      </c>
      <c r="L217" s="75">
        <f t="shared" si="17"/>
        <v>12.021830309768053</v>
      </c>
    </row>
    <row r="218" spans="1:12" ht="13.5">
      <c r="A218" s="44"/>
      <c r="B218" s="12">
        <v>528</v>
      </c>
      <c r="C218" s="36" t="s">
        <v>231</v>
      </c>
      <c r="D218" s="39">
        <v>0</v>
      </c>
      <c r="E218" s="78">
        <v>0</v>
      </c>
      <c r="F218" s="120">
        <v>0</v>
      </c>
      <c r="G218" s="75">
        <v>0</v>
      </c>
      <c r="H218" s="191">
        <v>3005.589</v>
      </c>
      <c r="I218" s="46">
        <v>11.152</v>
      </c>
      <c r="J218" s="42">
        <f t="shared" si="16"/>
        <v>26951.12087517934</v>
      </c>
      <c r="K218" s="74">
        <f t="shared" si="19"/>
        <v>0.00425187038108616</v>
      </c>
      <c r="L218" s="75">
        <f t="shared" si="17"/>
        <v>0</v>
      </c>
    </row>
    <row r="219" spans="1:12" ht="13.5">
      <c r="A219" s="44"/>
      <c r="B219" s="12">
        <v>529</v>
      </c>
      <c r="C219" s="36" t="s">
        <v>232</v>
      </c>
      <c r="D219" s="39">
        <v>19.322</v>
      </c>
      <c r="E219" s="78">
        <v>32.95</v>
      </c>
      <c r="F219" s="120">
        <f t="shared" si="20"/>
        <v>58.64036418816387</v>
      </c>
      <c r="G219" s="75">
        <f t="shared" si="18"/>
        <v>0.0003148196367702078</v>
      </c>
      <c r="H219" s="191">
        <v>86.933</v>
      </c>
      <c r="I219" s="46">
        <v>123.948</v>
      </c>
      <c r="J219" s="42">
        <f t="shared" si="16"/>
        <v>70.13667021654243</v>
      </c>
      <c r="K219" s="74">
        <f t="shared" si="19"/>
        <v>0.0001229801705552433</v>
      </c>
      <c r="L219" s="75">
        <f t="shared" si="17"/>
        <v>22.22631221745482</v>
      </c>
    </row>
    <row r="220" spans="1:12" ht="13.5">
      <c r="A220" s="44"/>
      <c r="B220" s="12">
        <v>530</v>
      </c>
      <c r="C220" s="36" t="s">
        <v>233</v>
      </c>
      <c r="D220" s="39">
        <v>19529.472</v>
      </c>
      <c r="E220" s="78">
        <v>39.029</v>
      </c>
      <c r="F220" s="120">
        <f t="shared" si="20"/>
        <v>50038.361218581056</v>
      </c>
      <c r="G220" s="75">
        <f t="shared" si="18"/>
        <v>0.3182000456140123</v>
      </c>
      <c r="H220" s="191">
        <v>231434.364</v>
      </c>
      <c r="I220" s="46">
        <v>105339.467</v>
      </c>
      <c r="J220" s="42">
        <f t="shared" si="16"/>
        <v>219.70337480443106</v>
      </c>
      <c r="K220" s="74">
        <f t="shared" si="19"/>
        <v>0.32739969352333703</v>
      </c>
      <c r="L220" s="75">
        <f t="shared" si="17"/>
        <v>8.43844952947437</v>
      </c>
    </row>
    <row r="221" spans="1:12" ht="13.5">
      <c r="A221" s="44"/>
      <c r="B221" s="12">
        <v>531</v>
      </c>
      <c r="C221" s="36" t="s">
        <v>234</v>
      </c>
      <c r="D221" s="39">
        <v>8194.902</v>
      </c>
      <c r="E221" s="78">
        <v>5089.315</v>
      </c>
      <c r="F221" s="120">
        <f t="shared" si="20"/>
        <v>161.0217092084102</v>
      </c>
      <c r="G221" s="75">
        <f t="shared" si="18"/>
        <v>0.1335222063454844</v>
      </c>
      <c r="H221" s="191">
        <v>218721.864</v>
      </c>
      <c r="I221" s="46">
        <v>52490.117</v>
      </c>
      <c r="J221" s="42">
        <f t="shared" si="16"/>
        <v>416.69151547137915</v>
      </c>
      <c r="K221" s="74">
        <f t="shared" si="19"/>
        <v>0.3094158965971579</v>
      </c>
      <c r="L221" s="75">
        <f t="shared" si="17"/>
        <v>3.746722824198316</v>
      </c>
    </row>
    <row r="222" spans="1:12" ht="13.5">
      <c r="A222" s="44"/>
      <c r="B222" s="12">
        <v>532</v>
      </c>
      <c r="C222" s="36" t="s">
        <v>235</v>
      </c>
      <c r="D222" s="39">
        <v>80.718</v>
      </c>
      <c r="E222" s="78">
        <v>34.314</v>
      </c>
      <c r="F222" s="120">
        <f t="shared" si="20"/>
        <v>235.23343241825495</v>
      </c>
      <c r="G222" s="75">
        <f t="shared" si="18"/>
        <v>0.0013151646538048668</v>
      </c>
      <c r="H222" s="191">
        <v>128.89</v>
      </c>
      <c r="I222" s="46">
        <v>74.606</v>
      </c>
      <c r="J222" s="42">
        <f t="shared" si="16"/>
        <v>172.76090394874407</v>
      </c>
      <c r="K222" s="74">
        <f t="shared" si="19"/>
        <v>0.0001823348346757308</v>
      </c>
      <c r="L222" s="75">
        <f t="shared" si="17"/>
        <v>62.62549460780511</v>
      </c>
    </row>
    <row r="223" spans="1:12" ht="13.5">
      <c r="A223" s="44"/>
      <c r="B223" s="12">
        <v>533</v>
      </c>
      <c r="C223" s="36" t="s">
        <v>236</v>
      </c>
      <c r="D223" s="39">
        <v>167.992</v>
      </c>
      <c r="E223" s="78">
        <v>74.054</v>
      </c>
      <c r="F223" s="120">
        <f t="shared" si="20"/>
        <v>226.8506765333405</v>
      </c>
      <c r="G223" s="75">
        <f t="shared" si="18"/>
        <v>0.002737148350082846</v>
      </c>
      <c r="H223" s="191">
        <v>318.29</v>
      </c>
      <c r="I223" s="46">
        <v>114.92</v>
      </c>
      <c r="J223" s="42">
        <f t="shared" si="16"/>
        <v>276.96658545074837</v>
      </c>
      <c r="K223" s="74">
        <f t="shared" si="19"/>
        <v>0.00045027042073813613</v>
      </c>
      <c r="L223" s="75">
        <f t="shared" si="17"/>
        <v>52.77954067045775</v>
      </c>
    </row>
    <row r="224" spans="1:12" ht="13.5">
      <c r="A224" s="44"/>
      <c r="B224" s="12">
        <v>534</v>
      </c>
      <c r="C224" s="36" t="s">
        <v>237</v>
      </c>
      <c r="D224" s="39">
        <v>0</v>
      </c>
      <c r="E224" s="78">
        <v>0</v>
      </c>
      <c r="F224" s="120">
        <v>0</v>
      </c>
      <c r="G224" s="75">
        <f t="shared" si="18"/>
        <v>0</v>
      </c>
      <c r="H224" s="191">
        <v>25.742</v>
      </c>
      <c r="I224" s="46">
        <v>25.57</v>
      </c>
      <c r="J224" s="42">
        <f t="shared" si="16"/>
        <v>100.67266327727806</v>
      </c>
      <c r="K224" s="74">
        <f t="shared" si="19"/>
        <v>3.641603936862955E-05</v>
      </c>
      <c r="L224" s="75">
        <f t="shared" si="17"/>
        <v>0</v>
      </c>
    </row>
    <row r="225" spans="1:12" ht="13.5">
      <c r="A225" s="44"/>
      <c r="B225" s="12">
        <v>535</v>
      </c>
      <c r="C225" s="36" t="s">
        <v>238</v>
      </c>
      <c r="D225" s="39">
        <v>2820.298</v>
      </c>
      <c r="E225" s="78">
        <v>0</v>
      </c>
      <c r="F225" s="166" t="s">
        <v>71</v>
      </c>
      <c r="G225" s="75">
        <f t="shared" si="18"/>
        <v>0.04595203353398942</v>
      </c>
      <c r="H225" s="191">
        <v>30602.549</v>
      </c>
      <c r="I225" s="46">
        <v>2138.453</v>
      </c>
      <c r="J225" s="42">
        <f t="shared" si="16"/>
        <v>1431.0601635855453</v>
      </c>
      <c r="K225" s="74">
        <f t="shared" si="19"/>
        <v>0.043292037493761745</v>
      </c>
      <c r="L225" s="75">
        <f t="shared" si="17"/>
        <v>9.215892440855171</v>
      </c>
    </row>
    <row r="226" spans="1:12" ht="13.5">
      <c r="A226" s="44"/>
      <c r="B226" s="12">
        <v>536</v>
      </c>
      <c r="C226" s="36" t="s">
        <v>239</v>
      </c>
      <c r="D226" s="39">
        <v>0</v>
      </c>
      <c r="E226" s="78">
        <v>0</v>
      </c>
      <c r="F226" s="120">
        <v>0</v>
      </c>
      <c r="G226" s="75">
        <f t="shared" si="18"/>
        <v>0</v>
      </c>
      <c r="H226" s="191">
        <v>0</v>
      </c>
      <c r="I226" s="46">
        <v>1.681</v>
      </c>
      <c r="J226" s="79" t="s">
        <v>302</v>
      </c>
      <c r="K226" s="74">
        <f t="shared" si="19"/>
        <v>0</v>
      </c>
      <c r="L226" s="75">
        <v>0</v>
      </c>
    </row>
    <row r="227" spans="1:12" ht="13.5">
      <c r="A227" s="44"/>
      <c r="B227" s="12">
        <v>537</v>
      </c>
      <c r="C227" s="36" t="s">
        <v>240</v>
      </c>
      <c r="D227" s="39">
        <v>207.839</v>
      </c>
      <c r="E227" s="78">
        <v>33.429</v>
      </c>
      <c r="F227" s="120">
        <f t="shared" si="20"/>
        <v>621.7326273594782</v>
      </c>
      <c r="G227" s="75">
        <f t="shared" si="18"/>
        <v>0.003386388494290613</v>
      </c>
      <c r="H227" s="191">
        <v>397.604</v>
      </c>
      <c r="I227" s="46">
        <v>285.266</v>
      </c>
      <c r="J227" s="42">
        <f t="shared" si="16"/>
        <v>139.38008735706322</v>
      </c>
      <c r="K227" s="74">
        <f t="shared" si="19"/>
        <v>0.0005624723377019883</v>
      </c>
      <c r="L227" s="75">
        <f t="shared" si="17"/>
        <v>52.27286445810404</v>
      </c>
    </row>
    <row r="228" spans="1:12" ht="13.5">
      <c r="A228" s="44"/>
      <c r="B228" s="12">
        <v>538</v>
      </c>
      <c r="C228" s="36" t="s">
        <v>241</v>
      </c>
      <c r="D228" s="39">
        <v>675.099</v>
      </c>
      <c r="E228" s="78">
        <v>120.674</v>
      </c>
      <c r="F228" s="120">
        <f t="shared" si="20"/>
        <v>559.4403102573878</v>
      </c>
      <c r="G228" s="75">
        <f t="shared" si="18"/>
        <v>0.01099960780270834</v>
      </c>
      <c r="H228" s="191">
        <v>4929.077</v>
      </c>
      <c r="I228" s="46">
        <v>3862.569</v>
      </c>
      <c r="J228" s="42">
        <f t="shared" si="16"/>
        <v>127.61136435362062</v>
      </c>
      <c r="K228" s="74">
        <f t="shared" si="19"/>
        <v>0.006972941577305822</v>
      </c>
      <c r="L228" s="75">
        <f t="shared" si="17"/>
        <v>13.696255911603735</v>
      </c>
    </row>
    <row r="229" spans="1:12" ht="13.5">
      <c r="A229" s="44"/>
      <c r="B229" s="12">
        <v>539</v>
      </c>
      <c r="C229" s="36" t="s">
        <v>242</v>
      </c>
      <c r="D229" s="39">
        <v>0.369</v>
      </c>
      <c r="E229" s="78">
        <v>0</v>
      </c>
      <c r="F229" s="166" t="s">
        <v>286</v>
      </c>
      <c r="G229" s="75">
        <f t="shared" si="18"/>
        <v>6.012237137367078E-06</v>
      </c>
      <c r="H229" s="191">
        <v>433.335</v>
      </c>
      <c r="I229" s="46">
        <v>131.868</v>
      </c>
      <c r="J229" s="42">
        <f t="shared" si="16"/>
        <v>328.6127036127036</v>
      </c>
      <c r="K229" s="74">
        <f t="shared" si="19"/>
        <v>0.0006130193621243527</v>
      </c>
      <c r="L229" s="75">
        <f t="shared" si="17"/>
        <v>0.08515351864031293</v>
      </c>
    </row>
    <row r="230" spans="1:12" ht="13.5">
      <c r="A230" s="44"/>
      <c r="B230" s="12">
        <v>540</v>
      </c>
      <c r="C230" s="36" t="s">
        <v>243</v>
      </c>
      <c r="D230" s="39">
        <v>3.449</v>
      </c>
      <c r="E230" s="78">
        <v>4.223</v>
      </c>
      <c r="F230" s="120">
        <f t="shared" si="20"/>
        <v>81.67179730049727</v>
      </c>
      <c r="G230" s="75">
        <f t="shared" si="18"/>
        <v>5.6195679909970325E-05</v>
      </c>
      <c r="H230" s="191">
        <v>3.449</v>
      </c>
      <c r="I230" s="46">
        <v>4.516</v>
      </c>
      <c r="J230" s="42">
        <f t="shared" si="16"/>
        <v>76.37289636846766</v>
      </c>
      <c r="K230" s="74">
        <f t="shared" si="19"/>
        <v>4.879143803216662E-06</v>
      </c>
      <c r="L230" s="75">
        <f t="shared" si="17"/>
        <v>100</v>
      </c>
    </row>
    <row r="231" spans="1:12" ht="13.5">
      <c r="A231" s="44"/>
      <c r="B231" s="12">
        <v>541</v>
      </c>
      <c r="C231" s="36" t="s">
        <v>244</v>
      </c>
      <c r="D231" s="39">
        <v>133.629</v>
      </c>
      <c r="E231" s="78">
        <v>120.971</v>
      </c>
      <c r="F231" s="120">
        <f t="shared" si="20"/>
        <v>110.46366484529348</v>
      </c>
      <c r="G231" s="75">
        <f t="shared" si="18"/>
        <v>0.0021772608033312334</v>
      </c>
      <c r="H231" s="191">
        <v>3752.022</v>
      </c>
      <c r="I231" s="46">
        <v>3607.561</v>
      </c>
      <c r="J231" s="42">
        <f t="shared" si="16"/>
        <v>104.00439521327567</v>
      </c>
      <c r="K231" s="74">
        <f t="shared" si="19"/>
        <v>0.0053078152771332526</v>
      </c>
      <c r="L231" s="75">
        <f t="shared" si="17"/>
        <v>3.56151962861625</v>
      </c>
    </row>
    <row r="232" spans="1:12" ht="13.5">
      <c r="A232" s="44"/>
      <c r="B232" s="12">
        <v>542</v>
      </c>
      <c r="C232" s="36" t="s">
        <v>245</v>
      </c>
      <c r="D232" s="39">
        <v>31.804</v>
      </c>
      <c r="E232" s="78">
        <v>20.022</v>
      </c>
      <c r="F232" s="120">
        <f t="shared" si="20"/>
        <v>158.84527020277693</v>
      </c>
      <c r="G232" s="75">
        <f t="shared" si="18"/>
        <v>0.0005181929266038552</v>
      </c>
      <c r="H232" s="191">
        <v>615.01</v>
      </c>
      <c r="I232" s="46">
        <v>364.616</v>
      </c>
      <c r="J232" s="42">
        <f t="shared" si="16"/>
        <v>168.67334401123375</v>
      </c>
      <c r="K232" s="74">
        <f t="shared" si="19"/>
        <v>0.000870026741205068</v>
      </c>
      <c r="L232" s="75">
        <f t="shared" si="17"/>
        <v>5.1712980276743465</v>
      </c>
    </row>
    <row r="233" spans="1:12" ht="13.5">
      <c r="A233" s="44"/>
      <c r="B233" s="12">
        <v>543</v>
      </c>
      <c r="C233" s="36" t="s">
        <v>246</v>
      </c>
      <c r="D233" s="39">
        <v>2078.698</v>
      </c>
      <c r="E233" s="78">
        <v>1331.661</v>
      </c>
      <c r="F233" s="120">
        <f t="shared" si="20"/>
        <v>156.09813608718736</v>
      </c>
      <c r="G233" s="75">
        <f t="shared" si="18"/>
        <v>0.03386890328718339</v>
      </c>
      <c r="H233" s="191">
        <v>16911.192</v>
      </c>
      <c r="I233" s="46">
        <v>20378.688</v>
      </c>
      <c r="J233" s="42">
        <f t="shared" si="16"/>
        <v>82.98469459859241</v>
      </c>
      <c r="K233" s="74">
        <f t="shared" si="19"/>
        <v>0.023923495984867264</v>
      </c>
      <c r="L233" s="75">
        <f t="shared" si="17"/>
        <v>12.291847907586881</v>
      </c>
    </row>
    <row r="234" spans="1:12" ht="13.5">
      <c r="A234" s="44"/>
      <c r="B234" s="12">
        <v>544</v>
      </c>
      <c r="C234" s="36" t="s">
        <v>247</v>
      </c>
      <c r="D234" s="39">
        <v>0</v>
      </c>
      <c r="E234" s="78">
        <v>0</v>
      </c>
      <c r="F234" s="166">
        <v>0</v>
      </c>
      <c r="G234" s="75">
        <f t="shared" si="18"/>
        <v>0</v>
      </c>
      <c r="H234" s="191">
        <v>5590.736</v>
      </c>
      <c r="I234" s="46">
        <v>3398.387</v>
      </c>
      <c r="J234" s="42">
        <f t="shared" si="16"/>
        <v>164.51145793577953</v>
      </c>
      <c r="K234" s="74">
        <f t="shared" si="19"/>
        <v>0.007908960542134042</v>
      </c>
      <c r="L234" s="75">
        <f t="shared" si="17"/>
        <v>0</v>
      </c>
    </row>
    <row r="235" spans="1:12" ht="13.5">
      <c r="A235" s="44"/>
      <c r="B235" s="12">
        <v>545</v>
      </c>
      <c r="C235" s="36" t="s">
        <v>248</v>
      </c>
      <c r="D235" s="39">
        <v>139.994</v>
      </c>
      <c r="E235" s="78">
        <v>89.696</v>
      </c>
      <c r="F235" s="120">
        <f t="shared" si="20"/>
        <v>156.0760792008562</v>
      </c>
      <c r="G235" s="75">
        <f t="shared" si="18"/>
        <v>0.0022809678206194223</v>
      </c>
      <c r="H235" s="191">
        <v>3229.276</v>
      </c>
      <c r="I235" s="46">
        <v>499.591</v>
      </c>
      <c r="J235" s="42">
        <f t="shared" si="16"/>
        <v>646.3839420646087</v>
      </c>
      <c r="K235" s="74">
        <f t="shared" si="19"/>
        <v>0.004568310230291762</v>
      </c>
      <c r="L235" s="75">
        <f t="shared" si="17"/>
        <v>4.335151284684245</v>
      </c>
    </row>
    <row r="236" spans="1:12" ht="13.5">
      <c r="A236" s="44"/>
      <c r="B236" s="12">
        <v>546</v>
      </c>
      <c r="C236" s="36" t="s">
        <v>249</v>
      </c>
      <c r="D236" s="39">
        <v>31.629</v>
      </c>
      <c r="E236" s="78">
        <v>14.729</v>
      </c>
      <c r="F236" s="120">
        <f t="shared" si="20"/>
        <v>214.73962930273612</v>
      </c>
      <c r="G236" s="75">
        <f t="shared" si="18"/>
        <v>0.000515341594628139</v>
      </c>
      <c r="H236" s="191">
        <v>1647.41</v>
      </c>
      <c r="I236" s="46">
        <v>1782.276</v>
      </c>
      <c r="J236" s="42">
        <f t="shared" si="16"/>
        <v>92.43293406857299</v>
      </c>
      <c r="K236" s="74">
        <f t="shared" si="19"/>
        <v>0.0023305161765315055</v>
      </c>
      <c r="L236" s="75">
        <f t="shared" si="17"/>
        <v>1.919922787891296</v>
      </c>
    </row>
    <row r="237" spans="1:12" ht="13.5">
      <c r="A237" s="44"/>
      <c r="B237" s="12">
        <v>547</v>
      </c>
      <c r="C237" s="36" t="s">
        <v>250</v>
      </c>
      <c r="D237" s="39">
        <v>1.928</v>
      </c>
      <c r="E237" s="78">
        <v>15.594</v>
      </c>
      <c r="F237" s="120">
        <f t="shared" si="20"/>
        <v>12.363729639604976</v>
      </c>
      <c r="G237" s="75">
        <f t="shared" si="18"/>
        <v>3.14135317096036E-05</v>
      </c>
      <c r="H237" s="191">
        <v>1091.488</v>
      </c>
      <c r="I237" s="46">
        <v>918.044</v>
      </c>
      <c r="J237" s="42">
        <f t="shared" si="16"/>
        <v>118.89277638108851</v>
      </c>
      <c r="K237" s="74">
        <f t="shared" si="19"/>
        <v>0.0015440785478357056</v>
      </c>
      <c r="L237" s="75">
        <f t="shared" si="17"/>
        <v>0.17663959658741094</v>
      </c>
    </row>
    <row r="238" spans="1:12" ht="13.5">
      <c r="A238" s="44"/>
      <c r="B238" s="12">
        <v>548</v>
      </c>
      <c r="C238" s="36" t="s">
        <v>251</v>
      </c>
      <c r="D238" s="39">
        <v>0</v>
      </c>
      <c r="E238" s="78">
        <v>0</v>
      </c>
      <c r="F238" s="160">
        <v>0</v>
      </c>
      <c r="G238" s="75">
        <f t="shared" si="18"/>
        <v>0</v>
      </c>
      <c r="H238" s="191">
        <v>53.072</v>
      </c>
      <c r="I238" s="46">
        <v>50.985</v>
      </c>
      <c r="J238" s="42">
        <f t="shared" si="16"/>
        <v>104.09336079238993</v>
      </c>
      <c r="K238" s="74">
        <f t="shared" si="19"/>
        <v>7.507855028249195E-05</v>
      </c>
      <c r="L238" s="75">
        <f t="shared" si="17"/>
        <v>0</v>
      </c>
    </row>
    <row r="239" spans="1:12" ht="13.5">
      <c r="A239" s="44"/>
      <c r="B239" s="12">
        <v>549</v>
      </c>
      <c r="C239" s="36" t="s">
        <v>252</v>
      </c>
      <c r="D239" s="39">
        <v>531.584</v>
      </c>
      <c r="E239" s="78">
        <v>1555.389</v>
      </c>
      <c r="F239" s="120">
        <f t="shared" si="20"/>
        <v>34.17691651413248</v>
      </c>
      <c r="G239" s="75">
        <f t="shared" si="18"/>
        <v>0.008661271182737509</v>
      </c>
      <c r="H239" s="191">
        <v>2469.987</v>
      </c>
      <c r="I239" s="46">
        <v>4592.096</v>
      </c>
      <c r="J239" s="42">
        <f t="shared" si="16"/>
        <v>53.78779102179049</v>
      </c>
      <c r="K239" s="74">
        <f t="shared" si="19"/>
        <v>0.0034941785343797376</v>
      </c>
      <c r="L239" s="75">
        <f t="shared" si="17"/>
        <v>21.521732705475774</v>
      </c>
    </row>
    <row r="240" spans="1:12" ht="13.5">
      <c r="A240" s="44"/>
      <c r="B240" s="12">
        <v>550</v>
      </c>
      <c r="C240" s="36" t="s">
        <v>253</v>
      </c>
      <c r="D240" s="39">
        <v>5.096</v>
      </c>
      <c r="E240" s="78">
        <v>7.945</v>
      </c>
      <c r="F240" s="120">
        <f t="shared" si="20"/>
        <v>64.1409691629956</v>
      </c>
      <c r="G240" s="75">
        <f t="shared" si="18"/>
        <v>8.303078713285265E-05</v>
      </c>
      <c r="H240" s="191">
        <v>1020.175</v>
      </c>
      <c r="I240" s="46">
        <v>3234.78</v>
      </c>
      <c r="J240" s="42">
        <f t="shared" si="16"/>
        <v>31.53769344437643</v>
      </c>
      <c r="K240" s="74">
        <f t="shared" si="19"/>
        <v>0.0014431952825301707</v>
      </c>
      <c r="L240" s="75">
        <f t="shared" si="17"/>
        <v>0.4995221408091749</v>
      </c>
    </row>
    <row r="241" spans="1:12" ht="13.5">
      <c r="A241" s="44"/>
      <c r="B241" s="12">
        <v>551</v>
      </c>
      <c r="C241" s="36" t="s">
        <v>254</v>
      </c>
      <c r="D241" s="39">
        <v>46035.795</v>
      </c>
      <c r="E241" s="78">
        <v>71185.022</v>
      </c>
      <c r="F241" s="120">
        <f t="shared" si="20"/>
        <v>64.67061989529202</v>
      </c>
      <c r="G241" s="75">
        <f t="shared" si="18"/>
        <v>0.7500761960629204</v>
      </c>
      <c r="H241" s="191">
        <v>511316.783</v>
      </c>
      <c r="I241" s="46">
        <v>674604.061</v>
      </c>
      <c r="J241" s="42">
        <f t="shared" si="16"/>
        <v>75.79509412410727</v>
      </c>
      <c r="K241" s="74">
        <f t="shared" si="19"/>
        <v>0.7233366521470365</v>
      </c>
      <c r="L241" s="75">
        <f t="shared" si="17"/>
        <v>9.003380395593235</v>
      </c>
    </row>
    <row r="242" spans="1:12" ht="13.5">
      <c r="A242" s="44"/>
      <c r="B242" s="12">
        <v>552</v>
      </c>
      <c r="C242" s="36" t="s">
        <v>255</v>
      </c>
      <c r="D242" s="39">
        <v>0</v>
      </c>
      <c r="E242" s="157">
        <v>0</v>
      </c>
      <c r="F242" s="120">
        <v>0</v>
      </c>
      <c r="G242" s="75">
        <f t="shared" si="18"/>
        <v>0</v>
      </c>
      <c r="H242" s="191">
        <v>108.173</v>
      </c>
      <c r="I242" s="46">
        <v>96.707</v>
      </c>
      <c r="J242" s="42">
        <f t="shared" si="16"/>
        <v>111.85643231617152</v>
      </c>
      <c r="K242" s="74">
        <f t="shared" si="19"/>
        <v>0.00015302743480004525</v>
      </c>
      <c r="L242" s="75">
        <f t="shared" si="17"/>
        <v>0</v>
      </c>
    </row>
    <row r="243" spans="1:12" ht="13.5">
      <c r="A243" s="44"/>
      <c r="B243" s="12">
        <v>553</v>
      </c>
      <c r="C243" s="36" t="s">
        <v>256</v>
      </c>
      <c r="D243" s="39">
        <v>181.685</v>
      </c>
      <c r="E243" s="78">
        <v>235.428</v>
      </c>
      <c r="F243" s="120">
        <f t="shared" si="20"/>
        <v>77.17221401022817</v>
      </c>
      <c r="G243" s="75">
        <f t="shared" si="18"/>
        <v>0.0029602528571884487</v>
      </c>
      <c r="H243" s="191">
        <v>2378.501</v>
      </c>
      <c r="I243" s="46">
        <v>2165.232</v>
      </c>
      <c r="J243" s="42">
        <f t="shared" si="16"/>
        <v>109.84970663651748</v>
      </c>
      <c r="K243" s="74">
        <f t="shared" si="19"/>
        <v>0.003364757441314768</v>
      </c>
      <c r="L243" s="75">
        <f t="shared" si="17"/>
        <v>7.638634585396432</v>
      </c>
    </row>
    <row r="244" spans="1:12" ht="13.5">
      <c r="A244" s="44"/>
      <c r="B244" s="12">
        <v>554</v>
      </c>
      <c r="C244" s="36" t="s">
        <v>257</v>
      </c>
      <c r="D244" s="39">
        <v>100.744</v>
      </c>
      <c r="E244" s="78">
        <v>456.084</v>
      </c>
      <c r="F244" s="120">
        <f t="shared" si="20"/>
        <v>22.088913445768764</v>
      </c>
      <c r="G244" s="75">
        <f t="shared" si="18"/>
        <v>0.001641454791780241</v>
      </c>
      <c r="H244" s="191">
        <v>3962.621</v>
      </c>
      <c r="I244" s="46">
        <v>4704.911</v>
      </c>
      <c r="J244" s="42">
        <f t="shared" si="16"/>
        <v>84.22308094669592</v>
      </c>
      <c r="K244" s="74">
        <f t="shared" si="19"/>
        <v>0.005605740126600816</v>
      </c>
      <c r="L244" s="75">
        <f t="shared" si="17"/>
        <v>2.5423576970898805</v>
      </c>
    </row>
    <row r="245" spans="1:13" ht="13.5">
      <c r="A245" s="44"/>
      <c r="B245" s="12">
        <v>555</v>
      </c>
      <c r="C245" s="36" t="s">
        <v>258</v>
      </c>
      <c r="D245" s="39">
        <v>0</v>
      </c>
      <c r="E245" s="78">
        <v>0</v>
      </c>
      <c r="F245" s="120">
        <v>0</v>
      </c>
      <c r="G245" s="75">
        <f t="shared" si="18"/>
        <v>0</v>
      </c>
      <c r="H245" s="191">
        <v>2204.898</v>
      </c>
      <c r="I245" s="46">
        <v>2559.571</v>
      </c>
      <c r="J245" s="42">
        <f t="shared" si="16"/>
        <v>86.14326385163764</v>
      </c>
      <c r="K245" s="74">
        <f t="shared" si="19"/>
        <v>0.003119169154370778</v>
      </c>
      <c r="L245" s="75">
        <f t="shared" si="17"/>
        <v>0</v>
      </c>
      <c r="M245" s="6"/>
    </row>
    <row r="246" spans="1:12" ht="13.5">
      <c r="A246" s="44"/>
      <c r="B246" s="12">
        <v>556</v>
      </c>
      <c r="C246" s="36" t="s">
        <v>259</v>
      </c>
      <c r="D246" s="39">
        <v>1</v>
      </c>
      <c r="E246" s="78">
        <v>3.22</v>
      </c>
      <c r="F246" s="120">
        <f t="shared" si="20"/>
        <v>31.05590062111801</v>
      </c>
      <c r="G246" s="75">
        <f t="shared" si="18"/>
        <v>1.6293325575520538E-05</v>
      </c>
      <c r="H246" s="191">
        <v>69.575</v>
      </c>
      <c r="I246" s="46">
        <v>94.805</v>
      </c>
      <c r="J246" s="42">
        <f t="shared" si="16"/>
        <v>73.38747956331417</v>
      </c>
      <c r="K246" s="74">
        <f t="shared" si="19"/>
        <v>9.842459556648283E-05</v>
      </c>
      <c r="L246" s="75">
        <f t="shared" si="17"/>
        <v>1.4372978799856269</v>
      </c>
    </row>
    <row r="247" spans="1:12" ht="13.5">
      <c r="A247" s="44"/>
      <c r="B247" s="12">
        <v>557</v>
      </c>
      <c r="C247" s="36" t="s">
        <v>303</v>
      </c>
      <c r="D247" s="39">
        <v>0</v>
      </c>
      <c r="E247" s="78">
        <v>0</v>
      </c>
      <c r="F247" s="120">
        <v>0</v>
      </c>
      <c r="G247" s="75">
        <v>0</v>
      </c>
      <c r="H247" s="191">
        <v>1.699</v>
      </c>
      <c r="I247" s="46">
        <v>0</v>
      </c>
      <c r="J247" s="79" t="s">
        <v>304</v>
      </c>
      <c r="K247" s="74">
        <v>0</v>
      </c>
      <c r="L247" s="75">
        <v>0</v>
      </c>
    </row>
    <row r="248" spans="1:12" ht="13.5">
      <c r="A248" s="44"/>
      <c r="B248" s="12">
        <v>558</v>
      </c>
      <c r="C248" s="36" t="s">
        <v>261</v>
      </c>
      <c r="D248" s="39">
        <v>0.234</v>
      </c>
      <c r="E248" s="171">
        <v>0.941</v>
      </c>
      <c r="F248" s="120">
        <f t="shared" si="20"/>
        <v>24.86716259298619</v>
      </c>
      <c r="G248" s="75">
        <f t="shared" si="18"/>
        <v>3.812638184671806E-06</v>
      </c>
      <c r="H248" s="191">
        <v>5.994</v>
      </c>
      <c r="I248" s="46">
        <v>3.058</v>
      </c>
      <c r="J248" s="42">
        <f>H248/I248*100</f>
        <v>196.01046435578812</v>
      </c>
      <c r="K248" s="74">
        <f t="shared" si="19"/>
        <v>8.47943982501614E-06</v>
      </c>
      <c r="L248" s="75">
        <f t="shared" si="17"/>
        <v>3.903903903903904</v>
      </c>
    </row>
    <row r="249" spans="1:12" ht="13.5">
      <c r="A249" s="44"/>
      <c r="B249" s="80">
        <v>559</v>
      </c>
      <c r="C249" s="36" t="s">
        <v>262</v>
      </c>
      <c r="D249" s="39">
        <v>0</v>
      </c>
      <c r="E249" s="78">
        <v>0</v>
      </c>
      <c r="F249" s="180">
        <v>0</v>
      </c>
      <c r="G249" s="105">
        <v>0</v>
      </c>
      <c r="H249" s="191">
        <v>1.294</v>
      </c>
      <c r="I249" s="46">
        <v>14.493</v>
      </c>
      <c r="J249" s="167">
        <f>H249/I249*100</f>
        <v>8.928448216380321</v>
      </c>
      <c r="K249" s="83">
        <f t="shared" si="19"/>
        <v>1.8305630853471619E-06</v>
      </c>
      <c r="L249" s="75">
        <f t="shared" si="17"/>
        <v>0</v>
      </c>
    </row>
    <row r="250" spans="1:12" ht="13.5">
      <c r="A250" s="44"/>
      <c r="B250" s="80">
        <v>560</v>
      </c>
      <c r="C250" s="169" t="s">
        <v>263</v>
      </c>
      <c r="D250" s="39">
        <v>0</v>
      </c>
      <c r="E250" s="78">
        <v>0.294</v>
      </c>
      <c r="F250" s="180" t="s">
        <v>46</v>
      </c>
      <c r="G250" s="105">
        <f t="shared" si="18"/>
        <v>0</v>
      </c>
      <c r="H250" s="191">
        <v>11489.055</v>
      </c>
      <c r="I250" s="88">
        <v>21361.973</v>
      </c>
      <c r="J250" s="167">
        <f>H250/I250*100</f>
        <v>53.782742820618665</v>
      </c>
      <c r="K250" s="83">
        <f t="shared" si="19"/>
        <v>0.016253044797931406</v>
      </c>
      <c r="L250" s="75">
        <f t="shared" si="17"/>
        <v>0</v>
      </c>
    </row>
    <row r="251" spans="1:12" ht="14.25" thickBot="1">
      <c r="A251" s="181" t="s">
        <v>264</v>
      </c>
      <c r="B251" s="182" t="s">
        <v>265</v>
      </c>
      <c r="C251" s="183"/>
      <c r="D251" s="61">
        <f>SUM(D191:D250)</f>
        <v>185401.979</v>
      </c>
      <c r="E251" s="62">
        <f>SUM(E191:E250)</f>
        <v>103613.66</v>
      </c>
      <c r="F251" s="184">
        <f t="shared" si="20"/>
        <v>178.93584591066468</v>
      </c>
      <c r="G251" s="185">
        <f t="shared" si="18"/>
        <v>3.0208148061928215</v>
      </c>
      <c r="H251" s="65">
        <f>SUM(H191:H250)</f>
        <v>1696168.2859999998</v>
      </c>
      <c r="I251" s="84">
        <f>SUM(I191:I250)</f>
        <v>1366079.2359999998</v>
      </c>
      <c r="J251" s="67">
        <f>H251/I251*100</f>
        <v>124.16324333912942</v>
      </c>
      <c r="K251" s="67">
        <f t="shared" si="19"/>
        <v>2.399492311350979</v>
      </c>
      <c r="L251" s="185">
        <f t="shared" si="17"/>
        <v>10.930635864983977</v>
      </c>
    </row>
    <row r="252" spans="1:12" ht="13.5">
      <c r="A252" s="106" t="s">
        <v>266</v>
      </c>
      <c r="B252" s="107"/>
      <c r="C252" s="108"/>
      <c r="D252" s="109"/>
      <c r="E252" s="110"/>
      <c r="F252" s="111"/>
      <c r="G252" s="112"/>
      <c r="H252" s="113"/>
      <c r="I252" s="114"/>
      <c r="J252" s="115"/>
      <c r="K252" s="116"/>
      <c r="L252" s="112"/>
    </row>
    <row r="253" spans="1:12" ht="13.5">
      <c r="A253" s="117"/>
      <c r="B253" s="118"/>
      <c r="C253" s="119" t="s">
        <v>267</v>
      </c>
      <c r="D253" s="77">
        <v>0</v>
      </c>
      <c r="E253" s="78">
        <v>2.448</v>
      </c>
      <c r="F253" s="166" t="s">
        <v>46</v>
      </c>
      <c r="G253" s="121">
        <f t="shared" si="18"/>
        <v>0</v>
      </c>
      <c r="H253" s="191">
        <v>426.6</v>
      </c>
      <c r="I253" s="46">
        <v>515.358</v>
      </c>
      <c r="J253" s="41">
        <f>H253/I253*100</f>
        <v>82.77740910202229</v>
      </c>
      <c r="K253" s="122">
        <f t="shared" si="19"/>
        <v>0.0006034916632218696</v>
      </c>
      <c r="L253" s="121">
        <f t="shared" si="17"/>
        <v>0</v>
      </c>
    </row>
    <row r="254" spans="1:12" ht="14.25" thickBot="1">
      <c r="A254" s="58" t="s">
        <v>268</v>
      </c>
      <c r="B254" s="59" t="s">
        <v>269</v>
      </c>
      <c r="C254" s="60" t="s">
        <v>267</v>
      </c>
      <c r="D254" s="61">
        <f>SUM(D252:D253)</f>
        <v>0</v>
      </c>
      <c r="E254" s="62">
        <f>SUM(E252:E253)</f>
        <v>2.448</v>
      </c>
      <c r="F254" s="186" t="s">
        <v>293</v>
      </c>
      <c r="G254" s="86">
        <f t="shared" si="18"/>
        <v>0</v>
      </c>
      <c r="H254" s="197">
        <v>426.6</v>
      </c>
      <c r="I254" s="66">
        <f>SUM(I252:I253)</f>
        <v>515.358</v>
      </c>
      <c r="J254" s="67">
        <f>H254/I254*100</f>
        <v>82.77740910202229</v>
      </c>
      <c r="K254" s="85">
        <f t="shared" si="19"/>
        <v>0.0006034916632218696</v>
      </c>
      <c r="L254" s="86">
        <f t="shared" si="17"/>
        <v>0</v>
      </c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/>
  <pageMargins left="0.6299212598425197" right="0.4330708661417323" top="0.7480314960629921" bottom="0.7480314960629921" header="0.31496062992125984" footer="0.31496062992125984"/>
  <pageSetup fitToHeight="5" horizontalDpi="600" verticalDpi="600" orientation="portrait" paperSize="9" scale="7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8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6.625" style="232" customWidth="1"/>
    <col min="2" max="2" width="7.125" style="232" customWidth="1"/>
    <col min="3" max="3" width="19.125" style="232" customWidth="1"/>
    <col min="4" max="4" width="14.625" style="232" customWidth="1"/>
    <col min="5" max="7" width="6.625" style="232" customWidth="1"/>
    <col min="8" max="8" width="7.125" style="232" customWidth="1"/>
    <col min="9" max="9" width="19.125" style="232" customWidth="1"/>
    <col min="10" max="10" width="14.625" style="232" customWidth="1"/>
    <col min="11" max="11" width="6.625" style="232" customWidth="1"/>
    <col min="12" max="16384" width="9.00390625" style="232" customWidth="1"/>
  </cols>
  <sheetData>
    <row r="1" spans="1:5" ht="17.25">
      <c r="A1" s="228" t="s">
        <v>309</v>
      </c>
      <c r="B1" s="229"/>
      <c r="C1" s="230"/>
      <c r="D1" s="230"/>
      <c r="E1" s="231"/>
    </row>
    <row r="2" spans="1:5" ht="13.5">
      <c r="A2" s="233"/>
      <c r="B2" s="229"/>
      <c r="C2" s="230"/>
      <c r="D2" s="230"/>
      <c r="E2" s="231"/>
    </row>
    <row r="3" spans="1:5" ht="13.5">
      <c r="A3" s="233" t="s">
        <v>312</v>
      </c>
      <c r="B3" s="229"/>
      <c r="C3" s="230"/>
      <c r="D3" s="230"/>
      <c r="E3" s="231"/>
    </row>
    <row r="4" spans="1:11" ht="13.5">
      <c r="A4" s="233"/>
      <c r="B4" s="229"/>
      <c r="C4" s="230"/>
      <c r="D4" s="233"/>
      <c r="E4" s="233"/>
      <c r="J4" s="233"/>
      <c r="K4" s="233"/>
    </row>
    <row r="5" spans="1:11" ht="14.25" thickBot="1">
      <c r="A5" s="234" t="s">
        <v>0</v>
      </c>
      <c r="B5" s="235"/>
      <c r="C5" s="236"/>
      <c r="D5" s="233"/>
      <c r="E5" s="231" t="s">
        <v>313</v>
      </c>
      <c r="G5" s="234" t="s">
        <v>277</v>
      </c>
      <c r="H5" s="229"/>
      <c r="I5" s="230"/>
      <c r="J5" s="233"/>
      <c r="K5" s="231" t="s">
        <v>313</v>
      </c>
    </row>
    <row r="6" spans="1:11" ht="13.5">
      <c r="A6" s="237" t="s">
        <v>1</v>
      </c>
      <c r="B6" s="238" t="s">
        <v>2</v>
      </c>
      <c r="C6" s="238" t="s">
        <v>3</v>
      </c>
      <c r="D6" s="239"/>
      <c r="E6" s="240"/>
      <c r="G6" s="241" t="s">
        <v>1</v>
      </c>
      <c r="H6" s="242" t="s">
        <v>2</v>
      </c>
      <c r="I6" s="242" t="s">
        <v>3</v>
      </c>
      <c r="J6" s="243"/>
      <c r="K6" s="244"/>
    </row>
    <row r="7" spans="1:11" ht="13.5">
      <c r="A7" s="350" t="s">
        <v>10</v>
      </c>
      <c r="B7" s="351"/>
      <c r="C7" s="351"/>
      <c r="D7" s="245">
        <f>D36+D59+D62+D107+D141+D165+D180+D237</f>
        <v>9676427615</v>
      </c>
      <c r="E7" s="246">
        <f>D7/$D$7*100</f>
        <v>100</v>
      </c>
      <c r="G7" s="350" t="s">
        <v>285</v>
      </c>
      <c r="H7" s="351"/>
      <c r="I7" s="351"/>
      <c r="J7" s="245">
        <f>J33+J42+J46+J76+J108+J130+J143+J176</f>
        <v>4638673122</v>
      </c>
      <c r="K7" s="246">
        <f>J7/$J$7*100</f>
        <v>100</v>
      </c>
    </row>
    <row r="8" spans="1:11" ht="13.5">
      <c r="A8" s="247"/>
      <c r="B8" s="248"/>
      <c r="C8" s="248"/>
      <c r="D8" s="248"/>
      <c r="E8" s="249"/>
      <c r="G8" s="247"/>
      <c r="H8" s="248"/>
      <c r="I8" s="248"/>
      <c r="J8" s="248"/>
      <c r="K8" s="250"/>
    </row>
    <row r="9" spans="1:11" ht="13.5">
      <c r="A9" s="251" t="s">
        <v>11</v>
      </c>
      <c r="B9" s="252">
        <v>103</v>
      </c>
      <c r="C9" s="253" t="s">
        <v>272</v>
      </c>
      <c r="D9" s="254">
        <v>216417836</v>
      </c>
      <c r="E9" s="255">
        <f>D9/$D$7*100</f>
        <v>2.2365468395021937</v>
      </c>
      <c r="G9" s="251" t="s">
        <v>11</v>
      </c>
      <c r="H9" s="252">
        <v>103</v>
      </c>
      <c r="I9" s="253" t="s">
        <v>272</v>
      </c>
      <c r="J9" s="254">
        <v>175551147</v>
      </c>
      <c r="K9" s="255">
        <f>J9/$J$7*100</f>
        <v>3.7845121305790514</v>
      </c>
    </row>
    <row r="10" spans="1:11" ht="13.5">
      <c r="A10" s="256"/>
      <c r="B10" s="252">
        <v>105</v>
      </c>
      <c r="C10" s="253" t="s">
        <v>12</v>
      </c>
      <c r="D10" s="254">
        <v>1502148606</v>
      </c>
      <c r="E10" s="255">
        <f aca="true" t="shared" si="0" ref="E10:E73">D10/$D$7*100</f>
        <v>15.523793136957186</v>
      </c>
      <c r="G10" s="256"/>
      <c r="H10" s="252">
        <v>105</v>
      </c>
      <c r="I10" s="253" t="s">
        <v>12</v>
      </c>
      <c r="J10" s="254">
        <v>1441815338</v>
      </c>
      <c r="K10" s="255">
        <f aca="true" t="shared" si="1" ref="K10:K73">J10/$J$7*100</f>
        <v>31.082494930756194</v>
      </c>
    </row>
    <row r="11" spans="1:11" ht="13.5">
      <c r="A11" s="256"/>
      <c r="B11" s="252">
        <v>106</v>
      </c>
      <c r="C11" s="253" t="s">
        <v>13</v>
      </c>
      <c r="D11" s="254">
        <v>273949851</v>
      </c>
      <c r="E11" s="255">
        <f t="shared" si="0"/>
        <v>2.831105258053439</v>
      </c>
      <c r="G11" s="256"/>
      <c r="H11" s="252">
        <v>106</v>
      </c>
      <c r="I11" s="253" t="s">
        <v>13</v>
      </c>
      <c r="J11" s="254">
        <v>96246205</v>
      </c>
      <c r="K11" s="255">
        <f t="shared" si="1"/>
        <v>2.074864998430902</v>
      </c>
    </row>
    <row r="12" spans="1:11" ht="13.5">
      <c r="A12" s="256"/>
      <c r="B12" s="252">
        <v>107</v>
      </c>
      <c r="C12" s="253" t="s">
        <v>14</v>
      </c>
      <c r="D12" s="254">
        <v>3002052</v>
      </c>
      <c r="E12" s="255">
        <f t="shared" si="0"/>
        <v>0.031024383372086024</v>
      </c>
      <c r="G12" s="256"/>
      <c r="H12" s="252">
        <v>107</v>
      </c>
      <c r="I12" s="253" t="s">
        <v>14</v>
      </c>
      <c r="J12" s="254">
        <v>75380</v>
      </c>
      <c r="K12" s="255">
        <f t="shared" si="1"/>
        <v>0.0016250336684103177</v>
      </c>
    </row>
    <row r="13" spans="1:11" ht="13.5">
      <c r="A13" s="256"/>
      <c r="B13" s="252">
        <v>108</v>
      </c>
      <c r="C13" s="253" t="s">
        <v>15</v>
      </c>
      <c r="D13" s="254">
        <v>193768191</v>
      </c>
      <c r="E13" s="255">
        <f t="shared" si="0"/>
        <v>2.0024765203599366</v>
      </c>
      <c r="G13" s="256"/>
      <c r="H13" s="252">
        <v>108</v>
      </c>
      <c r="I13" s="253" t="s">
        <v>15</v>
      </c>
      <c r="J13" s="254">
        <v>3622503</v>
      </c>
      <c r="K13" s="255">
        <f t="shared" si="1"/>
        <v>0.07809351736425287</v>
      </c>
    </row>
    <row r="14" spans="1:11" ht="13.5">
      <c r="A14" s="256"/>
      <c r="B14" s="252">
        <v>110</v>
      </c>
      <c r="C14" s="253" t="s">
        <v>16</v>
      </c>
      <c r="D14" s="254">
        <v>93027894</v>
      </c>
      <c r="E14" s="255">
        <f t="shared" si="0"/>
        <v>0.9613867607069368</v>
      </c>
      <c r="G14" s="256"/>
      <c r="H14" s="252">
        <v>110</v>
      </c>
      <c r="I14" s="253" t="s">
        <v>16</v>
      </c>
      <c r="J14" s="254">
        <v>153145996</v>
      </c>
      <c r="K14" s="255">
        <f t="shared" si="1"/>
        <v>3.3015043736034997</v>
      </c>
    </row>
    <row r="15" spans="1:11" ht="13.5">
      <c r="A15" s="256"/>
      <c r="B15" s="252">
        <v>111</v>
      </c>
      <c r="C15" s="253" t="s">
        <v>17</v>
      </c>
      <c r="D15" s="254">
        <v>751331276</v>
      </c>
      <c r="E15" s="255">
        <f t="shared" si="0"/>
        <v>7.764552228296703</v>
      </c>
      <c r="G15" s="256"/>
      <c r="H15" s="252">
        <v>111</v>
      </c>
      <c r="I15" s="253" t="s">
        <v>17</v>
      </c>
      <c r="J15" s="254">
        <v>193676323</v>
      </c>
      <c r="K15" s="255">
        <f t="shared" si="1"/>
        <v>4.175252661832204</v>
      </c>
    </row>
    <row r="16" spans="1:11" ht="13.5">
      <c r="A16" s="256"/>
      <c r="B16" s="252">
        <v>112</v>
      </c>
      <c r="C16" s="253" t="s">
        <v>18</v>
      </c>
      <c r="D16" s="254">
        <v>86070628</v>
      </c>
      <c r="E16" s="255">
        <f t="shared" si="0"/>
        <v>0.8894876438343512</v>
      </c>
      <c r="G16" s="256"/>
      <c r="H16" s="252">
        <v>112</v>
      </c>
      <c r="I16" s="253" t="s">
        <v>18</v>
      </c>
      <c r="J16" s="254">
        <v>16041296</v>
      </c>
      <c r="K16" s="255">
        <f t="shared" si="1"/>
        <v>0.3458164776457383</v>
      </c>
    </row>
    <row r="17" spans="1:11" ht="13.5">
      <c r="A17" s="256"/>
      <c r="B17" s="252">
        <v>113</v>
      </c>
      <c r="C17" s="253" t="s">
        <v>19</v>
      </c>
      <c r="D17" s="254">
        <v>163876857</v>
      </c>
      <c r="E17" s="255">
        <f t="shared" si="0"/>
        <v>1.6935677454556146</v>
      </c>
      <c r="G17" s="256"/>
      <c r="H17" s="252">
        <v>113</v>
      </c>
      <c r="I17" s="253" t="s">
        <v>19</v>
      </c>
      <c r="J17" s="254">
        <v>205278740</v>
      </c>
      <c r="K17" s="255">
        <f t="shared" si="1"/>
        <v>4.425376278971182</v>
      </c>
    </row>
    <row r="18" spans="1:11" ht="13.5">
      <c r="A18" s="256"/>
      <c r="B18" s="252">
        <v>116</v>
      </c>
      <c r="C18" s="253" t="s">
        <v>20</v>
      </c>
      <c r="D18" s="254">
        <v>4593823</v>
      </c>
      <c r="E18" s="255">
        <f t="shared" si="0"/>
        <v>0.047474369496433216</v>
      </c>
      <c r="G18" s="256"/>
      <c r="H18" s="252">
        <v>117</v>
      </c>
      <c r="I18" s="253" t="s">
        <v>21</v>
      </c>
      <c r="J18" s="254">
        <v>56896452</v>
      </c>
      <c r="K18" s="255">
        <f t="shared" si="1"/>
        <v>1.2265673933814214</v>
      </c>
    </row>
    <row r="19" spans="1:11" ht="13.5">
      <c r="A19" s="256"/>
      <c r="B19" s="252">
        <v>117</v>
      </c>
      <c r="C19" s="253" t="s">
        <v>21</v>
      </c>
      <c r="D19" s="254">
        <v>93959076</v>
      </c>
      <c r="E19" s="255">
        <f t="shared" si="0"/>
        <v>0.9710099608904066</v>
      </c>
      <c r="G19" s="256"/>
      <c r="H19" s="252">
        <v>118</v>
      </c>
      <c r="I19" s="253" t="s">
        <v>22</v>
      </c>
      <c r="J19" s="254">
        <v>150585976</v>
      </c>
      <c r="K19" s="255">
        <f t="shared" si="1"/>
        <v>3.2463157467554793</v>
      </c>
    </row>
    <row r="20" spans="1:11" ht="13.5">
      <c r="A20" s="256"/>
      <c r="B20" s="252">
        <v>118</v>
      </c>
      <c r="C20" s="253" t="s">
        <v>22</v>
      </c>
      <c r="D20" s="254">
        <v>229530810</v>
      </c>
      <c r="E20" s="255">
        <f t="shared" si="0"/>
        <v>2.3720614583443043</v>
      </c>
      <c r="G20" s="256"/>
      <c r="H20" s="252">
        <v>120</v>
      </c>
      <c r="I20" s="253" t="s">
        <v>23</v>
      </c>
      <c r="J20" s="254">
        <v>2115244</v>
      </c>
      <c r="K20" s="255">
        <f t="shared" si="1"/>
        <v>0.04560019523617556</v>
      </c>
    </row>
    <row r="21" spans="1:11" ht="13.5">
      <c r="A21" s="256"/>
      <c r="B21" s="252">
        <v>120</v>
      </c>
      <c r="C21" s="253" t="s">
        <v>23</v>
      </c>
      <c r="D21" s="254">
        <v>1870793</v>
      </c>
      <c r="E21" s="255">
        <f t="shared" si="0"/>
        <v>0.01933350896047601</v>
      </c>
      <c r="G21" s="256"/>
      <c r="H21" s="252">
        <v>121</v>
      </c>
      <c r="I21" s="253" t="s">
        <v>24</v>
      </c>
      <c r="J21" s="254">
        <v>2432298</v>
      </c>
      <c r="K21" s="255">
        <f t="shared" si="1"/>
        <v>0.052435210156634104</v>
      </c>
    </row>
    <row r="22" spans="1:11" ht="13.5">
      <c r="A22" s="256"/>
      <c r="B22" s="252">
        <v>121</v>
      </c>
      <c r="C22" s="253" t="s">
        <v>24</v>
      </c>
      <c r="D22" s="254">
        <v>4530261</v>
      </c>
      <c r="E22" s="255">
        <f t="shared" si="0"/>
        <v>0.046817494846728105</v>
      </c>
      <c r="G22" s="256"/>
      <c r="H22" s="252">
        <v>122</v>
      </c>
      <c r="I22" s="253" t="s">
        <v>25</v>
      </c>
      <c r="J22" s="254">
        <v>10724974</v>
      </c>
      <c r="K22" s="255">
        <f t="shared" si="1"/>
        <v>0.23120779839248176</v>
      </c>
    </row>
    <row r="23" spans="1:11" ht="13.5">
      <c r="A23" s="256"/>
      <c r="B23" s="252">
        <v>122</v>
      </c>
      <c r="C23" s="253" t="s">
        <v>25</v>
      </c>
      <c r="D23" s="254">
        <v>16991316</v>
      </c>
      <c r="E23" s="255">
        <f t="shared" si="0"/>
        <v>0.17559492693006623</v>
      </c>
      <c r="G23" s="256"/>
      <c r="H23" s="252">
        <v>123</v>
      </c>
      <c r="I23" s="253" t="s">
        <v>26</v>
      </c>
      <c r="J23" s="254">
        <v>30821499</v>
      </c>
      <c r="K23" s="255">
        <f t="shared" si="1"/>
        <v>0.6644464524525727</v>
      </c>
    </row>
    <row r="24" spans="1:11" ht="13.5">
      <c r="A24" s="256"/>
      <c r="B24" s="252">
        <v>123</v>
      </c>
      <c r="C24" s="253" t="s">
        <v>26</v>
      </c>
      <c r="D24" s="254">
        <v>134253493</v>
      </c>
      <c r="E24" s="255">
        <f t="shared" si="0"/>
        <v>1.3874282776826208</v>
      </c>
      <c r="G24" s="256"/>
      <c r="H24" s="252">
        <v>124</v>
      </c>
      <c r="I24" s="253" t="s">
        <v>27</v>
      </c>
      <c r="J24" s="254">
        <v>1952221</v>
      </c>
      <c r="K24" s="255">
        <f t="shared" si="1"/>
        <v>0.0420857635072653</v>
      </c>
    </row>
    <row r="25" spans="1:11" ht="13.5">
      <c r="A25" s="256"/>
      <c r="B25" s="252">
        <v>124</v>
      </c>
      <c r="C25" s="253" t="s">
        <v>27</v>
      </c>
      <c r="D25" s="254">
        <v>27456819</v>
      </c>
      <c r="E25" s="255">
        <f t="shared" si="0"/>
        <v>0.28374954159154325</v>
      </c>
      <c r="G25" s="256"/>
      <c r="H25" s="252">
        <v>125</v>
      </c>
      <c r="I25" s="253" t="s">
        <v>28</v>
      </c>
      <c r="J25" s="254">
        <v>2463139</v>
      </c>
      <c r="K25" s="255">
        <f t="shared" si="1"/>
        <v>0.05310007700947891</v>
      </c>
    </row>
    <row r="26" spans="1:11" ht="13.5">
      <c r="A26" s="256"/>
      <c r="B26" s="252">
        <v>125</v>
      </c>
      <c r="C26" s="253" t="s">
        <v>28</v>
      </c>
      <c r="D26" s="254">
        <v>7062186</v>
      </c>
      <c r="E26" s="255">
        <f t="shared" si="0"/>
        <v>0.07298340132315452</v>
      </c>
      <c r="G26" s="256"/>
      <c r="H26" s="252">
        <v>127</v>
      </c>
      <c r="I26" s="253" t="s">
        <v>30</v>
      </c>
      <c r="J26" s="254">
        <v>4327092</v>
      </c>
      <c r="K26" s="255">
        <f t="shared" si="1"/>
        <v>0.09328296877565584</v>
      </c>
    </row>
    <row r="27" spans="1:11" ht="13.5">
      <c r="A27" s="256"/>
      <c r="B27" s="252">
        <v>126</v>
      </c>
      <c r="C27" s="253" t="s">
        <v>29</v>
      </c>
      <c r="D27" s="254">
        <v>35890</v>
      </c>
      <c r="E27" s="255">
        <f t="shared" si="0"/>
        <v>0.00037090134322262483</v>
      </c>
      <c r="G27" s="256"/>
      <c r="H27" s="252">
        <v>128</v>
      </c>
      <c r="I27" s="253" t="s">
        <v>31</v>
      </c>
      <c r="J27" s="254">
        <v>701575</v>
      </c>
      <c r="K27" s="255">
        <f t="shared" si="1"/>
        <v>0.015124475934133304</v>
      </c>
    </row>
    <row r="28" spans="1:11" ht="13.5">
      <c r="A28" s="256"/>
      <c r="B28" s="252">
        <v>127</v>
      </c>
      <c r="C28" s="253" t="s">
        <v>30</v>
      </c>
      <c r="D28" s="254">
        <v>9165396</v>
      </c>
      <c r="E28" s="255">
        <f t="shared" si="0"/>
        <v>0.09471879876197473</v>
      </c>
      <c r="G28" s="256"/>
      <c r="H28" s="252">
        <v>129</v>
      </c>
      <c r="I28" s="253" t="s">
        <v>32</v>
      </c>
      <c r="J28" s="254">
        <v>253572</v>
      </c>
      <c r="K28" s="255">
        <f t="shared" si="1"/>
        <v>0.005466477014674198</v>
      </c>
    </row>
    <row r="29" spans="1:11" ht="13.5">
      <c r="A29" s="256"/>
      <c r="B29" s="252">
        <v>128</v>
      </c>
      <c r="C29" s="253" t="s">
        <v>31</v>
      </c>
      <c r="D29" s="254">
        <v>299544</v>
      </c>
      <c r="E29" s="255">
        <f t="shared" si="0"/>
        <v>0.0030956052369539686</v>
      </c>
      <c r="G29" s="256"/>
      <c r="H29" s="252">
        <v>130</v>
      </c>
      <c r="I29" s="253" t="s">
        <v>33</v>
      </c>
      <c r="J29" s="254">
        <v>366</v>
      </c>
      <c r="K29" s="255">
        <f t="shared" si="1"/>
        <v>7.89018735258923E-06</v>
      </c>
    </row>
    <row r="30" spans="1:11" ht="13.5">
      <c r="A30" s="256"/>
      <c r="B30" s="252">
        <v>129</v>
      </c>
      <c r="C30" s="253" t="s">
        <v>32</v>
      </c>
      <c r="D30" s="254">
        <v>626728</v>
      </c>
      <c r="E30" s="255">
        <f t="shared" si="0"/>
        <v>0.006476853079833637</v>
      </c>
      <c r="G30" s="256"/>
      <c r="H30" s="252">
        <v>131</v>
      </c>
      <c r="I30" s="253" t="s">
        <v>34</v>
      </c>
      <c r="J30" s="254">
        <v>588</v>
      </c>
      <c r="K30" s="255">
        <f t="shared" si="1"/>
        <v>1.267603869760237E-05</v>
      </c>
    </row>
    <row r="31" spans="1:11" ht="13.5">
      <c r="A31" s="256"/>
      <c r="B31" s="252">
        <v>130</v>
      </c>
      <c r="C31" s="253" t="s">
        <v>33</v>
      </c>
      <c r="D31" s="254">
        <v>3077362</v>
      </c>
      <c r="E31" s="255">
        <f t="shared" si="0"/>
        <v>0.03180266646370196</v>
      </c>
      <c r="G31" s="256"/>
      <c r="H31" s="257"/>
      <c r="I31" s="258" t="s">
        <v>36</v>
      </c>
      <c r="J31" s="259">
        <f>J14+J15+J16+J17+J18+J19+J20+J21+J22</f>
        <v>790897299</v>
      </c>
      <c r="K31" s="260">
        <f t="shared" si="1"/>
        <v>17.050076135974816</v>
      </c>
    </row>
    <row r="32" spans="1:11" ht="13.5">
      <c r="A32" s="256"/>
      <c r="B32" s="252">
        <v>131</v>
      </c>
      <c r="C32" s="253" t="s">
        <v>34</v>
      </c>
      <c r="D32" s="254">
        <v>603396</v>
      </c>
      <c r="E32" s="255">
        <f t="shared" si="0"/>
        <v>0.006235731036365532</v>
      </c>
      <c r="G32" s="256"/>
      <c r="H32" s="257"/>
      <c r="I32" s="261" t="s">
        <v>287</v>
      </c>
      <c r="J32" s="262">
        <f>J33-J31</f>
        <v>1757830625</v>
      </c>
      <c r="K32" s="263">
        <f t="shared" si="1"/>
        <v>37.89511739171864</v>
      </c>
    </row>
    <row r="33" spans="1:11" ht="14.25" thickBot="1">
      <c r="A33" s="256"/>
      <c r="B33" s="252">
        <v>132</v>
      </c>
      <c r="C33" s="253" t="s">
        <v>35</v>
      </c>
      <c r="D33" s="254">
        <v>218327</v>
      </c>
      <c r="E33" s="255">
        <f t="shared" si="0"/>
        <v>0.002256276889433436</v>
      </c>
      <c r="G33" s="264" t="s">
        <v>38</v>
      </c>
      <c r="H33" s="265" t="s">
        <v>39</v>
      </c>
      <c r="I33" s="266"/>
      <c r="J33" s="267">
        <f>SUM(J9:J30)</f>
        <v>2548727924</v>
      </c>
      <c r="K33" s="268">
        <f t="shared" si="1"/>
        <v>54.94519352769346</v>
      </c>
    </row>
    <row r="34" spans="1:11" ht="13.5">
      <c r="A34" s="256"/>
      <c r="B34" s="257"/>
      <c r="C34" s="261" t="s">
        <v>36</v>
      </c>
      <c r="D34" s="262">
        <f>D14+D15+D16+D17+D18+D19+D20+D21+D22+D23</f>
        <v>1445782734</v>
      </c>
      <c r="E34" s="263">
        <f t="shared" si="0"/>
        <v>14.941286097762019</v>
      </c>
      <c r="G34" s="256" t="s">
        <v>40</v>
      </c>
      <c r="H34" s="269">
        <v>601</v>
      </c>
      <c r="I34" s="270" t="s">
        <v>41</v>
      </c>
      <c r="J34" s="271">
        <v>246866812</v>
      </c>
      <c r="K34" s="272">
        <f t="shared" si="1"/>
        <v>5.321927316438315</v>
      </c>
    </row>
    <row r="35" spans="1:11" ht="13.5">
      <c r="A35" s="256"/>
      <c r="B35" s="257"/>
      <c r="C35" s="261" t="s">
        <v>314</v>
      </c>
      <c r="D35" s="262">
        <f>D36-D34</f>
        <v>2372085677</v>
      </c>
      <c r="E35" s="263">
        <f t="shared" si="0"/>
        <v>24.51406419165365</v>
      </c>
      <c r="G35" s="256"/>
      <c r="H35" s="252">
        <v>602</v>
      </c>
      <c r="I35" s="273" t="s">
        <v>42</v>
      </c>
      <c r="J35" s="254">
        <v>102861</v>
      </c>
      <c r="K35" s="255">
        <f t="shared" si="1"/>
        <v>0.002217466014411696</v>
      </c>
    </row>
    <row r="36" spans="1:11" ht="14.25" thickBot="1">
      <c r="A36" s="264" t="s">
        <v>315</v>
      </c>
      <c r="B36" s="265" t="s">
        <v>316</v>
      </c>
      <c r="C36" s="266"/>
      <c r="D36" s="267">
        <f>SUM(D9:D33)</f>
        <v>3817868411</v>
      </c>
      <c r="E36" s="268">
        <f t="shared" si="0"/>
        <v>39.45535028941567</v>
      </c>
      <c r="G36" s="256"/>
      <c r="H36" s="252">
        <v>606</v>
      </c>
      <c r="I36" s="273" t="s">
        <v>44</v>
      </c>
      <c r="J36" s="254">
        <v>22399793</v>
      </c>
      <c r="K36" s="255">
        <f t="shared" si="1"/>
        <v>0.4828922498066032</v>
      </c>
    </row>
    <row r="37" spans="1:11" ht="13.5">
      <c r="A37" s="256" t="s">
        <v>40</v>
      </c>
      <c r="B37" s="269">
        <v>601</v>
      </c>
      <c r="C37" s="274" t="s">
        <v>41</v>
      </c>
      <c r="D37" s="271">
        <v>446449904</v>
      </c>
      <c r="E37" s="272">
        <f t="shared" si="0"/>
        <v>4.61378849471195</v>
      </c>
      <c r="G37" s="256"/>
      <c r="H37" s="252">
        <v>607</v>
      </c>
      <c r="I37" s="275" t="s">
        <v>317</v>
      </c>
      <c r="J37" s="254">
        <v>3192</v>
      </c>
      <c r="K37" s="255">
        <f t="shared" si="1"/>
        <v>6.881278150127E-05</v>
      </c>
    </row>
    <row r="38" spans="1:11" ht="13.5">
      <c r="A38" s="256"/>
      <c r="B38" s="252">
        <v>602</v>
      </c>
      <c r="C38" s="253" t="s">
        <v>42</v>
      </c>
      <c r="D38" s="254">
        <v>13949252</v>
      </c>
      <c r="E38" s="255">
        <f t="shared" si="0"/>
        <v>0.14415704384928632</v>
      </c>
      <c r="G38" s="256"/>
      <c r="H38" s="252">
        <v>612</v>
      </c>
      <c r="I38" s="273" t="s">
        <v>50</v>
      </c>
      <c r="J38" s="254">
        <v>1409276</v>
      </c>
      <c r="K38" s="255">
        <f t="shared" si="1"/>
        <v>0.030381015495922245</v>
      </c>
    </row>
    <row r="39" spans="1:11" ht="13.5">
      <c r="A39" s="256"/>
      <c r="B39" s="252">
        <v>605</v>
      </c>
      <c r="C39" s="276" t="s">
        <v>43</v>
      </c>
      <c r="D39" s="254">
        <v>1417</v>
      </c>
      <c r="E39" s="255">
        <f t="shared" si="0"/>
        <v>1.4643834030271924E-05</v>
      </c>
      <c r="G39" s="256"/>
      <c r="H39" s="252">
        <v>613</v>
      </c>
      <c r="I39" s="273" t="s">
        <v>51</v>
      </c>
      <c r="J39" s="254">
        <v>36723</v>
      </c>
      <c r="K39" s="255">
        <f t="shared" si="1"/>
        <v>0.0007916703555987276</v>
      </c>
    </row>
    <row r="40" spans="1:11" ht="13.5">
      <c r="A40" s="256"/>
      <c r="B40" s="252">
        <v>606</v>
      </c>
      <c r="C40" s="253" t="s">
        <v>44</v>
      </c>
      <c r="D40" s="254">
        <v>40229000</v>
      </c>
      <c r="E40" s="255">
        <f t="shared" si="0"/>
        <v>0.41574227184460777</v>
      </c>
      <c r="G40" s="256"/>
      <c r="H40" s="252">
        <v>614</v>
      </c>
      <c r="I40" s="273" t="s">
        <v>52</v>
      </c>
      <c r="J40" s="254">
        <v>11719</v>
      </c>
      <c r="K40" s="255">
        <f t="shared" si="1"/>
        <v>0.0002526369005054459</v>
      </c>
    </row>
    <row r="41" spans="1:11" ht="13.5">
      <c r="A41" s="256"/>
      <c r="B41" s="252">
        <v>607</v>
      </c>
      <c r="C41" s="277" t="s">
        <v>271</v>
      </c>
      <c r="D41" s="254">
        <v>5352</v>
      </c>
      <c r="E41" s="255">
        <f t="shared" si="0"/>
        <v>5.530966812280546E-05</v>
      </c>
      <c r="G41" s="256"/>
      <c r="H41" s="252">
        <v>618</v>
      </c>
      <c r="I41" s="278" t="s">
        <v>56</v>
      </c>
      <c r="J41" s="254">
        <v>1832092</v>
      </c>
      <c r="K41" s="255">
        <f t="shared" si="1"/>
        <v>0.039496035866611774</v>
      </c>
    </row>
    <row r="42" spans="1:11" ht="14.25" thickBot="1">
      <c r="A42" s="256"/>
      <c r="B42" s="252">
        <v>609</v>
      </c>
      <c r="C42" s="276" t="s">
        <v>47</v>
      </c>
      <c r="D42" s="254">
        <v>3321</v>
      </c>
      <c r="E42" s="255">
        <f t="shared" si="0"/>
        <v>3.432051715916236E-05</v>
      </c>
      <c r="G42" s="264" t="s">
        <v>318</v>
      </c>
      <c r="H42" s="265" t="s">
        <v>319</v>
      </c>
      <c r="I42" s="266"/>
      <c r="J42" s="267">
        <f>SUM(J34:J41)</f>
        <v>272662468</v>
      </c>
      <c r="K42" s="268">
        <f t="shared" si="1"/>
        <v>5.878027203659469</v>
      </c>
    </row>
    <row r="43" spans="1:11" ht="13.5">
      <c r="A43" s="256"/>
      <c r="B43" s="252">
        <v>610</v>
      </c>
      <c r="C43" s="253" t="s">
        <v>48</v>
      </c>
      <c r="D43" s="254">
        <v>303205</v>
      </c>
      <c r="E43" s="255">
        <f t="shared" si="0"/>
        <v>0.003133439447529004</v>
      </c>
      <c r="G43" s="256" t="s">
        <v>67</v>
      </c>
      <c r="H43" s="269">
        <v>301</v>
      </c>
      <c r="I43" s="279" t="s">
        <v>320</v>
      </c>
      <c r="J43" s="271">
        <v>37268</v>
      </c>
      <c r="K43" s="272">
        <f t="shared" si="1"/>
        <v>0.0008034194050718454</v>
      </c>
    </row>
    <row r="44" spans="1:11" ht="13.5">
      <c r="A44" s="256"/>
      <c r="B44" s="252">
        <v>611</v>
      </c>
      <c r="C44" s="253" t="s">
        <v>49</v>
      </c>
      <c r="D44" s="254">
        <v>132343</v>
      </c>
      <c r="E44" s="255">
        <f t="shared" si="0"/>
        <v>0.0013676844933438797</v>
      </c>
      <c r="G44" s="256"/>
      <c r="H44" s="252">
        <v>302</v>
      </c>
      <c r="I44" s="253" t="s">
        <v>69</v>
      </c>
      <c r="J44" s="254">
        <v>69306382</v>
      </c>
      <c r="K44" s="255">
        <f t="shared" si="1"/>
        <v>1.4940992860932183</v>
      </c>
    </row>
    <row r="45" spans="1:11" ht="13.5">
      <c r="A45" s="256"/>
      <c r="B45" s="252">
        <v>612</v>
      </c>
      <c r="C45" s="253" t="s">
        <v>50</v>
      </c>
      <c r="D45" s="254">
        <v>720269</v>
      </c>
      <c r="E45" s="255">
        <f t="shared" si="0"/>
        <v>0.007443542479287177</v>
      </c>
      <c r="G45" s="256"/>
      <c r="H45" s="252">
        <v>304</v>
      </c>
      <c r="I45" s="253" t="s">
        <v>72</v>
      </c>
      <c r="J45" s="254">
        <v>283638867</v>
      </c>
      <c r="K45" s="255">
        <f t="shared" si="1"/>
        <v>6.114655194279068</v>
      </c>
    </row>
    <row r="46" spans="1:11" ht="14.25" thickBot="1">
      <c r="A46" s="256"/>
      <c r="B46" s="252">
        <v>613</v>
      </c>
      <c r="C46" s="253" t="s">
        <v>51</v>
      </c>
      <c r="D46" s="254">
        <v>521815</v>
      </c>
      <c r="E46" s="255">
        <f t="shared" si="0"/>
        <v>0.005392640970011534</v>
      </c>
      <c r="G46" s="264" t="s">
        <v>73</v>
      </c>
      <c r="H46" s="265" t="s">
        <v>321</v>
      </c>
      <c r="I46" s="266"/>
      <c r="J46" s="267">
        <f>SUM(J43:J45)</f>
        <v>352982517</v>
      </c>
      <c r="K46" s="268">
        <f t="shared" si="1"/>
        <v>7.609557899777358</v>
      </c>
    </row>
    <row r="47" spans="1:11" ht="13.5">
      <c r="A47" s="256"/>
      <c r="B47" s="252">
        <v>614</v>
      </c>
      <c r="C47" s="253" t="s">
        <v>52</v>
      </c>
      <c r="D47" s="254">
        <v>81438</v>
      </c>
      <c r="E47" s="255">
        <f t="shared" si="0"/>
        <v>0.0008416122482408503</v>
      </c>
      <c r="G47" s="256" t="s">
        <v>75</v>
      </c>
      <c r="H47" s="269">
        <v>305</v>
      </c>
      <c r="I47" s="274" t="s">
        <v>76</v>
      </c>
      <c r="J47" s="271">
        <v>18784168</v>
      </c>
      <c r="K47" s="272">
        <f t="shared" si="1"/>
        <v>0.40494700760249003</v>
      </c>
    </row>
    <row r="48" spans="1:11" ht="13.5">
      <c r="A48" s="256"/>
      <c r="B48" s="252">
        <v>615</v>
      </c>
      <c r="C48" s="253" t="s">
        <v>53</v>
      </c>
      <c r="D48" s="254">
        <v>77055</v>
      </c>
      <c r="E48" s="255">
        <f t="shared" si="0"/>
        <v>0.0007963166063532838</v>
      </c>
      <c r="G48" s="256"/>
      <c r="H48" s="252">
        <v>306</v>
      </c>
      <c r="I48" s="253" t="s">
        <v>77</v>
      </c>
      <c r="J48" s="254">
        <v>1169947</v>
      </c>
      <c r="K48" s="255">
        <f t="shared" si="1"/>
        <v>0.025221587493441833</v>
      </c>
    </row>
    <row r="49" spans="1:11" ht="13.5">
      <c r="A49" s="256"/>
      <c r="B49" s="252">
        <v>617</v>
      </c>
      <c r="C49" s="253" t="s">
        <v>55</v>
      </c>
      <c r="D49" s="254">
        <v>18708</v>
      </c>
      <c r="E49" s="255">
        <f t="shared" si="0"/>
        <v>0.00019333581301222806</v>
      </c>
      <c r="G49" s="256"/>
      <c r="H49" s="252">
        <v>307</v>
      </c>
      <c r="I49" s="253" t="s">
        <v>78</v>
      </c>
      <c r="J49" s="254">
        <v>510957</v>
      </c>
      <c r="K49" s="255">
        <f t="shared" si="1"/>
        <v>0.011015154259882337</v>
      </c>
    </row>
    <row r="50" spans="1:11" ht="13.5">
      <c r="A50" s="280"/>
      <c r="B50" s="252">
        <v>618</v>
      </c>
      <c r="C50" s="253" t="s">
        <v>56</v>
      </c>
      <c r="D50" s="254">
        <v>648073</v>
      </c>
      <c r="E50" s="255">
        <f t="shared" si="0"/>
        <v>0.006697440685603681</v>
      </c>
      <c r="G50" s="256"/>
      <c r="H50" s="252">
        <v>308</v>
      </c>
      <c r="I50" s="253" t="s">
        <v>79</v>
      </c>
      <c r="J50" s="254">
        <v>52318</v>
      </c>
      <c r="K50" s="255">
        <f t="shared" si="1"/>
        <v>0.00112786563364143</v>
      </c>
    </row>
    <row r="51" spans="1:11" ht="13.5">
      <c r="A51" s="256"/>
      <c r="B51" s="252">
        <v>619</v>
      </c>
      <c r="C51" s="253" t="s">
        <v>57</v>
      </c>
      <c r="D51" s="254">
        <v>461035</v>
      </c>
      <c r="E51" s="255">
        <f t="shared" si="0"/>
        <v>0.004764516599962186</v>
      </c>
      <c r="G51" s="256"/>
      <c r="H51" s="252">
        <v>309</v>
      </c>
      <c r="I51" s="253" t="s">
        <v>80</v>
      </c>
      <c r="J51" s="254">
        <v>486198</v>
      </c>
      <c r="K51" s="255">
        <f t="shared" si="1"/>
        <v>0.010481402487579722</v>
      </c>
    </row>
    <row r="52" spans="1:11" ht="13.5">
      <c r="A52" s="256"/>
      <c r="B52" s="252">
        <v>620</v>
      </c>
      <c r="C52" s="253" t="s">
        <v>58</v>
      </c>
      <c r="D52" s="254">
        <v>3041521</v>
      </c>
      <c r="E52" s="255">
        <f t="shared" si="0"/>
        <v>0.03143227150570691</v>
      </c>
      <c r="G52" s="256"/>
      <c r="H52" s="252">
        <v>310</v>
      </c>
      <c r="I52" s="253" t="s">
        <v>81</v>
      </c>
      <c r="J52" s="254">
        <v>122810</v>
      </c>
      <c r="K52" s="255">
        <f t="shared" si="1"/>
        <v>0.0026475243409056926</v>
      </c>
    </row>
    <row r="53" spans="1:11" ht="13.5">
      <c r="A53" s="256"/>
      <c r="B53" s="252">
        <v>621</v>
      </c>
      <c r="C53" s="253" t="s">
        <v>59</v>
      </c>
      <c r="D53" s="254">
        <v>34287</v>
      </c>
      <c r="E53" s="255">
        <f t="shared" si="0"/>
        <v>0.0003543353122060222</v>
      </c>
      <c r="G53" s="256"/>
      <c r="H53" s="252">
        <v>311</v>
      </c>
      <c r="I53" s="253" t="s">
        <v>82</v>
      </c>
      <c r="J53" s="254">
        <v>177984</v>
      </c>
      <c r="K53" s="255">
        <f t="shared" si="1"/>
        <v>0.0038369593053640483</v>
      </c>
    </row>
    <row r="54" spans="1:11" ht="13.5">
      <c r="A54" s="256"/>
      <c r="B54" s="252">
        <v>624</v>
      </c>
      <c r="C54" s="253" t="s">
        <v>60</v>
      </c>
      <c r="D54" s="254">
        <v>1994</v>
      </c>
      <c r="E54" s="255">
        <f t="shared" si="0"/>
        <v>2.0606778444856893E-05</v>
      </c>
      <c r="G54" s="256"/>
      <c r="H54" s="252">
        <v>312</v>
      </c>
      <c r="I54" s="253" t="s">
        <v>83</v>
      </c>
      <c r="J54" s="254">
        <v>28130</v>
      </c>
      <c r="K54" s="255">
        <f t="shared" si="1"/>
        <v>0.0006064234159244127</v>
      </c>
    </row>
    <row r="55" spans="1:11" ht="13.5">
      <c r="A55" s="256"/>
      <c r="B55" s="252">
        <v>625</v>
      </c>
      <c r="C55" s="253" t="s">
        <v>61</v>
      </c>
      <c r="D55" s="254">
        <v>8850</v>
      </c>
      <c r="E55" s="255">
        <f t="shared" si="0"/>
        <v>9.145937273670186E-05</v>
      </c>
      <c r="G55" s="256"/>
      <c r="H55" s="252">
        <v>315</v>
      </c>
      <c r="I55" s="253" t="s">
        <v>85</v>
      </c>
      <c r="J55" s="254">
        <v>233</v>
      </c>
      <c r="K55" s="255">
        <f t="shared" si="1"/>
        <v>5.022988123369647E-06</v>
      </c>
    </row>
    <row r="56" spans="1:11" ht="13.5">
      <c r="A56" s="256"/>
      <c r="B56" s="252">
        <v>626</v>
      </c>
      <c r="C56" s="253" t="s">
        <v>62</v>
      </c>
      <c r="D56" s="254">
        <v>25382</v>
      </c>
      <c r="E56" s="255">
        <f t="shared" si="0"/>
        <v>0.00026230754788734084</v>
      </c>
      <c r="G56" s="256"/>
      <c r="H56" s="252">
        <v>316</v>
      </c>
      <c r="I56" s="253" t="s">
        <v>86</v>
      </c>
      <c r="J56" s="254">
        <v>190267</v>
      </c>
      <c r="K56" s="255">
        <f t="shared" si="1"/>
        <v>0.0041017548552325</v>
      </c>
    </row>
    <row r="57" spans="1:11" ht="13.5">
      <c r="A57" s="256"/>
      <c r="B57" s="252">
        <v>627</v>
      </c>
      <c r="C57" s="253" t="s">
        <v>63</v>
      </c>
      <c r="D57" s="254">
        <v>265367</v>
      </c>
      <c r="E57" s="255">
        <f t="shared" si="0"/>
        <v>0.0027424067079119055</v>
      </c>
      <c r="G57" s="256"/>
      <c r="H57" s="252">
        <v>320</v>
      </c>
      <c r="I57" s="253" t="s">
        <v>89</v>
      </c>
      <c r="J57" s="254">
        <v>32058</v>
      </c>
      <c r="K57" s="255">
        <f t="shared" si="1"/>
        <v>0.0006911028036866272</v>
      </c>
    </row>
    <row r="58" spans="1:11" ht="13.5">
      <c r="A58" s="256"/>
      <c r="B58" s="252">
        <v>628</v>
      </c>
      <c r="C58" s="253" t="s">
        <v>64</v>
      </c>
      <c r="D58" s="254">
        <v>60527</v>
      </c>
      <c r="E58" s="255">
        <f t="shared" si="0"/>
        <v>0.0006255097687722432</v>
      </c>
      <c r="G58" s="256"/>
      <c r="H58" s="252">
        <v>321</v>
      </c>
      <c r="I58" s="253" t="s">
        <v>90</v>
      </c>
      <c r="J58" s="254">
        <v>5425</v>
      </c>
      <c r="K58" s="255">
        <f t="shared" si="1"/>
        <v>0.00011695154750764091</v>
      </c>
    </row>
    <row r="59" spans="1:11" ht="14.25" thickBot="1">
      <c r="A59" s="264" t="s">
        <v>318</v>
      </c>
      <c r="B59" s="265" t="s">
        <v>319</v>
      </c>
      <c r="C59" s="266"/>
      <c r="D59" s="267">
        <f>SUM(D37:D58)</f>
        <v>507040115</v>
      </c>
      <c r="E59" s="268">
        <f t="shared" si="0"/>
        <v>5.239951510762167</v>
      </c>
      <c r="G59" s="256"/>
      <c r="H59" s="252">
        <v>322</v>
      </c>
      <c r="I59" s="253" t="s">
        <v>91</v>
      </c>
      <c r="J59" s="254">
        <v>14458</v>
      </c>
      <c r="K59" s="255">
        <f t="shared" si="1"/>
        <v>0.00031168395831621614</v>
      </c>
    </row>
    <row r="60" spans="1:11" ht="13.5">
      <c r="A60" s="256" t="s">
        <v>67</v>
      </c>
      <c r="B60" s="269">
        <v>302</v>
      </c>
      <c r="C60" s="274" t="s">
        <v>69</v>
      </c>
      <c r="D60" s="271">
        <v>150614096</v>
      </c>
      <c r="E60" s="272">
        <f t="shared" si="0"/>
        <v>1.5565051689791407</v>
      </c>
      <c r="G60" s="256"/>
      <c r="H60" s="252">
        <v>323</v>
      </c>
      <c r="I60" s="253" t="s">
        <v>92</v>
      </c>
      <c r="J60" s="254">
        <v>55746</v>
      </c>
      <c r="K60" s="255">
        <f t="shared" si="1"/>
        <v>0.001201766076932894</v>
      </c>
    </row>
    <row r="61" spans="1:11" ht="13.5">
      <c r="A61" s="256"/>
      <c r="B61" s="252">
        <v>304</v>
      </c>
      <c r="C61" s="253" t="s">
        <v>72</v>
      </c>
      <c r="D61" s="254">
        <v>1597608472</v>
      </c>
      <c r="E61" s="255">
        <f t="shared" si="0"/>
        <v>16.51031285061703</v>
      </c>
      <c r="G61" s="256"/>
      <c r="H61" s="252">
        <v>324</v>
      </c>
      <c r="I61" s="253" t="s">
        <v>93</v>
      </c>
      <c r="J61" s="254">
        <v>56973</v>
      </c>
      <c r="K61" s="255">
        <f t="shared" si="1"/>
        <v>0.0012282176066641154</v>
      </c>
    </row>
    <row r="62" spans="1:11" ht="14.25" thickBot="1">
      <c r="A62" s="264" t="s">
        <v>322</v>
      </c>
      <c r="B62" s="265" t="s">
        <v>321</v>
      </c>
      <c r="C62" s="266"/>
      <c r="D62" s="267">
        <f>SUM(D60:D61)</f>
        <v>1748222568</v>
      </c>
      <c r="E62" s="268">
        <f t="shared" si="0"/>
        <v>18.06681801959617</v>
      </c>
      <c r="G62" s="256"/>
      <c r="H62" s="252">
        <v>326</v>
      </c>
      <c r="I62" s="253" t="s">
        <v>95</v>
      </c>
      <c r="J62" s="254">
        <v>16228</v>
      </c>
      <c r="K62" s="255">
        <f t="shared" si="1"/>
        <v>0.0003498414217426722</v>
      </c>
    </row>
    <row r="63" spans="1:11" ht="13.5">
      <c r="A63" s="281" t="s">
        <v>75</v>
      </c>
      <c r="B63" s="269">
        <v>305</v>
      </c>
      <c r="C63" s="274" t="s">
        <v>76</v>
      </c>
      <c r="D63" s="271">
        <v>155243152</v>
      </c>
      <c r="E63" s="272">
        <f t="shared" si="0"/>
        <v>1.6043436501229902</v>
      </c>
      <c r="G63" s="256"/>
      <c r="H63" s="252">
        <v>331</v>
      </c>
      <c r="I63" s="277" t="s">
        <v>100</v>
      </c>
      <c r="J63" s="254">
        <v>6416</v>
      </c>
      <c r="K63" s="255">
        <f t="shared" si="1"/>
        <v>0.00013831541544866805</v>
      </c>
    </row>
    <row r="64" spans="1:11" ht="13.5">
      <c r="A64" s="281"/>
      <c r="B64" s="252">
        <v>306</v>
      </c>
      <c r="C64" s="253" t="s">
        <v>77</v>
      </c>
      <c r="D64" s="254">
        <v>1539739</v>
      </c>
      <c r="E64" s="255">
        <f t="shared" si="0"/>
        <v>0.015912267019009784</v>
      </c>
      <c r="G64" s="256"/>
      <c r="H64" s="252">
        <v>401</v>
      </c>
      <c r="I64" s="253" t="s">
        <v>107</v>
      </c>
      <c r="J64" s="254">
        <v>3603924</v>
      </c>
      <c r="K64" s="255">
        <f t="shared" si="1"/>
        <v>0.07769299334560871</v>
      </c>
    </row>
    <row r="65" spans="1:11" ht="13.5">
      <c r="A65" s="281"/>
      <c r="B65" s="252">
        <v>307</v>
      </c>
      <c r="C65" s="253" t="s">
        <v>78</v>
      </c>
      <c r="D65" s="254">
        <v>552250</v>
      </c>
      <c r="E65" s="255">
        <f t="shared" si="0"/>
        <v>0.0057071682026941925</v>
      </c>
      <c r="G65" s="256"/>
      <c r="H65" s="252">
        <v>402</v>
      </c>
      <c r="I65" s="253" t="s">
        <v>108</v>
      </c>
      <c r="J65" s="254">
        <v>622178</v>
      </c>
      <c r="K65" s="255">
        <f t="shared" si="1"/>
        <v>0.01341284422584498</v>
      </c>
    </row>
    <row r="66" spans="1:11" ht="13.5">
      <c r="A66" s="281"/>
      <c r="B66" s="252">
        <v>308</v>
      </c>
      <c r="C66" s="253" t="s">
        <v>79</v>
      </c>
      <c r="D66" s="254">
        <v>145256</v>
      </c>
      <c r="E66" s="255">
        <f t="shared" si="0"/>
        <v>0.0015011325024002673</v>
      </c>
      <c r="G66" s="256"/>
      <c r="H66" s="252">
        <v>403</v>
      </c>
      <c r="I66" s="253" t="s">
        <v>109</v>
      </c>
      <c r="J66" s="254">
        <v>6424</v>
      </c>
      <c r="K66" s="255">
        <f t="shared" si="1"/>
        <v>0.00013848787856020003</v>
      </c>
    </row>
    <row r="67" spans="1:11" ht="13.5">
      <c r="A67" s="281"/>
      <c r="B67" s="252">
        <v>309</v>
      </c>
      <c r="C67" s="253" t="s">
        <v>80</v>
      </c>
      <c r="D67" s="254">
        <v>614617</v>
      </c>
      <c r="E67" s="255">
        <f t="shared" si="0"/>
        <v>0.00635169325348175</v>
      </c>
      <c r="G67" s="256"/>
      <c r="H67" s="252">
        <v>406</v>
      </c>
      <c r="I67" s="253" t="s">
        <v>112</v>
      </c>
      <c r="J67" s="254">
        <v>589653</v>
      </c>
      <c r="K67" s="255">
        <f t="shared" si="1"/>
        <v>0.01271167388802267</v>
      </c>
    </row>
    <row r="68" spans="1:11" ht="13.5">
      <c r="A68" s="281"/>
      <c r="B68" s="252">
        <v>310</v>
      </c>
      <c r="C68" s="253" t="s">
        <v>81</v>
      </c>
      <c r="D68" s="254">
        <v>782115</v>
      </c>
      <c r="E68" s="255">
        <f t="shared" si="0"/>
        <v>0.008082683311634527</v>
      </c>
      <c r="G68" s="256"/>
      <c r="H68" s="252">
        <v>407</v>
      </c>
      <c r="I68" s="253" t="s">
        <v>113</v>
      </c>
      <c r="J68" s="254">
        <v>12183001</v>
      </c>
      <c r="K68" s="255">
        <f t="shared" si="1"/>
        <v>0.2626397825321911</v>
      </c>
    </row>
    <row r="69" spans="1:11" ht="13.5">
      <c r="A69" s="281"/>
      <c r="B69" s="252">
        <v>311</v>
      </c>
      <c r="C69" s="253" t="s">
        <v>82</v>
      </c>
      <c r="D69" s="254">
        <v>15834902</v>
      </c>
      <c r="E69" s="255">
        <f t="shared" si="0"/>
        <v>0.1636440908776436</v>
      </c>
      <c r="G69" s="256"/>
      <c r="H69" s="252">
        <v>408</v>
      </c>
      <c r="I69" s="253" t="s">
        <v>114</v>
      </c>
      <c r="J69" s="254">
        <v>78070</v>
      </c>
      <c r="K69" s="255">
        <f t="shared" si="1"/>
        <v>0.0016830243896629542</v>
      </c>
    </row>
    <row r="70" spans="1:11" ht="13.5">
      <c r="A70" s="281"/>
      <c r="B70" s="252">
        <v>312</v>
      </c>
      <c r="C70" s="253" t="s">
        <v>83</v>
      </c>
      <c r="D70" s="254">
        <v>7510043</v>
      </c>
      <c r="E70" s="255">
        <f t="shared" si="0"/>
        <v>0.07761173130007443</v>
      </c>
      <c r="G70" s="256"/>
      <c r="H70" s="252">
        <v>409</v>
      </c>
      <c r="I70" s="253" t="s">
        <v>115</v>
      </c>
      <c r="J70" s="254">
        <v>12615490</v>
      </c>
      <c r="K70" s="255">
        <f t="shared" si="1"/>
        <v>0.2719633323626118</v>
      </c>
    </row>
    <row r="71" spans="1:11" ht="13.5">
      <c r="A71" s="281"/>
      <c r="B71" s="252">
        <v>314</v>
      </c>
      <c r="C71" s="253" t="s">
        <v>84</v>
      </c>
      <c r="D71" s="254">
        <v>139096</v>
      </c>
      <c r="E71" s="255">
        <f t="shared" si="0"/>
        <v>0.001437472645218563</v>
      </c>
      <c r="F71" s="282"/>
      <c r="G71" s="256"/>
      <c r="H71" s="252">
        <v>410</v>
      </c>
      <c r="I71" s="253" t="s">
        <v>116</v>
      </c>
      <c r="J71" s="254">
        <v>44816899</v>
      </c>
      <c r="K71" s="255">
        <f t="shared" si="1"/>
        <v>0.9661577313444506</v>
      </c>
    </row>
    <row r="72" spans="1:11" ht="13.5">
      <c r="A72" s="281"/>
      <c r="B72" s="252">
        <v>315</v>
      </c>
      <c r="C72" s="253" t="s">
        <v>85</v>
      </c>
      <c r="D72" s="254">
        <v>13215343</v>
      </c>
      <c r="E72" s="255">
        <f t="shared" si="0"/>
        <v>0.1365725402576682</v>
      </c>
      <c r="G72" s="256"/>
      <c r="H72" s="252">
        <v>411</v>
      </c>
      <c r="I72" s="253" t="s">
        <v>117</v>
      </c>
      <c r="J72" s="254">
        <v>959337</v>
      </c>
      <c r="K72" s="255">
        <f t="shared" si="1"/>
        <v>0.02068128050347239</v>
      </c>
    </row>
    <row r="73" spans="1:11" ht="13.5">
      <c r="A73" s="281"/>
      <c r="B73" s="252">
        <v>316</v>
      </c>
      <c r="C73" s="253" t="s">
        <v>86</v>
      </c>
      <c r="D73" s="254">
        <v>3599882</v>
      </c>
      <c r="E73" s="255">
        <f t="shared" si="0"/>
        <v>0.03720259318035523</v>
      </c>
      <c r="G73" s="256"/>
      <c r="H73" s="252">
        <v>412</v>
      </c>
      <c r="I73" s="253" t="s">
        <v>118</v>
      </c>
      <c r="J73" s="254">
        <v>402742</v>
      </c>
      <c r="K73" s="255">
        <f t="shared" si="1"/>
        <v>0.008682267308077847</v>
      </c>
    </row>
    <row r="74" spans="1:11" ht="13.5">
      <c r="A74" s="281"/>
      <c r="B74" s="252">
        <v>317</v>
      </c>
      <c r="C74" s="277" t="s">
        <v>323</v>
      </c>
      <c r="D74" s="254">
        <v>21680</v>
      </c>
      <c r="E74" s="255">
        <f aca="true" t="shared" si="2" ref="E74:E137">D74/$D$7*100</f>
        <v>0.00022404962722392052</v>
      </c>
      <c r="G74" s="256"/>
      <c r="H74" s="252">
        <v>413</v>
      </c>
      <c r="I74" s="253" t="s">
        <v>119</v>
      </c>
      <c r="J74" s="254">
        <v>11568718</v>
      </c>
      <c r="K74" s="255">
        <f aca="true" t="shared" si="3" ref="K74:K137">J74/$J$7*100</f>
        <v>0.2493971378395393</v>
      </c>
    </row>
    <row r="75" spans="1:11" ht="13.5">
      <c r="A75" s="281"/>
      <c r="B75" s="252">
        <v>319</v>
      </c>
      <c r="C75" s="253" t="s">
        <v>88</v>
      </c>
      <c r="D75" s="254">
        <v>836071</v>
      </c>
      <c r="E75" s="255">
        <f t="shared" si="2"/>
        <v>0.00864028578794882</v>
      </c>
      <c r="G75" s="256"/>
      <c r="H75" s="252">
        <v>414</v>
      </c>
      <c r="I75" s="283" t="s">
        <v>120</v>
      </c>
      <c r="J75" s="254">
        <v>13540</v>
      </c>
      <c r="K75" s="255">
        <f t="shared" si="3"/>
        <v>0.00029189381626791854</v>
      </c>
    </row>
    <row r="76" spans="1:11" ht="14.25" thickBot="1">
      <c r="A76" s="281"/>
      <c r="B76" s="252">
        <v>320</v>
      </c>
      <c r="C76" s="253" t="s">
        <v>89</v>
      </c>
      <c r="D76" s="254">
        <v>3152591</v>
      </c>
      <c r="E76" s="255">
        <f t="shared" si="2"/>
        <v>0.03258011246953352</v>
      </c>
      <c r="G76" s="264" t="s">
        <v>121</v>
      </c>
      <c r="H76" s="265" t="s">
        <v>324</v>
      </c>
      <c r="I76" s="266"/>
      <c r="J76" s="267">
        <f>SUM(J47:J75)</f>
        <v>109170292</v>
      </c>
      <c r="K76" s="268">
        <f t="shared" si="3"/>
        <v>2.3534810306471945</v>
      </c>
    </row>
    <row r="77" spans="1:11" ht="13.5">
      <c r="A77" s="281"/>
      <c r="B77" s="252">
        <v>321</v>
      </c>
      <c r="C77" s="253" t="s">
        <v>90</v>
      </c>
      <c r="D77" s="254">
        <v>138126</v>
      </c>
      <c r="E77" s="255">
        <f t="shared" si="2"/>
        <v>0.0014274482845909244</v>
      </c>
      <c r="G77" s="256" t="s">
        <v>123</v>
      </c>
      <c r="H77" s="269">
        <v>201</v>
      </c>
      <c r="I77" s="274" t="s">
        <v>124</v>
      </c>
      <c r="J77" s="271">
        <v>595190</v>
      </c>
      <c r="K77" s="272">
        <f t="shared" si="3"/>
        <v>0.01283103991909176</v>
      </c>
    </row>
    <row r="78" spans="1:11" ht="13.5">
      <c r="A78" s="281"/>
      <c r="B78" s="252">
        <v>322</v>
      </c>
      <c r="C78" s="253" t="s">
        <v>91</v>
      </c>
      <c r="D78" s="254">
        <v>665679</v>
      </c>
      <c r="E78" s="255">
        <f t="shared" si="2"/>
        <v>0.006879387998191521</v>
      </c>
      <c r="G78" s="256"/>
      <c r="H78" s="252">
        <v>202</v>
      </c>
      <c r="I78" s="253" t="s">
        <v>125</v>
      </c>
      <c r="J78" s="254">
        <v>6091509</v>
      </c>
      <c r="K78" s="255">
        <f t="shared" si="3"/>
        <v>0.13132007450815156</v>
      </c>
    </row>
    <row r="79" spans="1:11" ht="13.5">
      <c r="A79" s="281"/>
      <c r="B79" s="252">
        <v>323</v>
      </c>
      <c r="C79" s="253" t="s">
        <v>92</v>
      </c>
      <c r="D79" s="254">
        <v>2605761</v>
      </c>
      <c r="E79" s="255">
        <f t="shared" si="2"/>
        <v>0.02692895667364531</v>
      </c>
      <c r="G79" s="256"/>
      <c r="H79" s="252">
        <v>203</v>
      </c>
      <c r="I79" s="253" t="s">
        <v>126</v>
      </c>
      <c r="J79" s="254">
        <v>10564342</v>
      </c>
      <c r="K79" s="255">
        <f t="shared" si="3"/>
        <v>0.22774491157603063</v>
      </c>
    </row>
    <row r="80" spans="1:11" ht="13.5">
      <c r="A80" s="281"/>
      <c r="B80" s="252">
        <v>324</v>
      </c>
      <c r="C80" s="253" t="s">
        <v>93</v>
      </c>
      <c r="D80" s="254">
        <v>5826414</v>
      </c>
      <c r="E80" s="255">
        <f t="shared" si="2"/>
        <v>0.06021244855868226</v>
      </c>
      <c r="G80" s="256"/>
      <c r="H80" s="252">
        <v>204</v>
      </c>
      <c r="I80" s="253" t="s">
        <v>127</v>
      </c>
      <c r="J80" s="254">
        <v>2818061</v>
      </c>
      <c r="K80" s="255">
        <f t="shared" si="3"/>
        <v>0.06075144606837421</v>
      </c>
    </row>
    <row r="81" spans="1:11" ht="13.5">
      <c r="A81" s="281"/>
      <c r="B81" s="252">
        <v>325</v>
      </c>
      <c r="C81" s="253" t="s">
        <v>94</v>
      </c>
      <c r="D81" s="254">
        <v>756</v>
      </c>
      <c r="E81" s="255">
        <f t="shared" si="2"/>
        <v>7.81280065411826E-06</v>
      </c>
      <c r="G81" s="256"/>
      <c r="H81" s="252">
        <v>205</v>
      </c>
      <c r="I81" s="253" t="s">
        <v>128</v>
      </c>
      <c r="J81" s="254">
        <v>28496767</v>
      </c>
      <c r="K81" s="255">
        <f t="shared" si="3"/>
        <v>0.61433013817782</v>
      </c>
    </row>
    <row r="82" spans="1:11" ht="13.5">
      <c r="A82" s="281"/>
      <c r="B82" s="252">
        <v>326</v>
      </c>
      <c r="C82" s="253" t="s">
        <v>95</v>
      </c>
      <c r="D82" s="254">
        <v>637521</v>
      </c>
      <c r="E82" s="255">
        <f t="shared" si="2"/>
        <v>0.006588392177002814</v>
      </c>
      <c r="G82" s="256"/>
      <c r="H82" s="252">
        <v>206</v>
      </c>
      <c r="I82" s="253" t="s">
        <v>129</v>
      </c>
      <c r="J82" s="254">
        <v>231608</v>
      </c>
      <c r="K82" s="255">
        <f t="shared" si="3"/>
        <v>0.0049929795419630775</v>
      </c>
    </row>
    <row r="83" spans="1:11" ht="13.5">
      <c r="A83" s="281"/>
      <c r="B83" s="252">
        <v>327</v>
      </c>
      <c r="C83" s="253" t="s">
        <v>96</v>
      </c>
      <c r="D83" s="254">
        <v>485535</v>
      </c>
      <c r="E83" s="255">
        <f t="shared" si="2"/>
        <v>0.005017709213753056</v>
      </c>
      <c r="G83" s="256"/>
      <c r="H83" s="252">
        <v>207</v>
      </c>
      <c r="I83" s="253" t="s">
        <v>130</v>
      </c>
      <c r="J83" s="254">
        <v>11848052</v>
      </c>
      <c r="K83" s="255">
        <f t="shared" si="3"/>
        <v>0.2554189891891244</v>
      </c>
    </row>
    <row r="84" spans="1:11" ht="13.5">
      <c r="A84" s="281"/>
      <c r="B84" s="252">
        <v>328</v>
      </c>
      <c r="C84" s="253" t="s">
        <v>97</v>
      </c>
      <c r="D84" s="254">
        <v>82745</v>
      </c>
      <c r="E84" s="255">
        <f t="shared" si="2"/>
        <v>0.0008551192991071634</v>
      </c>
      <c r="G84" s="256"/>
      <c r="H84" s="252">
        <v>208</v>
      </c>
      <c r="I84" s="253" t="s">
        <v>131</v>
      </c>
      <c r="J84" s="254">
        <v>21666017</v>
      </c>
      <c r="K84" s="255">
        <f t="shared" si="3"/>
        <v>0.4670735882906647</v>
      </c>
    </row>
    <row r="85" spans="1:11" ht="13.5">
      <c r="A85" s="281"/>
      <c r="B85" s="252">
        <v>329</v>
      </c>
      <c r="C85" s="253" t="s">
        <v>98</v>
      </c>
      <c r="D85" s="254">
        <v>42133</v>
      </c>
      <c r="E85" s="255">
        <f t="shared" si="2"/>
        <v>0.0004354189549734982</v>
      </c>
      <c r="G85" s="256"/>
      <c r="H85" s="252">
        <v>209</v>
      </c>
      <c r="I85" s="253" t="s">
        <v>132</v>
      </c>
      <c r="J85" s="254">
        <v>674377</v>
      </c>
      <c r="K85" s="255">
        <f t="shared" si="3"/>
        <v>0.01453814447070237</v>
      </c>
    </row>
    <row r="86" spans="1:11" ht="13.5">
      <c r="A86" s="281"/>
      <c r="B86" s="252">
        <v>330</v>
      </c>
      <c r="C86" s="253" t="s">
        <v>99</v>
      </c>
      <c r="D86" s="254">
        <v>222852</v>
      </c>
      <c r="E86" s="255">
        <f t="shared" si="2"/>
        <v>0.0023030400150417497</v>
      </c>
      <c r="G86" s="256"/>
      <c r="H86" s="252">
        <v>210</v>
      </c>
      <c r="I86" s="253" t="s">
        <v>133</v>
      </c>
      <c r="J86" s="254">
        <v>31894856</v>
      </c>
      <c r="K86" s="255">
        <f t="shared" si="3"/>
        <v>0.6875857634531549</v>
      </c>
    </row>
    <row r="87" spans="1:11" ht="13.5">
      <c r="A87" s="281"/>
      <c r="B87" s="252">
        <v>331</v>
      </c>
      <c r="C87" s="276" t="s">
        <v>100</v>
      </c>
      <c r="D87" s="254">
        <v>105983</v>
      </c>
      <c r="E87" s="255">
        <f t="shared" si="2"/>
        <v>0.0010952699096897032</v>
      </c>
      <c r="G87" s="256"/>
      <c r="H87" s="252">
        <v>211</v>
      </c>
      <c r="I87" s="253" t="s">
        <v>134</v>
      </c>
      <c r="J87" s="254">
        <v>699</v>
      </c>
      <c r="K87" s="255">
        <f t="shared" si="3"/>
        <v>1.506896437010894E-05</v>
      </c>
    </row>
    <row r="88" spans="1:11" ht="13.5">
      <c r="A88" s="281"/>
      <c r="B88" s="252">
        <v>332</v>
      </c>
      <c r="C88" s="253" t="s">
        <v>101</v>
      </c>
      <c r="D88" s="254">
        <v>36384</v>
      </c>
      <c r="E88" s="255">
        <f t="shared" si="2"/>
        <v>0.00037600653306804074</v>
      </c>
      <c r="G88" s="256"/>
      <c r="H88" s="252">
        <v>213</v>
      </c>
      <c r="I88" s="253" t="s">
        <v>136</v>
      </c>
      <c r="J88" s="254">
        <v>64743020</v>
      </c>
      <c r="K88" s="255">
        <f t="shared" si="3"/>
        <v>1.395722834897354</v>
      </c>
    </row>
    <row r="89" spans="1:11" ht="13.5">
      <c r="A89" s="281"/>
      <c r="B89" s="252">
        <v>333</v>
      </c>
      <c r="C89" s="253" t="s">
        <v>102</v>
      </c>
      <c r="D89" s="254">
        <v>46921</v>
      </c>
      <c r="E89" s="255">
        <f t="shared" si="2"/>
        <v>0.00048490002578291386</v>
      </c>
      <c r="G89" s="256"/>
      <c r="H89" s="252">
        <v>215</v>
      </c>
      <c r="I89" s="253" t="s">
        <v>137</v>
      </c>
      <c r="J89" s="254">
        <v>3628062</v>
      </c>
      <c r="K89" s="255">
        <f t="shared" si="3"/>
        <v>0.07821335766887866</v>
      </c>
    </row>
    <row r="90" spans="1:11" ht="13.5">
      <c r="A90" s="281"/>
      <c r="B90" s="252">
        <v>334</v>
      </c>
      <c r="C90" s="253" t="s">
        <v>103</v>
      </c>
      <c r="D90" s="254">
        <v>8539</v>
      </c>
      <c r="E90" s="255">
        <f t="shared" si="2"/>
        <v>8.824537670041776E-05</v>
      </c>
      <c r="G90" s="256"/>
      <c r="H90" s="252">
        <v>217</v>
      </c>
      <c r="I90" s="253" t="s">
        <v>138</v>
      </c>
      <c r="J90" s="254">
        <v>867023</v>
      </c>
      <c r="K90" s="255">
        <f t="shared" si="3"/>
        <v>0.0186911855437267</v>
      </c>
    </row>
    <row r="91" spans="1:11" ht="13.5">
      <c r="A91" s="281"/>
      <c r="B91" s="252">
        <v>335</v>
      </c>
      <c r="C91" s="284" t="s">
        <v>104</v>
      </c>
      <c r="D91" s="254">
        <v>76843</v>
      </c>
      <c r="E91" s="255">
        <f t="shared" si="2"/>
        <v>0.0007941257151645629</v>
      </c>
      <c r="G91" s="256"/>
      <c r="H91" s="252">
        <v>218</v>
      </c>
      <c r="I91" s="253" t="s">
        <v>139</v>
      </c>
      <c r="J91" s="254">
        <v>12446832</v>
      </c>
      <c r="K91" s="255">
        <f t="shared" si="3"/>
        <v>0.2683274219295162</v>
      </c>
    </row>
    <row r="92" spans="1:11" ht="13.5">
      <c r="A92" s="281"/>
      <c r="B92" s="252">
        <v>336</v>
      </c>
      <c r="C92" s="253" t="s">
        <v>105</v>
      </c>
      <c r="D92" s="254">
        <v>58844</v>
      </c>
      <c r="E92" s="255">
        <f t="shared" si="2"/>
        <v>0.0006081169863636706</v>
      </c>
      <c r="G92" s="256"/>
      <c r="H92" s="252">
        <v>220</v>
      </c>
      <c r="I92" s="253" t="s">
        <v>141</v>
      </c>
      <c r="J92" s="254">
        <v>16514976</v>
      </c>
      <c r="K92" s="255">
        <f t="shared" si="3"/>
        <v>0.3560280184795483</v>
      </c>
    </row>
    <row r="93" spans="1:11" ht="13.5">
      <c r="A93" s="281"/>
      <c r="B93" s="252">
        <v>337</v>
      </c>
      <c r="C93" s="253" t="s">
        <v>106</v>
      </c>
      <c r="D93" s="254">
        <v>10239</v>
      </c>
      <c r="E93" s="255">
        <f t="shared" si="2"/>
        <v>0.00010581384377978423</v>
      </c>
      <c r="G93" s="256"/>
      <c r="H93" s="252">
        <v>221</v>
      </c>
      <c r="I93" s="253" t="s">
        <v>142</v>
      </c>
      <c r="J93" s="254">
        <v>921</v>
      </c>
      <c r="K93" s="255">
        <f t="shared" si="3"/>
        <v>1.985481571512208E-05</v>
      </c>
    </row>
    <row r="94" spans="1:11" ht="13.5">
      <c r="A94" s="281"/>
      <c r="B94" s="252">
        <v>401</v>
      </c>
      <c r="C94" s="253" t="s">
        <v>107</v>
      </c>
      <c r="D94" s="254">
        <v>7532751</v>
      </c>
      <c r="E94" s="255">
        <f t="shared" si="2"/>
        <v>0.07784640468268517</v>
      </c>
      <c r="G94" s="256"/>
      <c r="H94" s="252">
        <v>222</v>
      </c>
      <c r="I94" s="253" t="s">
        <v>143</v>
      </c>
      <c r="J94" s="254">
        <v>6264944</v>
      </c>
      <c r="K94" s="255">
        <f t="shared" si="3"/>
        <v>0.1350589669767207</v>
      </c>
    </row>
    <row r="95" spans="1:11" ht="13.5">
      <c r="A95" s="281"/>
      <c r="B95" s="252">
        <v>402</v>
      </c>
      <c r="C95" s="253" t="s">
        <v>108</v>
      </c>
      <c r="D95" s="254">
        <v>14240312</v>
      </c>
      <c r="E95" s="255">
        <f t="shared" si="2"/>
        <v>0.14716497210112184</v>
      </c>
      <c r="G95" s="256"/>
      <c r="H95" s="252">
        <v>225</v>
      </c>
      <c r="I95" s="253" t="s">
        <v>144</v>
      </c>
      <c r="J95" s="254">
        <v>7773752</v>
      </c>
      <c r="K95" s="255">
        <f t="shared" si="3"/>
        <v>0.16758568227476842</v>
      </c>
    </row>
    <row r="96" spans="1:11" ht="13.5">
      <c r="A96" s="281"/>
      <c r="B96" s="252">
        <v>403</v>
      </c>
      <c r="C96" s="253" t="s">
        <v>109</v>
      </c>
      <c r="D96" s="254">
        <v>681482</v>
      </c>
      <c r="E96" s="255">
        <f t="shared" si="2"/>
        <v>0.007042702401282831</v>
      </c>
      <c r="G96" s="256"/>
      <c r="H96" s="252">
        <v>228</v>
      </c>
      <c r="I96" s="253" t="s">
        <v>325</v>
      </c>
      <c r="J96" s="254">
        <v>17945</v>
      </c>
      <c r="K96" s="255">
        <f t="shared" si="3"/>
        <v>0.0003868563170552288</v>
      </c>
    </row>
    <row r="97" spans="1:11" ht="13.5">
      <c r="A97" s="281"/>
      <c r="B97" s="252">
        <v>404</v>
      </c>
      <c r="C97" s="253" t="s">
        <v>110</v>
      </c>
      <c r="D97" s="254">
        <v>457616</v>
      </c>
      <c r="E97" s="255">
        <f t="shared" si="2"/>
        <v>0.00472918331234786</v>
      </c>
      <c r="G97" s="256"/>
      <c r="H97" s="252">
        <v>230</v>
      </c>
      <c r="I97" s="253" t="s">
        <v>146</v>
      </c>
      <c r="J97" s="254">
        <v>321148</v>
      </c>
      <c r="K97" s="255">
        <f t="shared" si="3"/>
        <v>0.006923272917785044</v>
      </c>
    </row>
    <row r="98" spans="1:11" ht="13.5">
      <c r="A98" s="281"/>
      <c r="B98" s="252">
        <v>405</v>
      </c>
      <c r="C98" s="253" t="s">
        <v>111</v>
      </c>
      <c r="D98" s="254">
        <v>89590</v>
      </c>
      <c r="E98" s="255">
        <f t="shared" si="2"/>
        <v>0.0009258582150826124</v>
      </c>
      <c r="G98" s="256"/>
      <c r="H98" s="252">
        <v>233</v>
      </c>
      <c r="I98" s="253" t="s">
        <v>147</v>
      </c>
      <c r="J98" s="254">
        <v>2001</v>
      </c>
      <c r="K98" s="255">
        <f t="shared" si="3"/>
        <v>4.313733577194276E-05</v>
      </c>
    </row>
    <row r="99" spans="1:11" ht="13.5">
      <c r="A99" s="281"/>
      <c r="B99" s="252">
        <v>406</v>
      </c>
      <c r="C99" s="253" t="s">
        <v>112</v>
      </c>
      <c r="D99" s="254">
        <v>10784036</v>
      </c>
      <c r="E99" s="255">
        <f t="shared" si="2"/>
        <v>0.11144645967570752</v>
      </c>
      <c r="G99" s="256"/>
      <c r="H99" s="252">
        <v>234</v>
      </c>
      <c r="I99" s="253" t="s">
        <v>148</v>
      </c>
      <c r="J99" s="254">
        <v>6024187</v>
      </c>
      <c r="K99" s="255">
        <f t="shared" si="3"/>
        <v>0.12986875430883185</v>
      </c>
    </row>
    <row r="100" spans="1:11" ht="13.5">
      <c r="A100" s="281"/>
      <c r="B100" s="252">
        <v>407</v>
      </c>
      <c r="C100" s="253" t="s">
        <v>113</v>
      </c>
      <c r="D100" s="254">
        <v>35650773</v>
      </c>
      <c r="E100" s="255">
        <f t="shared" si="2"/>
        <v>0.3684290775320392</v>
      </c>
      <c r="G100" s="256"/>
      <c r="H100" s="252">
        <v>241</v>
      </c>
      <c r="I100" s="253" t="s">
        <v>149</v>
      </c>
      <c r="J100" s="254">
        <v>103561</v>
      </c>
      <c r="K100" s="255">
        <f t="shared" si="3"/>
        <v>0.0022325565366707466</v>
      </c>
    </row>
    <row r="101" spans="1:11" ht="13.5">
      <c r="A101" s="281"/>
      <c r="B101" s="252">
        <v>408</v>
      </c>
      <c r="C101" s="253" t="s">
        <v>114</v>
      </c>
      <c r="D101" s="254">
        <v>5499416</v>
      </c>
      <c r="E101" s="255">
        <f t="shared" si="2"/>
        <v>0.05683312291278892</v>
      </c>
      <c r="G101" s="256"/>
      <c r="H101" s="252">
        <v>242</v>
      </c>
      <c r="I101" s="253" t="s">
        <v>150</v>
      </c>
      <c r="J101" s="254">
        <v>217786</v>
      </c>
      <c r="K101" s="255">
        <f t="shared" si="3"/>
        <v>0.004695006401013656</v>
      </c>
    </row>
    <row r="102" spans="1:11" ht="13.5">
      <c r="A102" s="281"/>
      <c r="B102" s="252">
        <v>409</v>
      </c>
      <c r="C102" s="253" t="s">
        <v>115</v>
      </c>
      <c r="D102" s="254">
        <v>31396807</v>
      </c>
      <c r="E102" s="255">
        <f t="shared" si="2"/>
        <v>0.32446692363336616</v>
      </c>
      <c r="G102" s="256"/>
      <c r="H102" s="252">
        <v>243</v>
      </c>
      <c r="I102" s="276" t="s">
        <v>151</v>
      </c>
      <c r="J102" s="254">
        <v>55574</v>
      </c>
      <c r="K102" s="255">
        <f t="shared" si="3"/>
        <v>0.001198058120034956</v>
      </c>
    </row>
    <row r="103" spans="1:11" ht="13.5">
      <c r="A103" s="281"/>
      <c r="B103" s="252">
        <v>410</v>
      </c>
      <c r="C103" s="253" t="s">
        <v>116</v>
      </c>
      <c r="D103" s="254">
        <v>132903481</v>
      </c>
      <c r="E103" s="255">
        <f t="shared" si="2"/>
        <v>1.373476723930415</v>
      </c>
      <c r="G103" s="256"/>
      <c r="H103" s="252">
        <v>244</v>
      </c>
      <c r="I103" s="285" t="s">
        <v>326</v>
      </c>
      <c r="J103" s="254">
        <v>2054</v>
      </c>
      <c r="K103" s="255">
        <f t="shared" si="3"/>
        <v>4.4279903885842294E-05</v>
      </c>
    </row>
    <row r="104" spans="1:11" ht="13.5">
      <c r="A104" s="281"/>
      <c r="B104" s="252">
        <v>411</v>
      </c>
      <c r="C104" s="253" t="s">
        <v>117</v>
      </c>
      <c r="D104" s="254">
        <v>1297122</v>
      </c>
      <c r="E104" s="255">
        <f t="shared" si="2"/>
        <v>0.0134049677381894</v>
      </c>
      <c r="G104" s="256"/>
      <c r="H104" s="252">
        <v>247</v>
      </c>
      <c r="I104" s="253" t="s">
        <v>327</v>
      </c>
      <c r="J104" s="254">
        <v>88451</v>
      </c>
      <c r="K104" s="255">
        <f t="shared" si="3"/>
        <v>0.001906816834764672</v>
      </c>
    </row>
    <row r="105" spans="1:11" ht="13.5">
      <c r="A105" s="281"/>
      <c r="B105" s="252">
        <v>412</v>
      </c>
      <c r="C105" s="253" t="s">
        <v>118</v>
      </c>
      <c r="D105" s="254">
        <v>639207</v>
      </c>
      <c r="E105" s="255">
        <f t="shared" si="2"/>
        <v>0.006605815962588585</v>
      </c>
      <c r="G105" s="256"/>
      <c r="H105" s="286"/>
      <c r="I105" s="287" t="s">
        <v>328</v>
      </c>
      <c r="J105" s="288">
        <f>J79+J80+J81+J82+J83+J84+J85+J86+J88+J90+J91+J92+J93+J94+J95+J97+J98+J101</f>
        <v>217346483</v>
      </c>
      <c r="K105" s="263">
        <f t="shared" si="3"/>
        <v>4.685531342339755</v>
      </c>
    </row>
    <row r="106" spans="1:11" ht="13.5">
      <c r="A106" s="281"/>
      <c r="B106" s="252">
        <v>413</v>
      </c>
      <c r="C106" s="253" t="s">
        <v>119</v>
      </c>
      <c r="D106" s="254">
        <v>51433376</v>
      </c>
      <c r="E106" s="255">
        <f t="shared" si="2"/>
        <v>0.5315326900215747</v>
      </c>
      <c r="G106" s="256"/>
      <c r="H106" s="257"/>
      <c r="I106" s="261" t="s">
        <v>329</v>
      </c>
      <c r="J106" s="262">
        <f>J77+J78+J89</f>
        <v>10314761</v>
      </c>
      <c r="K106" s="263">
        <f t="shared" si="3"/>
        <v>0.22236447209612198</v>
      </c>
    </row>
    <row r="107" spans="1:11" ht="14.25" thickBot="1">
      <c r="A107" s="264" t="s">
        <v>330</v>
      </c>
      <c r="B107" s="265" t="s">
        <v>324</v>
      </c>
      <c r="C107" s="266"/>
      <c r="D107" s="267">
        <f>SUM(D63:D106)</f>
        <v>506843981</v>
      </c>
      <c r="E107" s="268">
        <f t="shared" si="2"/>
        <v>5.237924585043259</v>
      </c>
      <c r="G107" s="256"/>
      <c r="H107" s="257"/>
      <c r="I107" s="261" t="s">
        <v>297</v>
      </c>
      <c r="J107" s="262">
        <f>J108-J105-J106</f>
        <v>6292471</v>
      </c>
      <c r="K107" s="263">
        <f t="shared" si="3"/>
        <v>0.1356523909856134</v>
      </c>
    </row>
    <row r="108" spans="1:11" ht="14.25" thickBot="1">
      <c r="A108" s="256" t="s">
        <v>123</v>
      </c>
      <c r="B108" s="269">
        <v>201</v>
      </c>
      <c r="C108" s="274" t="s">
        <v>124</v>
      </c>
      <c r="D108" s="289">
        <v>1235346</v>
      </c>
      <c r="E108" s="272">
        <f t="shared" si="2"/>
        <v>0.012766550313310022</v>
      </c>
      <c r="G108" s="264" t="s">
        <v>157</v>
      </c>
      <c r="H108" s="265" t="s">
        <v>331</v>
      </c>
      <c r="I108" s="266"/>
      <c r="J108" s="267">
        <f>SUM(J77:J104)</f>
        <v>233953715</v>
      </c>
      <c r="K108" s="268">
        <f t="shared" si="3"/>
        <v>5.04354820542149</v>
      </c>
    </row>
    <row r="109" spans="1:11" ht="13.5">
      <c r="A109" s="256"/>
      <c r="B109" s="252">
        <v>202</v>
      </c>
      <c r="C109" s="253" t="s">
        <v>125</v>
      </c>
      <c r="D109" s="290">
        <v>25414866</v>
      </c>
      <c r="E109" s="255">
        <f t="shared" si="2"/>
        <v>0.262647198027947</v>
      </c>
      <c r="G109" s="281" t="s">
        <v>332</v>
      </c>
      <c r="H109" s="269">
        <v>150</v>
      </c>
      <c r="I109" s="274" t="s">
        <v>160</v>
      </c>
      <c r="J109" s="271">
        <v>33960</v>
      </c>
      <c r="K109" s="272">
        <f t="shared" si="3"/>
        <v>0.0007321059084533614</v>
      </c>
    </row>
    <row r="110" spans="1:11" ht="13.5">
      <c r="A110" s="256"/>
      <c r="B110" s="252">
        <v>203</v>
      </c>
      <c r="C110" s="253" t="s">
        <v>126</v>
      </c>
      <c r="D110" s="290">
        <v>19905394</v>
      </c>
      <c r="E110" s="255">
        <f t="shared" si="2"/>
        <v>0.20571015246518745</v>
      </c>
      <c r="G110" s="256" t="s">
        <v>333</v>
      </c>
      <c r="H110" s="252">
        <v>152</v>
      </c>
      <c r="I110" s="253" t="s">
        <v>163</v>
      </c>
      <c r="J110" s="254">
        <v>27940</v>
      </c>
      <c r="K110" s="255">
        <f t="shared" si="3"/>
        <v>0.0006023274170255275</v>
      </c>
    </row>
    <row r="111" spans="1:11" ht="13.5">
      <c r="A111" s="256"/>
      <c r="B111" s="252">
        <v>204</v>
      </c>
      <c r="C111" s="253" t="s">
        <v>127</v>
      </c>
      <c r="D111" s="290">
        <v>4113365</v>
      </c>
      <c r="E111" s="255">
        <f t="shared" si="2"/>
        <v>0.04250912799289307</v>
      </c>
      <c r="G111" s="256"/>
      <c r="H111" s="252">
        <v>153</v>
      </c>
      <c r="I111" s="253" t="s">
        <v>164</v>
      </c>
      <c r="J111" s="254">
        <v>2006197</v>
      </c>
      <c r="K111" s="255">
        <f t="shared" si="3"/>
        <v>0.04324937212077174</v>
      </c>
    </row>
    <row r="112" spans="1:11" ht="13.5">
      <c r="A112" s="256"/>
      <c r="B112" s="252">
        <v>205</v>
      </c>
      <c r="C112" s="253" t="s">
        <v>128</v>
      </c>
      <c r="D112" s="290">
        <v>185015116</v>
      </c>
      <c r="E112" s="255">
        <f t="shared" si="2"/>
        <v>1.9120188086065686</v>
      </c>
      <c r="G112" s="256"/>
      <c r="H112" s="252">
        <v>154</v>
      </c>
      <c r="I112" s="253" t="s">
        <v>165</v>
      </c>
      <c r="J112" s="254">
        <v>540</v>
      </c>
      <c r="K112" s="255">
        <f t="shared" si="3"/>
        <v>1.1641260028410341E-05</v>
      </c>
    </row>
    <row r="113" spans="1:11" ht="13.5">
      <c r="A113" s="256"/>
      <c r="B113" s="252">
        <v>206</v>
      </c>
      <c r="C113" s="253" t="s">
        <v>129</v>
      </c>
      <c r="D113" s="290">
        <v>4423185</v>
      </c>
      <c r="E113" s="255">
        <f t="shared" si="2"/>
        <v>0.045710929446145604</v>
      </c>
      <c r="G113" s="256"/>
      <c r="H113" s="252">
        <v>155</v>
      </c>
      <c r="I113" s="253" t="s">
        <v>166</v>
      </c>
      <c r="J113" s="254">
        <v>271909</v>
      </c>
      <c r="K113" s="255">
        <f t="shared" si="3"/>
        <v>0.005861784024194495</v>
      </c>
    </row>
    <row r="114" spans="1:11" ht="13.5">
      <c r="A114" s="256"/>
      <c r="B114" s="252">
        <v>207</v>
      </c>
      <c r="C114" s="253" t="s">
        <v>130</v>
      </c>
      <c r="D114" s="290">
        <v>242278801</v>
      </c>
      <c r="E114" s="255">
        <f t="shared" si="2"/>
        <v>2.503804199645222</v>
      </c>
      <c r="G114" s="256"/>
      <c r="H114" s="252">
        <v>157</v>
      </c>
      <c r="I114" s="253" t="s">
        <v>168</v>
      </c>
      <c r="J114" s="254">
        <v>113873</v>
      </c>
      <c r="K114" s="255">
        <f t="shared" si="3"/>
        <v>0.002454861487435501</v>
      </c>
    </row>
    <row r="115" spans="1:11" ht="13.5">
      <c r="A115" s="256"/>
      <c r="B115" s="252">
        <v>208</v>
      </c>
      <c r="C115" s="253" t="s">
        <v>131</v>
      </c>
      <c r="D115" s="290">
        <v>118205481</v>
      </c>
      <c r="E115" s="255">
        <f t="shared" si="2"/>
        <v>1.2215818244406926</v>
      </c>
      <c r="G115" s="256"/>
      <c r="H115" s="252">
        <v>223</v>
      </c>
      <c r="I115" s="253" t="s">
        <v>169</v>
      </c>
      <c r="J115" s="254">
        <v>10656079</v>
      </c>
      <c r="K115" s="255">
        <f t="shared" si="3"/>
        <v>0.2297225676338571</v>
      </c>
    </row>
    <row r="116" spans="1:11" ht="13.5">
      <c r="A116" s="256"/>
      <c r="B116" s="252">
        <v>209</v>
      </c>
      <c r="C116" s="253" t="s">
        <v>132</v>
      </c>
      <c r="D116" s="290">
        <v>20132</v>
      </c>
      <c r="E116" s="255">
        <f t="shared" si="2"/>
        <v>0.00020805198778929738</v>
      </c>
      <c r="G116" s="256"/>
      <c r="H116" s="252">
        <v>224</v>
      </c>
      <c r="I116" s="253" t="s">
        <v>170</v>
      </c>
      <c r="J116" s="254">
        <v>105929190</v>
      </c>
      <c r="K116" s="255">
        <f t="shared" si="3"/>
        <v>2.283609713683119</v>
      </c>
    </row>
    <row r="117" spans="1:11" ht="13.5">
      <c r="A117" s="256"/>
      <c r="B117" s="252">
        <v>210</v>
      </c>
      <c r="C117" s="253" t="s">
        <v>133</v>
      </c>
      <c r="D117" s="290">
        <v>114221961</v>
      </c>
      <c r="E117" s="255">
        <f t="shared" si="2"/>
        <v>1.1804145656289293</v>
      </c>
      <c r="G117" s="256"/>
      <c r="H117" s="252">
        <v>227</v>
      </c>
      <c r="I117" s="253" t="s">
        <v>171</v>
      </c>
      <c r="J117" s="254">
        <v>3765417</v>
      </c>
      <c r="K117" s="255">
        <f t="shared" si="3"/>
        <v>0.08117444150443848</v>
      </c>
    </row>
    <row r="118" spans="1:11" ht="13.5">
      <c r="A118" s="256"/>
      <c r="B118" s="252">
        <v>212</v>
      </c>
      <c r="C118" s="253" t="s">
        <v>135</v>
      </c>
      <c r="D118" s="290">
        <v>2474</v>
      </c>
      <c r="E118" s="255">
        <f t="shared" si="2"/>
        <v>2.556728679667801E-05</v>
      </c>
      <c r="G118" s="256"/>
      <c r="H118" s="252">
        <v>229</v>
      </c>
      <c r="I118" s="253" t="s">
        <v>172</v>
      </c>
      <c r="J118" s="254">
        <v>205</v>
      </c>
      <c r="K118" s="255">
        <f t="shared" si="3"/>
        <v>4.419367233007629E-06</v>
      </c>
    </row>
    <row r="119" spans="1:11" ht="13.5">
      <c r="A119" s="256"/>
      <c r="B119" s="252">
        <v>213</v>
      </c>
      <c r="C119" s="253" t="s">
        <v>136</v>
      </c>
      <c r="D119" s="290">
        <v>291565887</v>
      </c>
      <c r="E119" s="255">
        <f t="shared" si="2"/>
        <v>3.0131562866034005</v>
      </c>
      <c r="G119" s="256"/>
      <c r="H119" s="252">
        <v>231</v>
      </c>
      <c r="I119" s="253" t="s">
        <v>173</v>
      </c>
      <c r="J119" s="254">
        <v>2994637</v>
      </c>
      <c r="K119" s="255">
        <f t="shared" si="3"/>
        <v>0.06455805186610862</v>
      </c>
    </row>
    <row r="120" spans="1:11" ht="13.5">
      <c r="A120" s="256"/>
      <c r="B120" s="252">
        <v>215</v>
      </c>
      <c r="C120" s="253" t="s">
        <v>137</v>
      </c>
      <c r="D120" s="290">
        <v>23219989</v>
      </c>
      <c r="E120" s="255">
        <f t="shared" si="2"/>
        <v>0.23996447784103017</v>
      </c>
      <c r="G120" s="256"/>
      <c r="H120" s="252">
        <v>232</v>
      </c>
      <c r="I120" s="253" t="s">
        <v>174</v>
      </c>
      <c r="J120" s="254">
        <v>403174</v>
      </c>
      <c r="K120" s="255">
        <f t="shared" si="3"/>
        <v>0.008691580316100575</v>
      </c>
    </row>
    <row r="121" spans="1:11" ht="13.5">
      <c r="A121" s="256"/>
      <c r="B121" s="252">
        <v>217</v>
      </c>
      <c r="C121" s="253" t="s">
        <v>138</v>
      </c>
      <c r="D121" s="290">
        <v>3105310</v>
      </c>
      <c r="E121" s="255">
        <f t="shared" si="2"/>
        <v>0.03209149206248674</v>
      </c>
      <c r="G121" s="256"/>
      <c r="H121" s="252">
        <v>235</v>
      </c>
      <c r="I121" s="253" t="s">
        <v>175</v>
      </c>
      <c r="J121" s="254">
        <v>702053</v>
      </c>
      <c r="K121" s="255">
        <f t="shared" si="3"/>
        <v>0.01513478060504734</v>
      </c>
    </row>
    <row r="122" spans="1:11" ht="13.5">
      <c r="A122" s="256"/>
      <c r="B122" s="252">
        <v>218</v>
      </c>
      <c r="C122" s="253" t="s">
        <v>139</v>
      </c>
      <c r="D122" s="290">
        <v>40483755</v>
      </c>
      <c r="E122" s="255">
        <f t="shared" si="2"/>
        <v>0.41837500998037486</v>
      </c>
      <c r="G122" s="256"/>
      <c r="H122" s="252">
        <v>236</v>
      </c>
      <c r="I122" s="253" t="s">
        <v>176</v>
      </c>
      <c r="J122" s="254">
        <v>568007</v>
      </c>
      <c r="K122" s="255">
        <f t="shared" si="3"/>
        <v>0.012245031823994947</v>
      </c>
    </row>
    <row r="123" spans="1:11" ht="13.5">
      <c r="A123" s="256"/>
      <c r="B123" s="252">
        <v>219</v>
      </c>
      <c r="C123" s="253" t="s">
        <v>140</v>
      </c>
      <c r="D123" s="290">
        <v>5405226</v>
      </c>
      <c r="E123" s="255">
        <f t="shared" si="2"/>
        <v>0.05585972649266803</v>
      </c>
      <c r="G123" s="256"/>
      <c r="H123" s="252">
        <v>237</v>
      </c>
      <c r="I123" s="253" t="s">
        <v>177</v>
      </c>
      <c r="J123" s="254">
        <v>425035</v>
      </c>
      <c r="K123" s="255">
        <f t="shared" si="3"/>
        <v>0.00916285732625072</v>
      </c>
    </row>
    <row r="124" spans="1:11" ht="13.5">
      <c r="A124" s="256"/>
      <c r="B124" s="252">
        <v>220</v>
      </c>
      <c r="C124" s="253" t="s">
        <v>141</v>
      </c>
      <c r="D124" s="290">
        <v>53160971</v>
      </c>
      <c r="E124" s="255">
        <f t="shared" si="2"/>
        <v>0.5493863346592088</v>
      </c>
      <c r="G124" s="256"/>
      <c r="H124" s="252">
        <v>238</v>
      </c>
      <c r="I124" s="253" t="s">
        <v>178</v>
      </c>
      <c r="J124" s="254">
        <v>1762514</v>
      </c>
      <c r="K124" s="255">
        <f t="shared" si="3"/>
        <v>0.03799608106984004</v>
      </c>
    </row>
    <row r="125" spans="1:11" ht="13.5">
      <c r="A125" s="256"/>
      <c r="B125" s="252">
        <v>221</v>
      </c>
      <c r="C125" s="253" t="s">
        <v>142</v>
      </c>
      <c r="D125" s="290">
        <v>65195</v>
      </c>
      <c r="E125" s="255">
        <f t="shared" si="2"/>
        <v>0.0006737507124937038</v>
      </c>
      <c r="G125" s="256"/>
      <c r="H125" s="252">
        <v>239</v>
      </c>
      <c r="I125" s="253" t="s">
        <v>179</v>
      </c>
      <c r="J125" s="254">
        <v>130392</v>
      </c>
      <c r="K125" s="255">
        <f t="shared" si="3"/>
        <v>0.00281097625486015</v>
      </c>
    </row>
    <row r="126" spans="1:11" ht="13.5">
      <c r="A126" s="256"/>
      <c r="B126" s="252">
        <v>222</v>
      </c>
      <c r="C126" s="253" t="s">
        <v>143</v>
      </c>
      <c r="D126" s="290">
        <v>14284861</v>
      </c>
      <c r="E126" s="255">
        <f t="shared" si="2"/>
        <v>0.14762535894813283</v>
      </c>
      <c r="G126" s="256"/>
      <c r="H126" s="252">
        <v>245</v>
      </c>
      <c r="I126" s="253" t="s">
        <v>181</v>
      </c>
      <c r="J126" s="254">
        <v>4479108</v>
      </c>
      <c r="K126" s="255">
        <f t="shared" si="3"/>
        <v>0.096560112820987</v>
      </c>
    </row>
    <row r="127" spans="1:11" ht="13.5">
      <c r="A127" s="256"/>
      <c r="B127" s="252">
        <v>225</v>
      </c>
      <c r="C127" s="253" t="s">
        <v>144</v>
      </c>
      <c r="D127" s="290">
        <v>14378757</v>
      </c>
      <c r="E127" s="255">
        <f t="shared" si="2"/>
        <v>0.14859571705688826</v>
      </c>
      <c r="G127" s="256"/>
      <c r="H127" s="252">
        <v>246</v>
      </c>
      <c r="I127" s="253" t="s">
        <v>182</v>
      </c>
      <c r="J127" s="254">
        <v>652945</v>
      </c>
      <c r="K127" s="255">
        <f t="shared" si="3"/>
        <v>0.014076115794908129</v>
      </c>
    </row>
    <row r="128" spans="1:11" ht="13.5">
      <c r="A128" s="256"/>
      <c r="B128" s="252">
        <v>228</v>
      </c>
      <c r="C128" s="253" t="s">
        <v>325</v>
      </c>
      <c r="D128" s="290">
        <v>72555</v>
      </c>
      <c r="E128" s="255">
        <f t="shared" si="2"/>
        <v>0.0007498118405549609</v>
      </c>
      <c r="G128" s="256"/>
      <c r="H128" s="257"/>
      <c r="I128" s="287" t="s">
        <v>334</v>
      </c>
      <c r="J128" s="259">
        <f>J115+J117+J119+J120+J121+J122+J123+J126+J127</f>
        <v>24646455</v>
      </c>
      <c r="K128" s="260">
        <f t="shared" si="3"/>
        <v>0.5313255396916929</v>
      </c>
    </row>
    <row r="129" spans="1:11" ht="13.5">
      <c r="A129" s="256"/>
      <c r="B129" s="252">
        <v>230</v>
      </c>
      <c r="C129" s="253" t="s">
        <v>146</v>
      </c>
      <c r="D129" s="290">
        <v>1427488</v>
      </c>
      <c r="E129" s="255">
        <f t="shared" si="2"/>
        <v>0.014752221137759217</v>
      </c>
      <c r="G129" s="256"/>
      <c r="H129" s="257"/>
      <c r="I129" s="261" t="s">
        <v>287</v>
      </c>
      <c r="J129" s="262">
        <f>J130-J128</f>
        <v>110276720</v>
      </c>
      <c r="K129" s="263">
        <f t="shared" si="3"/>
        <v>2.3773332825929616</v>
      </c>
    </row>
    <row r="130" spans="1:11" ht="14.25" thickBot="1">
      <c r="A130" s="256"/>
      <c r="B130" s="252">
        <v>233</v>
      </c>
      <c r="C130" s="253" t="s">
        <v>147</v>
      </c>
      <c r="D130" s="290">
        <v>760358</v>
      </c>
      <c r="E130" s="255">
        <f t="shared" si="2"/>
        <v>0.007857837936195837</v>
      </c>
      <c r="G130" s="264" t="s">
        <v>299</v>
      </c>
      <c r="H130" s="265" t="s">
        <v>335</v>
      </c>
      <c r="I130" s="266"/>
      <c r="J130" s="267">
        <f>SUM(J109:J127)</f>
        <v>134923175</v>
      </c>
      <c r="K130" s="268">
        <f t="shared" si="3"/>
        <v>2.9086588222846546</v>
      </c>
    </row>
    <row r="131" spans="1:11" ht="13.5">
      <c r="A131" s="256"/>
      <c r="B131" s="252">
        <v>234</v>
      </c>
      <c r="C131" s="253" t="s">
        <v>148</v>
      </c>
      <c r="D131" s="290">
        <v>36899904</v>
      </c>
      <c r="E131" s="255">
        <f t="shared" si="2"/>
        <v>0.3813380874445781</v>
      </c>
      <c r="G131" s="256" t="s">
        <v>186</v>
      </c>
      <c r="H131" s="269">
        <v>133</v>
      </c>
      <c r="I131" s="274" t="s">
        <v>187</v>
      </c>
      <c r="J131" s="271">
        <v>10575149</v>
      </c>
      <c r="K131" s="272">
        <f t="shared" si="3"/>
        <v>0.22797788768182145</v>
      </c>
    </row>
    <row r="132" spans="1:11" ht="13.5">
      <c r="A132" s="256"/>
      <c r="B132" s="252">
        <v>241</v>
      </c>
      <c r="C132" s="253" t="s">
        <v>149</v>
      </c>
      <c r="D132" s="290">
        <v>314887</v>
      </c>
      <c r="E132" s="255">
        <f t="shared" si="2"/>
        <v>0.0032541658195414506</v>
      </c>
      <c r="G132" s="256"/>
      <c r="H132" s="252">
        <v>135</v>
      </c>
      <c r="I132" s="253" t="s">
        <v>189</v>
      </c>
      <c r="J132" s="254">
        <v>561933</v>
      </c>
      <c r="K132" s="255">
        <f t="shared" si="3"/>
        <v>0.012114089206564272</v>
      </c>
    </row>
    <row r="133" spans="1:11" ht="13.5">
      <c r="A133" s="256"/>
      <c r="B133" s="252">
        <v>242</v>
      </c>
      <c r="C133" s="253" t="s">
        <v>150</v>
      </c>
      <c r="D133" s="290">
        <v>1353702</v>
      </c>
      <c r="E133" s="255">
        <f t="shared" si="2"/>
        <v>0.013989687660160312</v>
      </c>
      <c r="G133" s="256"/>
      <c r="H133" s="252">
        <v>137</v>
      </c>
      <c r="I133" s="253" t="s">
        <v>190</v>
      </c>
      <c r="J133" s="254">
        <v>356580270</v>
      </c>
      <c r="K133" s="255">
        <f t="shared" si="3"/>
        <v>7.687117859390309</v>
      </c>
    </row>
    <row r="134" spans="1:11" ht="13.5">
      <c r="A134" s="256"/>
      <c r="B134" s="252">
        <v>243</v>
      </c>
      <c r="C134" s="291" t="s">
        <v>151</v>
      </c>
      <c r="D134" s="290">
        <v>3800</v>
      </c>
      <c r="E134" s="255">
        <f t="shared" si="2"/>
        <v>3.927069111858385E-05</v>
      </c>
      <c r="G134" s="256"/>
      <c r="H134" s="252">
        <v>138</v>
      </c>
      <c r="I134" s="253" t="s">
        <v>191</v>
      </c>
      <c r="J134" s="254">
        <v>9082318</v>
      </c>
      <c r="K134" s="255">
        <f t="shared" si="3"/>
        <v>0.1957956027753921</v>
      </c>
    </row>
    <row r="135" spans="1:11" ht="13.5">
      <c r="A135" s="256"/>
      <c r="B135" s="252">
        <v>244</v>
      </c>
      <c r="C135" s="284" t="s">
        <v>326</v>
      </c>
      <c r="D135" s="290">
        <v>70480</v>
      </c>
      <c r="E135" s="255">
        <f t="shared" si="2"/>
        <v>0.0007283679763257341</v>
      </c>
      <c r="G135" s="256"/>
      <c r="H135" s="252">
        <v>140</v>
      </c>
      <c r="I135" s="253" t="s">
        <v>192</v>
      </c>
      <c r="J135" s="254">
        <v>371153675</v>
      </c>
      <c r="K135" s="255">
        <f t="shared" si="3"/>
        <v>8.001289705879818</v>
      </c>
    </row>
    <row r="136" spans="1:11" ht="13.5">
      <c r="A136" s="256"/>
      <c r="B136" s="252">
        <v>247</v>
      </c>
      <c r="C136" s="253" t="s">
        <v>327</v>
      </c>
      <c r="D136" s="290">
        <v>364744</v>
      </c>
      <c r="E136" s="255">
        <f t="shared" si="2"/>
        <v>0.00376940762140967</v>
      </c>
      <c r="G136" s="256"/>
      <c r="H136" s="252">
        <v>141</v>
      </c>
      <c r="I136" s="253" t="s">
        <v>193</v>
      </c>
      <c r="J136" s="254">
        <v>13269382</v>
      </c>
      <c r="K136" s="255">
        <f t="shared" si="3"/>
        <v>0.2860598634783475</v>
      </c>
    </row>
    <row r="137" spans="1:13" ht="13.5">
      <c r="A137" s="256"/>
      <c r="B137" s="252">
        <v>248</v>
      </c>
      <c r="C137" s="253" t="s">
        <v>154</v>
      </c>
      <c r="D137" s="290">
        <v>2124</v>
      </c>
      <c r="E137" s="255">
        <f t="shared" si="2"/>
        <v>2.1950249456808446E-05</v>
      </c>
      <c r="G137" s="256"/>
      <c r="H137" s="252">
        <v>143</v>
      </c>
      <c r="I137" s="253" t="s">
        <v>194</v>
      </c>
      <c r="J137" s="254">
        <v>1679316</v>
      </c>
      <c r="K137" s="255">
        <f t="shared" si="3"/>
        <v>0.03620250782568507</v>
      </c>
      <c r="M137" s="292"/>
    </row>
    <row r="138" spans="1:11" ht="13.5">
      <c r="A138" s="256"/>
      <c r="B138" s="286"/>
      <c r="C138" s="287" t="s">
        <v>328</v>
      </c>
      <c r="D138" s="288">
        <f>D110+D111+D112+D113+D114+D115+D116+D117+D119+D121+D122+D124+D125+D126+D127+D129+D130+D133</f>
        <v>1108769719</v>
      </c>
      <c r="E138" s="263">
        <f aca="true" t="shared" si="4" ref="E138:E201">D138/$D$7*100</f>
        <v>11.458461356970528</v>
      </c>
      <c r="G138" s="256"/>
      <c r="H138" s="252">
        <v>144</v>
      </c>
      <c r="I138" s="253" t="s">
        <v>195</v>
      </c>
      <c r="J138" s="254">
        <v>462892</v>
      </c>
      <c r="K138" s="255">
        <f aca="true" t="shared" si="5" ref="K138:K177">J138/$J$7*100</f>
        <v>0.00997897432790911</v>
      </c>
    </row>
    <row r="139" spans="1:11" ht="13.5">
      <c r="A139" s="256"/>
      <c r="B139" s="257"/>
      <c r="C139" s="261" t="s">
        <v>329</v>
      </c>
      <c r="D139" s="262">
        <f>D108+D109+D120</f>
        <v>49870201</v>
      </c>
      <c r="E139" s="263">
        <f t="shared" si="4"/>
        <v>0.5153782261822872</v>
      </c>
      <c r="G139" s="256"/>
      <c r="H139" s="252">
        <v>145</v>
      </c>
      <c r="I139" s="253" t="s">
        <v>196</v>
      </c>
      <c r="J139" s="254">
        <v>13948</v>
      </c>
      <c r="K139" s="255">
        <f t="shared" si="5"/>
        <v>0.00030068943495605076</v>
      </c>
    </row>
    <row r="140" spans="1:11" ht="13.5">
      <c r="A140" s="256"/>
      <c r="B140" s="257"/>
      <c r="C140" s="261" t="s">
        <v>314</v>
      </c>
      <c r="D140" s="262">
        <f>D141-D138-D139</f>
        <v>43136194</v>
      </c>
      <c r="E140" s="263">
        <f t="shared" si="4"/>
        <v>0.44578635542245</v>
      </c>
      <c r="G140" s="256"/>
      <c r="H140" s="252">
        <v>146</v>
      </c>
      <c r="I140" s="253" t="s">
        <v>197</v>
      </c>
      <c r="J140" s="254">
        <v>44617</v>
      </c>
      <c r="K140" s="255">
        <f t="shared" si="5"/>
        <v>0.0009618483309029335</v>
      </c>
    </row>
    <row r="141" spans="1:11" ht="14.25" thickBot="1">
      <c r="A141" s="264" t="s">
        <v>336</v>
      </c>
      <c r="B141" s="265" t="s">
        <v>331</v>
      </c>
      <c r="C141" s="266"/>
      <c r="D141" s="267">
        <f>SUM(D108:D137)</f>
        <v>1201776114</v>
      </c>
      <c r="E141" s="293">
        <f t="shared" si="4"/>
        <v>12.419625938575267</v>
      </c>
      <c r="G141" s="256"/>
      <c r="H141" s="252">
        <v>147</v>
      </c>
      <c r="I141" s="253" t="s">
        <v>198</v>
      </c>
      <c r="J141" s="254">
        <v>65362996</v>
      </c>
      <c r="K141" s="255">
        <f t="shared" si="5"/>
        <v>1.4090882086517498</v>
      </c>
    </row>
    <row r="142" spans="1:11" ht="13.5">
      <c r="A142" s="256" t="s">
        <v>332</v>
      </c>
      <c r="B142" s="269">
        <v>150</v>
      </c>
      <c r="C142" s="274" t="s">
        <v>160</v>
      </c>
      <c r="D142" s="271">
        <v>780443</v>
      </c>
      <c r="E142" s="255">
        <f t="shared" si="4"/>
        <v>0.008065404207542351</v>
      </c>
      <c r="G142" s="256"/>
      <c r="H142" s="252">
        <v>149</v>
      </c>
      <c r="I142" s="253" t="s">
        <v>199</v>
      </c>
      <c r="J142" s="254">
        <v>3337419</v>
      </c>
      <c r="K142" s="255">
        <f t="shared" si="5"/>
        <v>0.07194770815325409</v>
      </c>
    </row>
    <row r="143" spans="1:11" ht="14.25" thickBot="1">
      <c r="A143" s="256" t="s">
        <v>333</v>
      </c>
      <c r="B143" s="252">
        <v>151</v>
      </c>
      <c r="C143" s="253" t="s">
        <v>162</v>
      </c>
      <c r="D143" s="254">
        <v>112628</v>
      </c>
      <c r="E143" s="255">
        <f t="shared" si="4"/>
        <v>0.0011639419471852267</v>
      </c>
      <c r="G143" s="264" t="s">
        <v>201</v>
      </c>
      <c r="H143" s="265" t="s">
        <v>337</v>
      </c>
      <c r="I143" s="266"/>
      <c r="J143" s="267">
        <f>SUM(J131:J142)</f>
        <v>832123915</v>
      </c>
      <c r="K143" s="268">
        <f t="shared" si="5"/>
        <v>17.93883494513671</v>
      </c>
    </row>
    <row r="144" spans="1:11" ht="13.5">
      <c r="A144" s="256"/>
      <c r="B144" s="252">
        <v>152</v>
      </c>
      <c r="C144" s="253" t="s">
        <v>163</v>
      </c>
      <c r="D144" s="254">
        <v>279672</v>
      </c>
      <c r="E144" s="255">
        <f t="shared" si="4"/>
        <v>0.002890240191188574</v>
      </c>
      <c r="G144" s="256" t="s">
        <v>203</v>
      </c>
      <c r="H144" s="269">
        <v>501</v>
      </c>
      <c r="I144" s="274" t="s">
        <v>204</v>
      </c>
      <c r="J144" s="271">
        <v>326992</v>
      </c>
      <c r="K144" s="272">
        <f t="shared" si="5"/>
        <v>0.007049257220759174</v>
      </c>
    </row>
    <row r="145" spans="1:11" ht="13.5">
      <c r="A145" s="256"/>
      <c r="B145" s="252">
        <v>153</v>
      </c>
      <c r="C145" s="253" t="s">
        <v>164</v>
      </c>
      <c r="D145" s="254">
        <v>23809768</v>
      </c>
      <c r="E145" s="255">
        <f t="shared" si="4"/>
        <v>0.24605948545609</v>
      </c>
      <c r="G145" s="256"/>
      <c r="H145" s="252">
        <v>503</v>
      </c>
      <c r="I145" s="253" t="s">
        <v>206</v>
      </c>
      <c r="J145" s="254">
        <v>4044832</v>
      </c>
      <c r="K145" s="255">
        <f t="shared" si="5"/>
        <v>0.08719803904302788</v>
      </c>
    </row>
    <row r="146" spans="1:11" ht="13.5">
      <c r="A146" s="256"/>
      <c r="B146" s="252">
        <v>154</v>
      </c>
      <c r="C146" s="253" t="s">
        <v>165</v>
      </c>
      <c r="D146" s="254">
        <v>1092024</v>
      </c>
      <c r="E146" s="255">
        <f t="shared" si="4"/>
        <v>0.011285404525810635</v>
      </c>
      <c r="G146" s="256"/>
      <c r="H146" s="252">
        <v>504</v>
      </c>
      <c r="I146" s="253" t="s">
        <v>207</v>
      </c>
      <c r="J146" s="254">
        <v>11175</v>
      </c>
      <c r="K146" s="255">
        <f t="shared" si="5"/>
        <v>0.00024090940892126955</v>
      </c>
    </row>
    <row r="147" spans="1:11" ht="13.5">
      <c r="A147" s="256"/>
      <c r="B147" s="252">
        <v>156</v>
      </c>
      <c r="C147" s="253" t="s">
        <v>167</v>
      </c>
      <c r="D147" s="254">
        <v>23136</v>
      </c>
      <c r="E147" s="255">
        <f t="shared" si="4"/>
        <v>0.00023909650255777787</v>
      </c>
      <c r="G147" s="256"/>
      <c r="H147" s="252">
        <v>506</v>
      </c>
      <c r="I147" s="253" t="s">
        <v>209</v>
      </c>
      <c r="J147" s="254">
        <v>24601661</v>
      </c>
      <c r="K147" s="255">
        <f t="shared" si="5"/>
        <v>0.5303598756144473</v>
      </c>
    </row>
    <row r="148" spans="1:11" ht="13.5">
      <c r="A148" s="256"/>
      <c r="B148" s="252">
        <v>157</v>
      </c>
      <c r="C148" s="253" t="s">
        <v>168</v>
      </c>
      <c r="D148" s="254">
        <v>21883790</v>
      </c>
      <c r="E148" s="255">
        <f t="shared" si="4"/>
        <v>0.22615567305104053</v>
      </c>
      <c r="G148" s="256"/>
      <c r="H148" s="252">
        <v>507</v>
      </c>
      <c r="I148" s="253" t="s">
        <v>210</v>
      </c>
      <c r="J148" s="254">
        <v>94180</v>
      </c>
      <c r="K148" s="255">
        <f t="shared" si="5"/>
        <v>0.002030321980510529</v>
      </c>
    </row>
    <row r="149" spans="1:11" ht="13.5">
      <c r="A149" s="256"/>
      <c r="B149" s="252">
        <v>223</v>
      </c>
      <c r="C149" s="253" t="s">
        <v>169</v>
      </c>
      <c r="D149" s="254">
        <v>36683428</v>
      </c>
      <c r="E149" s="255">
        <f t="shared" si="4"/>
        <v>0.3791009395154763</v>
      </c>
      <c r="G149" s="256"/>
      <c r="H149" s="252">
        <v>509</v>
      </c>
      <c r="I149" s="253" t="s">
        <v>212</v>
      </c>
      <c r="J149" s="254">
        <v>57429</v>
      </c>
      <c r="K149" s="255">
        <f t="shared" si="5"/>
        <v>0.0012380480040214397</v>
      </c>
    </row>
    <row r="150" spans="1:11" ht="13.5">
      <c r="A150" s="256"/>
      <c r="B150" s="252">
        <v>224</v>
      </c>
      <c r="C150" s="253" t="s">
        <v>170</v>
      </c>
      <c r="D150" s="254">
        <v>368004645</v>
      </c>
      <c r="E150" s="255">
        <f t="shared" si="4"/>
        <v>3.803104406315553</v>
      </c>
      <c r="G150" s="256"/>
      <c r="H150" s="252">
        <v>510</v>
      </c>
      <c r="I150" s="253" t="s">
        <v>213</v>
      </c>
      <c r="J150" s="254">
        <v>4249</v>
      </c>
      <c r="K150" s="255">
        <f t="shared" si="5"/>
        <v>9.159947011243618E-05</v>
      </c>
    </row>
    <row r="151" spans="1:11" ht="13.5">
      <c r="A151" s="256"/>
      <c r="B151" s="252">
        <v>227</v>
      </c>
      <c r="C151" s="253" t="s">
        <v>171</v>
      </c>
      <c r="D151" s="254">
        <v>28817554</v>
      </c>
      <c r="E151" s="255">
        <f t="shared" si="4"/>
        <v>0.2978119110334501</v>
      </c>
      <c r="G151" s="256"/>
      <c r="H151" s="252">
        <v>511</v>
      </c>
      <c r="I151" s="253" t="s">
        <v>214</v>
      </c>
      <c r="J151" s="254">
        <v>3000</v>
      </c>
      <c r="K151" s="255">
        <f t="shared" si="5"/>
        <v>6.467366682450189E-05</v>
      </c>
    </row>
    <row r="152" spans="1:11" ht="13.5">
      <c r="A152" s="256"/>
      <c r="B152" s="252">
        <v>229</v>
      </c>
      <c r="C152" s="253" t="s">
        <v>172</v>
      </c>
      <c r="D152" s="254">
        <v>7680</v>
      </c>
      <c r="E152" s="255">
        <f t="shared" si="4"/>
        <v>7.936813362913788E-05</v>
      </c>
      <c r="G152" s="256"/>
      <c r="H152" s="252">
        <v>516</v>
      </c>
      <c r="I152" s="253" t="s">
        <v>219</v>
      </c>
      <c r="J152" s="254">
        <v>7120</v>
      </c>
      <c r="K152" s="255">
        <f t="shared" si="5"/>
        <v>0.0001534921692634845</v>
      </c>
    </row>
    <row r="153" spans="1:11" ht="13.5">
      <c r="A153" s="256"/>
      <c r="B153" s="252">
        <v>231</v>
      </c>
      <c r="C153" s="253" t="s">
        <v>173</v>
      </c>
      <c r="D153" s="254">
        <v>8042729</v>
      </c>
      <c r="E153" s="255">
        <f t="shared" si="4"/>
        <v>0.0831167174498623</v>
      </c>
      <c r="G153" s="256"/>
      <c r="H153" s="252">
        <v>517</v>
      </c>
      <c r="I153" s="253" t="s">
        <v>220</v>
      </c>
      <c r="J153" s="254">
        <v>190815</v>
      </c>
      <c r="K153" s="255">
        <f t="shared" si="5"/>
        <v>0.0041135685783724426</v>
      </c>
    </row>
    <row r="154" spans="1:11" ht="13.5">
      <c r="A154" s="256"/>
      <c r="B154" s="252">
        <v>232</v>
      </c>
      <c r="C154" s="253" t="s">
        <v>174</v>
      </c>
      <c r="D154" s="254">
        <v>667632</v>
      </c>
      <c r="E154" s="255">
        <f t="shared" si="4"/>
        <v>0.006899571066547993</v>
      </c>
      <c r="G154" s="256"/>
      <c r="H154" s="252">
        <v>521</v>
      </c>
      <c r="I154" s="253" t="s">
        <v>224</v>
      </c>
      <c r="J154" s="254">
        <v>687083</v>
      </c>
      <c r="K154" s="255">
        <f t="shared" si="5"/>
        <v>0.014812059007593076</v>
      </c>
    </row>
    <row r="155" spans="1:11" ht="13.5">
      <c r="A155" s="256"/>
      <c r="B155" s="252">
        <v>235</v>
      </c>
      <c r="C155" s="253" t="s">
        <v>175</v>
      </c>
      <c r="D155" s="254">
        <v>11270773</v>
      </c>
      <c r="E155" s="255">
        <f t="shared" si="4"/>
        <v>0.1164765908291249</v>
      </c>
      <c r="G155" s="256"/>
      <c r="H155" s="252">
        <v>524</v>
      </c>
      <c r="I155" s="253" t="s">
        <v>227</v>
      </c>
      <c r="J155" s="254">
        <v>71651525</v>
      </c>
      <c r="K155" s="255">
        <f t="shared" si="5"/>
        <v>1.544655618439156</v>
      </c>
    </row>
    <row r="156" spans="1:11" ht="13.5">
      <c r="A156" s="256"/>
      <c r="B156" s="252">
        <v>236</v>
      </c>
      <c r="C156" s="253" t="s">
        <v>176</v>
      </c>
      <c r="D156" s="254">
        <v>738047</v>
      </c>
      <c r="E156" s="255">
        <f t="shared" si="4"/>
        <v>0.007627267307367751</v>
      </c>
      <c r="G156" s="256"/>
      <c r="H156" s="252">
        <v>527</v>
      </c>
      <c r="I156" s="253" t="s">
        <v>230</v>
      </c>
      <c r="J156" s="254">
        <v>47580</v>
      </c>
      <c r="K156" s="255">
        <f t="shared" si="5"/>
        <v>0.0010257243558366</v>
      </c>
    </row>
    <row r="157" spans="1:11" ht="13.5">
      <c r="A157" s="256"/>
      <c r="B157" s="252">
        <v>237</v>
      </c>
      <c r="C157" s="253" t="s">
        <v>177</v>
      </c>
      <c r="D157" s="254">
        <v>554240</v>
      </c>
      <c r="E157" s="255">
        <f t="shared" si="4"/>
        <v>0.005727733643569451</v>
      </c>
      <c r="G157" s="256"/>
      <c r="H157" s="252">
        <v>529</v>
      </c>
      <c r="I157" s="253" t="s">
        <v>232</v>
      </c>
      <c r="J157" s="254">
        <v>19322</v>
      </c>
      <c r="K157" s="255">
        <f t="shared" si="5"/>
        <v>0.00041654153012767514</v>
      </c>
    </row>
    <row r="158" spans="1:11" ht="13.5">
      <c r="A158" s="256"/>
      <c r="B158" s="252">
        <v>238</v>
      </c>
      <c r="C158" s="253" t="s">
        <v>178</v>
      </c>
      <c r="D158" s="254">
        <v>27647085</v>
      </c>
      <c r="E158" s="255">
        <f t="shared" si="4"/>
        <v>0.28571582509585075</v>
      </c>
      <c r="G158" s="256"/>
      <c r="H158" s="252">
        <v>530</v>
      </c>
      <c r="I158" s="253" t="s">
        <v>233</v>
      </c>
      <c r="J158" s="254">
        <v>19529472</v>
      </c>
      <c r="K158" s="255">
        <f t="shared" si="5"/>
        <v>0.42101418846214617</v>
      </c>
    </row>
    <row r="159" spans="1:11" ht="13.5">
      <c r="A159" s="256"/>
      <c r="B159" s="252">
        <v>239</v>
      </c>
      <c r="C159" s="253" t="s">
        <v>179</v>
      </c>
      <c r="D159" s="254">
        <v>858472</v>
      </c>
      <c r="E159" s="255">
        <f t="shared" si="4"/>
        <v>0.008871786512092873</v>
      </c>
      <c r="G159" s="256"/>
      <c r="H159" s="252">
        <v>531</v>
      </c>
      <c r="I159" s="253" t="s">
        <v>234</v>
      </c>
      <c r="J159" s="254">
        <v>17667</v>
      </c>
      <c r="K159" s="255">
        <f t="shared" si="5"/>
        <v>0.0003808632239294916</v>
      </c>
    </row>
    <row r="160" spans="1:11" ht="13.5">
      <c r="A160" s="256"/>
      <c r="B160" s="252">
        <v>240</v>
      </c>
      <c r="C160" s="253" t="s">
        <v>180</v>
      </c>
      <c r="D160" s="254">
        <v>2060</v>
      </c>
      <c r="E160" s="255">
        <f t="shared" si="4"/>
        <v>2.1288848343232295E-05</v>
      </c>
      <c r="G160" s="256"/>
      <c r="H160" s="252">
        <v>532</v>
      </c>
      <c r="I160" s="253" t="s">
        <v>235</v>
      </c>
      <c r="J160" s="254">
        <v>80718</v>
      </c>
      <c r="K160" s="255">
        <f t="shared" si="5"/>
        <v>0.001740109679580048</v>
      </c>
    </row>
    <row r="161" spans="1:11" ht="13.5">
      <c r="A161" s="256"/>
      <c r="B161" s="252">
        <v>245</v>
      </c>
      <c r="C161" s="253" t="s">
        <v>181</v>
      </c>
      <c r="D161" s="254">
        <v>27026073</v>
      </c>
      <c r="E161" s="255">
        <f t="shared" si="4"/>
        <v>0.2792980434029734</v>
      </c>
      <c r="G161" s="256"/>
      <c r="H161" s="252">
        <v>533</v>
      </c>
      <c r="I161" s="253" t="s">
        <v>236</v>
      </c>
      <c r="J161" s="254">
        <v>167992</v>
      </c>
      <c r="K161" s="255">
        <f t="shared" si="5"/>
        <v>0.0036215528790605736</v>
      </c>
    </row>
    <row r="162" spans="1:11" ht="13.5">
      <c r="A162" s="256"/>
      <c r="B162" s="252">
        <v>246</v>
      </c>
      <c r="C162" s="253" t="s">
        <v>182</v>
      </c>
      <c r="D162" s="254">
        <v>1697366</v>
      </c>
      <c r="E162" s="255">
        <f t="shared" si="4"/>
        <v>0.01754124628978584</v>
      </c>
      <c r="G162" s="256"/>
      <c r="H162" s="252">
        <v>535</v>
      </c>
      <c r="I162" s="253" t="s">
        <v>238</v>
      </c>
      <c r="J162" s="254">
        <v>2820298</v>
      </c>
      <c r="K162" s="255">
        <f t="shared" si="5"/>
        <v>0.060799671065936346</v>
      </c>
    </row>
    <row r="163" spans="1:11" ht="13.5">
      <c r="A163" s="256"/>
      <c r="B163" s="257"/>
      <c r="C163" s="287" t="s">
        <v>328</v>
      </c>
      <c r="D163" s="262">
        <f>D149+D151+D153+D154+D155+D156+D157+D161+D162</f>
        <v>115497842</v>
      </c>
      <c r="E163" s="263">
        <f t="shared" si="4"/>
        <v>1.193600020538158</v>
      </c>
      <c r="G163" s="256"/>
      <c r="H163" s="252">
        <v>537</v>
      </c>
      <c r="I163" s="285" t="s">
        <v>240</v>
      </c>
      <c r="J163" s="254">
        <v>207839</v>
      </c>
      <c r="K163" s="255">
        <f t="shared" si="5"/>
        <v>0.004480570079712549</v>
      </c>
    </row>
    <row r="164" spans="1:11" ht="13.5">
      <c r="A164" s="256"/>
      <c r="B164" s="257"/>
      <c r="C164" s="261" t="s">
        <v>338</v>
      </c>
      <c r="D164" s="262">
        <f>D165-D163</f>
        <v>444501403</v>
      </c>
      <c r="E164" s="263">
        <f t="shared" si="4"/>
        <v>4.5936519207868844</v>
      </c>
      <c r="G164" s="256"/>
      <c r="H164" s="252">
        <v>538</v>
      </c>
      <c r="I164" s="253" t="s">
        <v>241</v>
      </c>
      <c r="J164" s="254">
        <v>652805</v>
      </c>
      <c r="K164" s="255">
        <f t="shared" si="5"/>
        <v>0.014073097690456317</v>
      </c>
    </row>
    <row r="165" spans="1:11" ht="14.25" thickBot="1">
      <c r="A165" s="264" t="s">
        <v>339</v>
      </c>
      <c r="B165" s="265" t="s">
        <v>335</v>
      </c>
      <c r="C165" s="266"/>
      <c r="D165" s="267">
        <f>SUM(D142:D162)</f>
        <v>559999245</v>
      </c>
      <c r="E165" s="293">
        <f t="shared" si="4"/>
        <v>5.787251941325042</v>
      </c>
      <c r="G165" s="256"/>
      <c r="H165" s="252">
        <v>541</v>
      </c>
      <c r="I165" s="253" t="s">
        <v>244</v>
      </c>
      <c r="J165" s="254">
        <v>84025</v>
      </c>
      <c r="K165" s="255">
        <f t="shared" si="5"/>
        <v>0.0018114016183095902</v>
      </c>
    </row>
    <row r="166" spans="1:11" ht="13.5">
      <c r="A166" s="281" t="s">
        <v>186</v>
      </c>
      <c r="B166" s="269">
        <v>133</v>
      </c>
      <c r="C166" s="274" t="s">
        <v>187</v>
      </c>
      <c r="D166" s="294">
        <v>7721755</v>
      </c>
      <c r="E166" s="255">
        <f t="shared" si="4"/>
        <v>0.07979964618378432</v>
      </c>
      <c r="G166" s="256"/>
      <c r="H166" s="252">
        <v>542</v>
      </c>
      <c r="I166" s="253" t="s">
        <v>245</v>
      </c>
      <c r="J166" s="254">
        <v>31016</v>
      </c>
      <c r="K166" s="255">
        <f t="shared" si="5"/>
        <v>0.0006686394834095836</v>
      </c>
    </row>
    <row r="167" spans="1:11" ht="13.5">
      <c r="A167" s="281"/>
      <c r="B167" s="252">
        <v>134</v>
      </c>
      <c r="C167" s="253" t="s">
        <v>188</v>
      </c>
      <c r="D167" s="295">
        <v>7636621</v>
      </c>
      <c r="E167" s="255">
        <f t="shared" si="4"/>
        <v>0.07891983802123445</v>
      </c>
      <c r="G167" s="256"/>
      <c r="H167" s="252">
        <v>543</v>
      </c>
      <c r="I167" s="253" t="s">
        <v>246</v>
      </c>
      <c r="J167" s="254">
        <v>2071381</v>
      </c>
      <c r="K167" s="255">
        <f t="shared" si="5"/>
        <v>0.04465460155353452</v>
      </c>
    </row>
    <row r="168" spans="1:11" ht="13.5">
      <c r="A168" s="281"/>
      <c r="B168" s="252">
        <v>135</v>
      </c>
      <c r="C168" s="253" t="s">
        <v>189</v>
      </c>
      <c r="D168" s="295">
        <v>48003048</v>
      </c>
      <c r="E168" s="255">
        <f t="shared" si="4"/>
        <v>0.4960823344101459</v>
      </c>
      <c r="G168" s="256"/>
      <c r="H168" s="252">
        <v>545</v>
      </c>
      <c r="I168" s="253" t="s">
        <v>248</v>
      </c>
      <c r="J168" s="254">
        <v>139651</v>
      </c>
      <c r="K168" s="255">
        <f t="shared" si="5"/>
        <v>0.0030105807485695042</v>
      </c>
    </row>
    <row r="169" spans="1:11" ht="13.5">
      <c r="A169" s="281"/>
      <c r="B169" s="252">
        <v>137</v>
      </c>
      <c r="C169" s="253" t="s">
        <v>190</v>
      </c>
      <c r="D169" s="295">
        <v>311930564</v>
      </c>
      <c r="E169" s="255">
        <f t="shared" si="4"/>
        <v>3.223612849813066</v>
      </c>
      <c r="G169" s="256"/>
      <c r="H169" s="252">
        <v>546</v>
      </c>
      <c r="I169" s="253" t="s">
        <v>249</v>
      </c>
      <c r="J169" s="254">
        <v>26065</v>
      </c>
      <c r="K169" s="255">
        <f t="shared" si="5"/>
        <v>0.0005619063752602139</v>
      </c>
    </row>
    <row r="170" spans="1:11" ht="13.5">
      <c r="A170" s="281"/>
      <c r="B170" s="252">
        <v>138</v>
      </c>
      <c r="C170" s="253" t="s">
        <v>191</v>
      </c>
      <c r="D170" s="295">
        <v>90093039</v>
      </c>
      <c r="E170" s="255">
        <f t="shared" si="4"/>
        <v>0.9310568175009285</v>
      </c>
      <c r="G170" s="256"/>
      <c r="H170" s="252">
        <v>547</v>
      </c>
      <c r="I170" s="253" t="s">
        <v>250</v>
      </c>
      <c r="J170" s="254">
        <v>594</v>
      </c>
      <c r="K170" s="255">
        <f t="shared" si="5"/>
        <v>1.2805386031251375E-05</v>
      </c>
    </row>
    <row r="171" spans="1:11" ht="13.5">
      <c r="A171" s="281"/>
      <c r="B171" s="252">
        <v>140</v>
      </c>
      <c r="C171" s="253" t="s">
        <v>192</v>
      </c>
      <c r="D171" s="295">
        <v>76954010</v>
      </c>
      <c r="E171" s="255">
        <f t="shared" si="4"/>
        <v>0.7952729360648454</v>
      </c>
      <c r="G171" s="256"/>
      <c r="H171" s="252">
        <v>549</v>
      </c>
      <c r="I171" s="253" t="s">
        <v>252</v>
      </c>
      <c r="J171" s="254">
        <v>531584</v>
      </c>
      <c r="K171" s="255">
        <f t="shared" si="5"/>
        <v>0.011459828835078671</v>
      </c>
    </row>
    <row r="172" spans="1:11" ht="13.5">
      <c r="A172" s="281"/>
      <c r="B172" s="252">
        <v>141</v>
      </c>
      <c r="C172" s="253" t="s">
        <v>193</v>
      </c>
      <c r="D172" s="295">
        <v>232258803</v>
      </c>
      <c r="E172" s="255">
        <f t="shared" si="4"/>
        <v>2.400253608469741</v>
      </c>
      <c r="G172" s="256"/>
      <c r="H172" s="252">
        <v>550</v>
      </c>
      <c r="I172" s="253" t="s">
        <v>253</v>
      </c>
      <c r="J172" s="254">
        <v>5096</v>
      </c>
      <c r="K172" s="255">
        <f t="shared" si="5"/>
        <v>0.0001098590020458872</v>
      </c>
    </row>
    <row r="173" spans="1:11" ht="13.5">
      <c r="A173" s="281"/>
      <c r="B173" s="252">
        <v>143</v>
      </c>
      <c r="C173" s="253" t="s">
        <v>194</v>
      </c>
      <c r="D173" s="295">
        <v>20235703</v>
      </c>
      <c r="E173" s="255">
        <f t="shared" si="4"/>
        <v>0.20912369528431593</v>
      </c>
      <c r="G173" s="256"/>
      <c r="H173" s="252">
        <v>551</v>
      </c>
      <c r="I173" s="253" t="s">
        <v>254</v>
      </c>
      <c r="J173" s="254">
        <v>25733521</v>
      </c>
      <c r="K173" s="255">
        <f t="shared" si="5"/>
        <v>0.5547603877917742</v>
      </c>
    </row>
    <row r="174" spans="1:11" ht="13.5">
      <c r="A174" s="281"/>
      <c r="B174" s="252">
        <v>144</v>
      </c>
      <c r="C174" s="253" t="s">
        <v>195</v>
      </c>
      <c r="D174" s="295">
        <v>6217544</v>
      </c>
      <c r="E174" s="255">
        <f t="shared" si="4"/>
        <v>0.0642545394579485</v>
      </c>
      <c r="G174" s="256"/>
      <c r="H174" s="252">
        <v>553</v>
      </c>
      <c r="I174" s="253" t="s">
        <v>256</v>
      </c>
      <c r="J174" s="254">
        <v>181685</v>
      </c>
      <c r="K174" s="255">
        <f t="shared" si="5"/>
        <v>0.003916745052336542</v>
      </c>
    </row>
    <row r="175" spans="1:11" ht="13.5">
      <c r="A175" s="281"/>
      <c r="B175" s="252">
        <v>145</v>
      </c>
      <c r="C175" s="253" t="s">
        <v>196</v>
      </c>
      <c r="D175" s="295">
        <v>1759989</v>
      </c>
      <c r="E175" s="255">
        <f t="shared" si="4"/>
        <v>0.0181884169450277</v>
      </c>
      <c r="G175" s="256"/>
      <c r="H175" s="252">
        <v>554</v>
      </c>
      <c r="I175" s="253" t="s">
        <v>257</v>
      </c>
      <c r="J175" s="254">
        <v>100744</v>
      </c>
      <c r="K175" s="255">
        <f t="shared" si="5"/>
        <v>0.0021718279635225394</v>
      </c>
    </row>
    <row r="176" spans="1:11" ht="13.5">
      <c r="A176" s="281"/>
      <c r="B176" s="252">
        <v>146</v>
      </c>
      <c r="C176" s="253" t="s">
        <v>197</v>
      </c>
      <c r="D176" s="295">
        <v>6848106</v>
      </c>
      <c r="E176" s="255">
        <f t="shared" si="4"/>
        <v>0.07077101459824231</v>
      </c>
      <c r="G176" s="296" t="s">
        <v>264</v>
      </c>
      <c r="H176" s="297" t="s">
        <v>340</v>
      </c>
      <c r="I176" s="298"/>
      <c r="J176" s="299">
        <f>SUM(J144:J175)</f>
        <v>154129116</v>
      </c>
      <c r="K176" s="293">
        <f t="shared" si="5"/>
        <v>3.322698365379668</v>
      </c>
    </row>
    <row r="177" spans="1:11" ht="14.25" thickBot="1">
      <c r="A177" s="281"/>
      <c r="B177" s="252">
        <v>147</v>
      </c>
      <c r="C177" s="253" t="s">
        <v>198</v>
      </c>
      <c r="D177" s="295">
        <v>251774109</v>
      </c>
      <c r="E177" s="255">
        <f t="shared" si="4"/>
        <v>2.6019324384725424</v>
      </c>
      <c r="G177" s="300" t="s">
        <v>341</v>
      </c>
      <c r="H177" s="301"/>
      <c r="I177" s="302"/>
      <c r="J177" s="303">
        <f>J33+J42+J46+J76+J108+J130+J143+J176</f>
        <v>4638673122</v>
      </c>
      <c r="K177" s="304">
        <f t="shared" si="5"/>
        <v>100</v>
      </c>
    </row>
    <row r="178" spans="1:5" ht="13.5">
      <c r="A178" s="281"/>
      <c r="B178" s="252">
        <v>149</v>
      </c>
      <c r="C178" s="253" t="s">
        <v>199</v>
      </c>
      <c r="D178" s="295">
        <v>19264663</v>
      </c>
      <c r="E178" s="255">
        <f t="shared" si="4"/>
        <v>0.19908858688858183</v>
      </c>
    </row>
    <row r="179" spans="1:5" ht="13.5">
      <c r="A179" s="281"/>
      <c r="B179" s="252">
        <v>158</v>
      </c>
      <c r="C179" s="291" t="s">
        <v>200</v>
      </c>
      <c r="D179" s="295">
        <v>82269</v>
      </c>
      <c r="E179" s="255">
        <f t="shared" si="4"/>
        <v>0.0008502001283249407</v>
      </c>
    </row>
    <row r="180" spans="1:5" ht="14.25" thickBot="1">
      <c r="A180" s="264" t="s">
        <v>342</v>
      </c>
      <c r="B180" s="265" t="s">
        <v>337</v>
      </c>
      <c r="C180" s="266"/>
      <c r="D180" s="305">
        <f>SUM(D166:D179)</f>
        <v>1080780223</v>
      </c>
      <c r="E180" s="293">
        <f t="shared" si="4"/>
        <v>11.169206922238729</v>
      </c>
    </row>
    <row r="181" spans="1:5" ht="13.5">
      <c r="A181" s="281" t="s">
        <v>203</v>
      </c>
      <c r="B181" s="269">
        <v>501</v>
      </c>
      <c r="C181" s="274" t="s">
        <v>204</v>
      </c>
      <c r="D181" s="289">
        <v>1908134</v>
      </c>
      <c r="E181" s="255">
        <f t="shared" si="4"/>
        <v>0.019719405507070492</v>
      </c>
    </row>
    <row r="182" spans="1:5" ht="13.5">
      <c r="A182" s="281"/>
      <c r="B182" s="252">
        <v>503</v>
      </c>
      <c r="C182" s="253" t="s">
        <v>206</v>
      </c>
      <c r="D182" s="290">
        <v>17471526</v>
      </c>
      <c r="E182" s="255">
        <f t="shared" si="4"/>
        <v>0.18055760550429126</v>
      </c>
    </row>
    <row r="183" spans="1:5" ht="13.5">
      <c r="A183" s="281"/>
      <c r="B183" s="252">
        <v>504</v>
      </c>
      <c r="C183" s="253" t="s">
        <v>207</v>
      </c>
      <c r="D183" s="290">
        <v>2119656</v>
      </c>
      <c r="E183" s="255">
        <f t="shared" si="4"/>
        <v>0.021905356856224464</v>
      </c>
    </row>
    <row r="184" spans="1:5" ht="13.5">
      <c r="A184" s="281"/>
      <c r="B184" s="252">
        <v>505</v>
      </c>
      <c r="C184" s="253" t="s">
        <v>208</v>
      </c>
      <c r="D184" s="290">
        <v>5839840</v>
      </c>
      <c r="E184" s="255">
        <f t="shared" si="4"/>
        <v>0.060351198111039665</v>
      </c>
    </row>
    <row r="185" spans="1:5" ht="13.5">
      <c r="A185" s="281"/>
      <c r="B185" s="252">
        <v>506</v>
      </c>
      <c r="C185" s="253" t="s">
        <v>209</v>
      </c>
      <c r="D185" s="290">
        <v>19100527</v>
      </c>
      <c r="E185" s="255">
        <f t="shared" si="4"/>
        <v>0.1973923410576766</v>
      </c>
    </row>
    <row r="186" spans="1:5" ht="13.5">
      <c r="A186" s="281"/>
      <c r="B186" s="252">
        <v>507</v>
      </c>
      <c r="C186" s="253" t="s">
        <v>210</v>
      </c>
      <c r="D186" s="290">
        <v>1187869</v>
      </c>
      <c r="E186" s="255">
        <f t="shared" si="4"/>
        <v>0.012275904365352915</v>
      </c>
    </row>
    <row r="187" spans="1:5" ht="13.5">
      <c r="A187" s="281"/>
      <c r="B187" s="252">
        <v>509</v>
      </c>
      <c r="C187" s="253" t="s">
        <v>212</v>
      </c>
      <c r="D187" s="290">
        <v>850292</v>
      </c>
      <c r="E187" s="255">
        <f t="shared" si="4"/>
        <v>0.00878725118226392</v>
      </c>
    </row>
    <row r="188" spans="1:5" ht="13.5">
      <c r="A188" s="281"/>
      <c r="B188" s="252">
        <v>510</v>
      </c>
      <c r="C188" s="253" t="s">
        <v>213</v>
      </c>
      <c r="D188" s="290">
        <v>148189</v>
      </c>
      <c r="E188" s="255">
        <f t="shared" si="4"/>
        <v>0.0015314432753083744</v>
      </c>
    </row>
    <row r="189" spans="1:5" ht="13.5">
      <c r="A189" s="281"/>
      <c r="B189" s="252">
        <v>511</v>
      </c>
      <c r="C189" s="253" t="s">
        <v>214</v>
      </c>
      <c r="D189" s="290">
        <v>210416</v>
      </c>
      <c r="E189" s="255">
        <f t="shared" si="4"/>
        <v>0.002174521511159984</v>
      </c>
    </row>
    <row r="190" spans="1:5" ht="13.5">
      <c r="A190" s="281"/>
      <c r="B190" s="252">
        <v>512</v>
      </c>
      <c r="C190" s="253" t="s">
        <v>215</v>
      </c>
      <c r="D190" s="290">
        <v>7614</v>
      </c>
      <c r="E190" s="255">
        <f t="shared" si="4"/>
        <v>7.868606373076247E-05</v>
      </c>
    </row>
    <row r="191" spans="1:5" ht="13.5">
      <c r="A191" s="281"/>
      <c r="B191" s="252">
        <v>513</v>
      </c>
      <c r="C191" s="253" t="s">
        <v>216</v>
      </c>
      <c r="D191" s="290">
        <v>141201</v>
      </c>
      <c r="E191" s="255">
        <f t="shared" si="4"/>
        <v>0.0014592265412197785</v>
      </c>
    </row>
    <row r="192" spans="1:5" ht="13.5">
      <c r="A192" s="281"/>
      <c r="B192" s="252">
        <v>514</v>
      </c>
      <c r="C192" s="253" t="s">
        <v>217</v>
      </c>
      <c r="D192" s="290">
        <v>97680</v>
      </c>
      <c r="E192" s="255">
        <f t="shared" si="4"/>
        <v>0.0010094634495955975</v>
      </c>
    </row>
    <row r="193" spans="1:5" ht="13.5">
      <c r="A193" s="281"/>
      <c r="B193" s="252">
        <v>515</v>
      </c>
      <c r="C193" s="253" t="s">
        <v>218</v>
      </c>
      <c r="D193" s="290">
        <v>270172</v>
      </c>
      <c r="E193" s="255">
        <f t="shared" si="4"/>
        <v>0.0027920634633921146</v>
      </c>
    </row>
    <row r="194" spans="1:5" ht="13.5">
      <c r="A194" s="281"/>
      <c r="B194" s="252">
        <v>516</v>
      </c>
      <c r="C194" s="253" t="s">
        <v>219</v>
      </c>
      <c r="D194" s="290">
        <v>154731</v>
      </c>
      <c r="E194" s="255">
        <f t="shared" si="4"/>
        <v>0.001599050870386736</v>
      </c>
    </row>
    <row r="195" spans="1:5" ht="13.5">
      <c r="A195" s="281"/>
      <c r="B195" s="252">
        <v>517</v>
      </c>
      <c r="C195" s="253" t="s">
        <v>220</v>
      </c>
      <c r="D195" s="290">
        <v>3118650</v>
      </c>
      <c r="E195" s="255">
        <f t="shared" si="4"/>
        <v>0.03222935285709777</v>
      </c>
    </row>
    <row r="196" spans="1:5" ht="13.5">
      <c r="A196" s="281"/>
      <c r="B196" s="252">
        <v>518</v>
      </c>
      <c r="C196" s="253" t="s">
        <v>221</v>
      </c>
      <c r="D196" s="290">
        <v>32603</v>
      </c>
      <c r="E196" s="255">
        <f t="shared" si="4"/>
        <v>0.0003369321954050498</v>
      </c>
    </row>
    <row r="197" spans="1:5" ht="13.5">
      <c r="A197" s="281"/>
      <c r="B197" s="252">
        <v>519</v>
      </c>
      <c r="C197" s="253" t="s">
        <v>222</v>
      </c>
      <c r="D197" s="290">
        <v>57407</v>
      </c>
      <c r="E197" s="255">
        <f t="shared" si="4"/>
        <v>0.000593266464485406</v>
      </c>
    </row>
    <row r="198" spans="1:5" ht="13.5">
      <c r="A198" s="281"/>
      <c r="B198" s="252">
        <v>520</v>
      </c>
      <c r="C198" s="253" t="s">
        <v>223</v>
      </c>
      <c r="D198" s="290">
        <v>256</v>
      </c>
      <c r="E198" s="255">
        <f t="shared" si="4"/>
        <v>2.645604454304596E-06</v>
      </c>
    </row>
    <row r="199" spans="1:5" ht="13.5">
      <c r="A199" s="281"/>
      <c r="B199" s="252">
        <v>521</v>
      </c>
      <c r="C199" s="253" t="s">
        <v>224</v>
      </c>
      <c r="D199" s="290">
        <v>45730</v>
      </c>
      <c r="E199" s="255">
        <f t="shared" si="4"/>
        <v>0.00047259176443495773</v>
      </c>
    </row>
    <row r="200" spans="1:5" ht="13.5">
      <c r="A200" s="281"/>
      <c r="B200" s="252">
        <v>522</v>
      </c>
      <c r="C200" s="253" t="s">
        <v>225</v>
      </c>
      <c r="D200" s="290">
        <v>144958</v>
      </c>
      <c r="E200" s="255">
        <f t="shared" si="4"/>
        <v>0.0014980528534651785</v>
      </c>
    </row>
    <row r="201" spans="1:5" ht="13.5">
      <c r="A201" s="281"/>
      <c r="B201" s="252">
        <v>523</v>
      </c>
      <c r="C201" s="253" t="s">
        <v>226</v>
      </c>
      <c r="D201" s="290">
        <v>551388</v>
      </c>
      <c r="E201" s="255">
        <f t="shared" si="4"/>
        <v>0.005698259956445713</v>
      </c>
    </row>
    <row r="202" spans="1:5" ht="13.5">
      <c r="A202" s="281"/>
      <c r="B202" s="252">
        <v>524</v>
      </c>
      <c r="C202" s="253" t="s">
        <v>227</v>
      </c>
      <c r="D202" s="290">
        <v>16167210</v>
      </c>
      <c r="E202" s="255">
        <f aca="true" t="shared" si="6" ref="E202:E238">D202/$D$7*100</f>
        <v>0.16707829214717895</v>
      </c>
    </row>
    <row r="203" spans="1:5" ht="13.5">
      <c r="A203" s="281"/>
      <c r="B203" s="252">
        <v>525</v>
      </c>
      <c r="C203" s="253" t="s">
        <v>228</v>
      </c>
      <c r="D203" s="290">
        <v>233068</v>
      </c>
      <c r="E203" s="255">
        <f t="shared" si="6"/>
        <v>0.002408616167796342</v>
      </c>
    </row>
    <row r="204" spans="1:5" ht="13.5">
      <c r="A204" s="281"/>
      <c r="B204" s="252">
        <v>526</v>
      </c>
      <c r="C204" s="253" t="s">
        <v>229</v>
      </c>
      <c r="D204" s="290">
        <v>1058571</v>
      </c>
      <c r="E204" s="255">
        <f t="shared" si="6"/>
        <v>0.0109396880968659</v>
      </c>
    </row>
    <row r="205" spans="1:5" ht="13.5">
      <c r="A205" s="281"/>
      <c r="B205" s="252">
        <v>527</v>
      </c>
      <c r="C205" s="253" t="s">
        <v>230</v>
      </c>
      <c r="D205" s="290">
        <v>264168</v>
      </c>
      <c r="E205" s="255">
        <f t="shared" si="6"/>
        <v>0.0027300157714247523</v>
      </c>
    </row>
    <row r="206" spans="1:5" ht="13.5">
      <c r="A206" s="281"/>
      <c r="B206" s="252">
        <v>528</v>
      </c>
      <c r="C206" s="253" t="s">
        <v>231</v>
      </c>
      <c r="D206" s="290">
        <v>118676</v>
      </c>
      <c r="E206" s="255">
        <f t="shared" si="6"/>
        <v>0.001226444352418173</v>
      </c>
    </row>
    <row r="207" spans="1:5" ht="13.5">
      <c r="A207" s="281"/>
      <c r="B207" s="252">
        <v>529</v>
      </c>
      <c r="C207" s="253" t="s">
        <v>232</v>
      </c>
      <c r="D207" s="290">
        <v>44126</v>
      </c>
      <c r="E207" s="255">
        <f t="shared" si="6"/>
        <v>0.0004560153990259555</v>
      </c>
    </row>
    <row r="208" spans="1:5" ht="13.5">
      <c r="A208" s="281"/>
      <c r="B208" s="252">
        <v>530</v>
      </c>
      <c r="C208" s="253" t="s">
        <v>233</v>
      </c>
      <c r="D208" s="290">
        <v>230</v>
      </c>
      <c r="E208" s="255">
        <f t="shared" si="6"/>
        <v>2.3769102519142858E-06</v>
      </c>
    </row>
    <row r="209" spans="1:5" ht="13.5">
      <c r="A209" s="281"/>
      <c r="B209" s="252">
        <v>531</v>
      </c>
      <c r="C209" s="253" t="s">
        <v>234</v>
      </c>
      <c r="D209" s="290">
        <v>3919888</v>
      </c>
      <c r="E209" s="255">
        <f t="shared" si="6"/>
        <v>0.04050966075459037</v>
      </c>
    </row>
    <row r="210" spans="1:5" ht="13.5">
      <c r="A210" s="281"/>
      <c r="B210" s="252">
        <v>532</v>
      </c>
      <c r="C210" s="253" t="s">
        <v>235</v>
      </c>
      <c r="D210" s="290">
        <v>126031</v>
      </c>
      <c r="E210" s="255">
        <f t="shared" si="6"/>
        <v>0.001302453808517432</v>
      </c>
    </row>
    <row r="211" spans="1:5" ht="13.5">
      <c r="A211" s="281"/>
      <c r="B211" s="252">
        <v>533</v>
      </c>
      <c r="C211" s="253" t="s">
        <v>236</v>
      </c>
      <c r="D211" s="290">
        <v>757880</v>
      </c>
      <c r="E211" s="255">
        <f t="shared" si="6"/>
        <v>0.00783222931182956</v>
      </c>
    </row>
    <row r="212" spans="1:5" ht="13.5">
      <c r="A212" s="281"/>
      <c r="B212" s="252">
        <v>534</v>
      </c>
      <c r="C212" s="253" t="s">
        <v>237</v>
      </c>
      <c r="D212" s="290">
        <v>81005</v>
      </c>
      <c r="E212" s="255">
        <f t="shared" si="6"/>
        <v>0.0008371374563318118</v>
      </c>
    </row>
    <row r="213" spans="1:5" ht="13.5">
      <c r="A213" s="281"/>
      <c r="B213" s="252">
        <v>535</v>
      </c>
      <c r="C213" s="253" t="s">
        <v>238</v>
      </c>
      <c r="D213" s="290">
        <v>7379348</v>
      </c>
      <c r="E213" s="255">
        <f t="shared" si="6"/>
        <v>0.07626107788540513</v>
      </c>
    </row>
    <row r="214" spans="1:5" ht="13.5">
      <c r="A214" s="281"/>
      <c r="B214" s="252">
        <v>536</v>
      </c>
      <c r="C214" s="253" t="s">
        <v>239</v>
      </c>
      <c r="D214" s="290">
        <v>2949</v>
      </c>
      <c r="E214" s="255">
        <f t="shared" si="6"/>
        <v>3.047612318650099E-05</v>
      </c>
    </row>
    <row r="215" spans="1:5" ht="13.5">
      <c r="A215" s="281"/>
      <c r="B215" s="252">
        <v>537</v>
      </c>
      <c r="C215" s="253" t="s">
        <v>240</v>
      </c>
      <c r="D215" s="290">
        <v>619</v>
      </c>
      <c r="E215" s="255">
        <f t="shared" si="6"/>
        <v>6.3969888953693165E-06</v>
      </c>
    </row>
    <row r="216" spans="1:5" ht="13.5">
      <c r="A216" s="281"/>
      <c r="B216" s="252">
        <v>538</v>
      </c>
      <c r="C216" s="253" t="s">
        <v>241</v>
      </c>
      <c r="D216" s="290">
        <v>5342853</v>
      </c>
      <c r="E216" s="255">
        <f t="shared" si="6"/>
        <v>0.05521513943552608</v>
      </c>
    </row>
    <row r="217" spans="1:5" ht="13.5">
      <c r="A217" s="281"/>
      <c r="B217" s="252">
        <v>539</v>
      </c>
      <c r="C217" s="253" t="s">
        <v>242</v>
      </c>
      <c r="D217" s="290">
        <v>412330</v>
      </c>
      <c r="E217" s="255">
        <f t="shared" si="6"/>
        <v>0.004261180018138336</v>
      </c>
    </row>
    <row r="218" spans="1:5" ht="13.5">
      <c r="A218" s="281"/>
      <c r="B218" s="252">
        <v>540</v>
      </c>
      <c r="C218" s="253" t="s">
        <v>243</v>
      </c>
      <c r="D218" s="290">
        <v>10496</v>
      </c>
      <c r="E218" s="255">
        <f t="shared" si="6"/>
        <v>0.00010846978262648844</v>
      </c>
    </row>
    <row r="219" spans="1:5" ht="13.5">
      <c r="A219" s="281"/>
      <c r="B219" s="252">
        <v>541</v>
      </c>
      <c r="C219" s="253" t="s">
        <v>244</v>
      </c>
      <c r="D219" s="290">
        <v>7328095</v>
      </c>
      <c r="E219" s="255">
        <f t="shared" si="6"/>
        <v>0.07573140927174704</v>
      </c>
    </row>
    <row r="220" spans="1:5" ht="13.5">
      <c r="A220" s="281"/>
      <c r="B220" s="252">
        <v>542</v>
      </c>
      <c r="C220" s="253" t="s">
        <v>245</v>
      </c>
      <c r="D220" s="290">
        <v>3033544</v>
      </c>
      <c r="E220" s="255">
        <f t="shared" si="6"/>
        <v>0.03134983405753509</v>
      </c>
    </row>
    <row r="221" spans="1:5" ht="13.5">
      <c r="A221" s="281"/>
      <c r="B221" s="252">
        <v>543</v>
      </c>
      <c r="C221" s="253" t="s">
        <v>246</v>
      </c>
      <c r="D221" s="290">
        <v>5591554</v>
      </c>
      <c r="E221" s="255">
        <f t="shared" si="6"/>
        <v>0.057785313159705795</v>
      </c>
    </row>
    <row r="222" spans="1:5" ht="13.5">
      <c r="A222" s="281"/>
      <c r="B222" s="252">
        <v>544</v>
      </c>
      <c r="C222" s="253" t="s">
        <v>247</v>
      </c>
      <c r="D222" s="290">
        <v>155781</v>
      </c>
      <c r="E222" s="255">
        <f t="shared" si="6"/>
        <v>0.0016099019824063448</v>
      </c>
    </row>
    <row r="223" spans="1:5" ht="13.5">
      <c r="A223" s="281"/>
      <c r="B223" s="252">
        <v>545</v>
      </c>
      <c r="C223" s="253" t="s">
        <v>248</v>
      </c>
      <c r="D223" s="290">
        <v>1586095</v>
      </c>
      <c r="E223" s="255">
        <f t="shared" si="6"/>
        <v>0.016391328113086908</v>
      </c>
    </row>
    <row r="224" spans="1:5" ht="13.5">
      <c r="A224" s="281"/>
      <c r="B224" s="252">
        <v>546</v>
      </c>
      <c r="C224" s="253" t="s">
        <v>249</v>
      </c>
      <c r="D224" s="290">
        <v>121494</v>
      </c>
      <c r="E224" s="255">
        <f t="shared" si="6"/>
        <v>0.0012555666702003226</v>
      </c>
    </row>
    <row r="225" spans="1:5" ht="13.5">
      <c r="A225" s="281"/>
      <c r="B225" s="252">
        <v>547</v>
      </c>
      <c r="C225" s="253" t="s">
        <v>250</v>
      </c>
      <c r="D225" s="290">
        <v>2723176</v>
      </c>
      <c r="E225" s="255">
        <f t="shared" si="6"/>
        <v>0.028142369357247548</v>
      </c>
    </row>
    <row r="226" spans="1:5" ht="13.5">
      <c r="A226" s="281"/>
      <c r="B226" s="252">
        <v>548</v>
      </c>
      <c r="C226" s="253" t="s">
        <v>251</v>
      </c>
      <c r="D226" s="290">
        <v>401314</v>
      </c>
      <c r="E226" s="255">
        <f t="shared" si="6"/>
        <v>0.0041473363514640425</v>
      </c>
    </row>
    <row r="227" spans="1:5" ht="13.5">
      <c r="A227" s="281"/>
      <c r="B227" s="252">
        <v>549</v>
      </c>
      <c r="C227" s="253" t="s">
        <v>252</v>
      </c>
      <c r="D227" s="290">
        <v>691830</v>
      </c>
      <c r="E227" s="255">
        <f t="shared" si="6"/>
        <v>0.0071496426938341745</v>
      </c>
    </row>
    <row r="228" spans="1:5" ht="13.5">
      <c r="A228" s="281"/>
      <c r="B228" s="252">
        <v>550</v>
      </c>
      <c r="C228" s="253" t="s">
        <v>253</v>
      </c>
      <c r="D228" s="290">
        <v>35424</v>
      </c>
      <c r="E228" s="255">
        <f t="shared" si="6"/>
        <v>0.0003660855163643985</v>
      </c>
    </row>
    <row r="229" spans="1:5" ht="13.5">
      <c r="A229" s="281"/>
      <c r="B229" s="252">
        <v>551</v>
      </c>
      <c r="C229" s="253" t="s">
        <v>254</v>
      </c>
      <c r="D229" s="290">
        <v>135480827</v>
      </c>
      <c r="E229" s="255">
        <f t="shared" si="6"/>
        <v>1.400112028844025</v>
      </c>
    </row>
    <row r="230" spans="1:5" ht="13.5">
      <c r="A230" s="281"/>
      <c r="B230" s="252">
        <v>552</v>
      </c>
      <c r="C230" s="253" t="s">
        <v>255</v>
      </c>
      <c r="D230" s="290">
        <v>147232</v>
      </c>
      <c r="E230" s="255">
        <f t="shared" si="6"/>
        <v>0.001521553261781931</v>
      </c>
    </row>
    <row r="231" spans="1:5" ht="13.5">
      <c r="A231" s="281"/>
      <c r="B231" s="252">
        <v>553</v>
      </c>
      <c r="C231" s="253" t="s">
        <v>256</v>
      </c>
      <c r="D231" s="290">
        <v>839176</v>
      </c>
      <c r="E231" s="255">
        <f t="shared" si="6"/>
        <v>0.008672374076349663</v>
      </c>
    </row>
    <row r="232" spans="1:5" ht="13.5">
      <c r="A232" s="281"/>
      <c r="B232" s="252">
        <v>554</v>
      </c>
      <c r="C232" s="253" t="s">
        <v>257</v>
      </c>
      <c r="D232" s="290">
        <v>4920922</v>
      </c>
      <c r="E232" s="255">
        <f t="shared" si="6"/>
        <v>0.050854738915958916</v>
      </c>
    </row>
    <row r="233" spans="1:5" ht="13.5">
      <c r="A233" s="281"/>
      <c r="B233" s="252">
        <v>555</v>
      </c>
      <c r="C233" s="253" t="s">
        <v>258</v>
      </c>
      <c r="D233" s="290">
        <v>882026</v>
      </c>
      <c r="E233" s="255">
        <f t="shared" si="6"/>
        <v>0.009115202790673694</v>
      </c>
    </row>
    <row r="234" spans="1:5" ht="13.5">
      <c r="A234" s="281"/>
      <c r="B234" s="252">
        <v>556</v>
      </c>
      <c r="C234" s="253" t="s">
        <v>259</v>
      </c>
      <c r="D234" s="290">
        <v>18931</v>
      </c>
      <c r="E234" s="255">
        <f t="shared" si="6"/>
        <v>0.00019564038251734496</v>
      </c>
    </row>
    <row r="235" spans="1:5" ht="13.5">
      <c r="A235" s="281"/>
      <c r="B235" s="252">
        <v>559</v>
      </c>
      <c r="C235" s="253" t="s">
        <v>262</v>
      </c>
      <c r="D235" s="290">
        <v>18581</v>
      </c>
      <c r="E235" s="255">
        <f t="shared" si="6"/>
        <v>0.0001920233451774754</v>
      </c>
    </row>
    <row r="236" spans="1:5" ht="13.5">
      <c r="A236" s="281"/>
      <c r="B236" s="252">
        <v>560</v>
      </c>
      <c r="C236" s="253" t="s">
        <v>343</v>
      </c>
      <c r="D236" s="290">
        <v>542669</v>
      </c>
      <c r="E236" s="255">
        <f t="shared" si="6"/>
        <v>0.005608154389113363</v>
      </c>
    </row>
    <row r="237" spans="1:5" ht="13.5">
      <c r="A237" s="306" t="s">
        <v>344</v>
      </c>
      <c r="B237" s="307" t="s">
        <v>340</v>
      </c>
      <c r="C237" s="308"/>
      <c r="D237" s="309">
        <f>SUM(D181:D236)</f>
        <v>253896958</v>
      </c>
      <c r="E237" s="293">
        <f t="shared" si="6"/>
        <v>2.6238707930436993</v>
      </c>
    </row>
    <row r="238" spans="1:5" ht="14.25" thickBot="1">
      <c r="A238" s="300" t="s">
        <v>341</v>
      </c>
      <c r="B238" s="301"/>
      <c r="C238" s="302"/>
      <c r="D238" s="310">
        <f>D36+D59+D62+D107+D141+D165+D180+D237</f>
        <v>9676427615</v>
      </c>
      <c r="E238" s="304">
        <f t="shared" si="6"/>
        <v>100</v>
      </c>
    </row>
  </sheetData>
  <sheetProtection/>
  <mergeCells count="2">
    <mergeCell ref="A7:C7"/>
    <mergeCell ref="G7:I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71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6.625" style="232" customWidth="1"/>
    <col min="2" max="2" width="7.125" style="232" customWidth="1"/>
    <col min="3" max="3" width="19.125" style="232" customWidth="1"/>
    <col min="4" max="4" width="14.625" style="232" customWidth="1"/>
    <col min="5" max="7" width="6.625" style="232" customWidth="1"/>
    <col min="8" max="8" width="7.125" style="232" customWidth="1"/>
    <col min="9" max="9" width="19.125" style="232" customWidth="1"/>
    <col min="10" max="10" width="14.625" style="232" customWidth="1"/>
    <col min="11" max="11" width="6.625" style="232" customWidth="1"/>
    <col min="12" max="16384" width="9.00390625" style="232" customWidth="1"/>
  </cols>
  <sheetData>
    <row r="1" spans="1:5" ht="17.25">
      <c r="A1" s="311" t="s">
        <v>309</v>
      </c>
      <c r="B1" s="312"/>
      <c r="C1" s="313"/>
      <c r="D1" s="313"/>
      <c r="E1" s="314"/>
    </row>
    <row r="2" spans="1:5" ht="13.5">
      <c r="A2" s="233"/>
      <c r="B2" s="229"/>
      <c r="C2" s="230"/>
      <c r="D2" s="230"/>
      <c r="E2" s="231"/>
    </row>
    <row r="3" spans="1:5" ht="13.5">
      <c r="A3" s="233" t="s">
        <v>345</v>
      </c>
      <c r="B3" s="229"/>
      <c r="C3" s="230"/>
      <c r="D3" s="230"/>
      <c r="E3" s="231"/>
    </row>
    <row r="4" spans="1:11" ht="13.5">
      <c r="A4" s="233"/>
      <c r="B4" s="229"/>
      <c r="C4" s="230"/>
      <c r="D4" s="233"/>
      <c r="E4" s="233"/>
      <c r="J4" s="233"/>
      <c r="K4" s="233"/>
    </row>
    <row r="5" spans="1:11" ht="14.25" thickBot="1">
      <c r="A5" s="234" t="s">
        <v>0</v>
      </c>
      <c r="B5" s="235"/>
      <c r="C5" s="236"/>
      <c r="D5" s="233"/>
      <c r="E5" s="231" t="s">
        <v>313</v>
      </c>
      <c r="G5" s="234" t="s">
        <v>277</v>
      </c>
      <c r="H5" s="229"/>
      <c r="I5" s="230"/>
      <c r="J5" s="233"/>
      <c r="K5" s="231" t="s">
        <v>313</v>
      </c>
    </row>
    <row r="6" spans="1:11" ht="13.5">
      <c r="A6" s="315" t="s">
        <v>1</v>
      </c>
      <c r="B6" s="238" t="s">
        <v>2</v>
      </c>
      <c r="C6" s="238" t="s">
        <v>3</v>
      </c>
      <c r="D6" s="239"/>
      <c r="E6" s="240"/>
      <c r="G6" s="241" t="s">
        <v>1</v>
      </c>
      <c r="H6" s="242" t="s">
        <v>2</v>
      </c>
      <c r="I6" s="242" t="s">
        <v>3</v>
      </c>
      <c r="J6" s="243"/>
      <c r="K6" s="244"/>
    </row>
    <row r="7" spans="1:11" ht="13.5">
      <c r="A7" s="350" t="s">
        <v>10</v>
      </c>
      <c r="B7" s="351"/>
      <c r="C7" s="351"/>
      <c r="D7" s="245">
        <f>D24+D27+D30+D35+D48+D54+D61+D67</f>
        <v>164504323</v>
      </c>
      <c r="E7" s="246">
        <f>D7/$D$7*100</f>
        <v>100</v>
      </c>
      <c r="G7" s="350" t="s">
        <v>285</v>
      </c>
      <c r="H7" s="351"/>
      <c r="I7" s="351"/>
      <c r="J7" s="245">
        <f>J20+J23+J26+J32+J42+J51+J57+J60</f>
        <v>215833573</v>
      </c>
      <c r="K7" s="246">
        <f>J7/$J$7*100</f>
        <v>100</v>
      </c>
    </row>
    <row r="8" spans="1:11" ht="13.5">
      <c r="A8" s="247"/>
      <c r="B8" s="248"/>
      <c r="C8" s="248"/>
      <c r="D8" s="248"/>
      <c r="E8" s="249"/>
      <c r="G8" s="247"/>
      <c r="H8" s="248"/>
      <c r="I8" s="248"/>
      <c r="J8" s="248"/>
      <c r="K8" s="250"/>
    </row>
    <row r="9" spans="1:11" ht="13.5">
      <c r="A9" s="251" t="s">
        <v>11</v>
      </c>
      <c r="B9" s="252">
        <v>103</v>
      </c>
      <c r="C9" s="253" t="s">
        <v>272</v>
      </c>
      <c r="D9" s="290">
        <v>26980854</v>
      </c>
      <c r="E9" s="255">
        <f>D9/$D$7*100</f>
        <v>16.401303934122144</v>
      </c>
      <c r="G9" s="251" t="s">
        <v>11</v>
      </c>
      <c r="H9" s="252">
        <v>103</v>
      </c>
      <c r="I9" s="253" t="s">
        <v>272</v>
      </c>
      <c r="J9" s="290">
        <v>250262</v>
      </c>
      <c r="K9" s="255">
        <f>J9/$J$7*100</f>
        <v>0.11595137703623153</v>
      </c>
    </row>
    <row r="10" spans="1:11" ht="13.5">
      <c r="A10" s="256"/>
      <c r="B10" s="252">
        <v>105</v>
      </c>
      <c r="C10" s="253" t="s">
        <v>12</v>
      </c>
      <c r="D10" s="290">
        <v>15747542</v>
      </c>
      <c r="E10" s="255">
        <f aca="true" t="shared" si="0" ref="E10:E68">D10/$D$7*100</f>
        <v>9.572722292532093</v>
      </c>
      <c r="G10" s="256"/>
      <c r="H10" s="252">
        <v>105</v>
      </c>
      <c r="I10" s="253" t="s">
        <v>12</v>
      </c>
      <c r="J10" s="290">
        <v>9240230</v>
      </c>
      <c r="K10" s="255">
        <f aca="true" t="shared" si="1" ref="K10:K61">J10/$J$7*100</f>
        <v>4.281182890856373</v>
      </c>
    </row>
    <row r="11" spans="1:11" ht="13.5">
      <c r="A11" s="256"/>
      <c r="B11" s="252">
        <v>106</v>
      </c>
      <c r="C11" s="253" t="s">
        <v>13</v>
      </c>
      <c r="D11" s="290">
        <v>1539922</v>
      </c>
      <c r="E11" s="255">
        <f t="shared" si="0"/>
        <v>0.9360981960334257</v>
      </c>
      <c r="G11" s="256"/>
      <c r="H11" s="252">
        <v>106</v>
      </c>
      <c r="I11" s="253" t="s">
        <v>13</v>
      </c>
      <c r="J11" s="290">
        <v>1221767</v>
      </c>
      <c r="K11" s="255">
        <f t="shared" si="1"/>
        <v>0.5660690239326205</v>
      </c>
    </row>
    <row r="12" spans="1:11" ht="13.5">
      <c r="A12" s="256"/>
      <c r="B12" s="252">
        <v>108</v>
      </c>
      <c r="C12" s="253" t="s">
        <v>15</v>
      </c>
      <c r="D12" s="290">
        <v>1387961</v>
      </c>
      <c r="E12" s="255">
        <f t="shared" si="0"/>
        <v>0.8437231160180515</v>
      </c>
      <c r="G12" s="256"/>
      <c r="H12" s="252">
        <v>110</v>
      </c>
      <c r="I12" s="253" t="s">
        <v>16</v>
      </c>
      <c r="J12" s="290">
        <v>2052266</v>
      </c>
      <c r="K12" s="255">
        <f t="shared" si="1"/>
        <v>0.9508557781230819</v>
      </c>
    </row>
    <row r="13" spans="1:11" ht="13.5">
      <c r="A13" s="256"/>
      <c r="B13" s="252">
        <v>110</v>
      </c>
      <c r="C13" s="253" t="s">
        <v>16</v>
      </c>
      <c r="D13" s="290">
        <v>997259</v>
      </c>
      <c r="E13" s="255">
        <f t="shared" si="0"/>
        <v>0.60622054290938</v>
      </c>
      <c r="G13" s="256"/>
      <c r="H13" s="252">
        <v>111</v>
      </c>
      <c r="I13" s="253" t="s">
        <v>17</v>
      </c>
      <c r="J13" s="290">
        <v>4453126</v>
      </c>
      <c r="K13" s="255">
        <f t="shared" si="1"/>
        <v>2.063222110491587</v>
      </c>
    </row>
    <row r="14" spans="1:11" ht="13.5">
      <c r="A14" s="256"/>
      <c r="B14" s="252">
        <v>111</v>
      </c>
      <c r="C14" s="253" t="s">
        <v>17</v>
      </c>
      <c r="D14" s="290">
        <v>5959440</v>
      </c>
      <c r="E14" s="255">
        <f t="shared" si="0"/>
        <v>3.6226646761131014</v>
      </c>
      <c r="G14" s="256"/>
      <c r="H14" s="252">
        <v>113</v>
      </c>
      <c r="I14" s="253" t="s">
        <v>19</v>
      </c>
      <c r="J14" s="290">
        <v>18006</v>
      </c>
      <c r="K14" s="255">
        <f t="shared" si="1"/>
        <v>0.008342538998786812</v>
      </c>
    </row>
    <row r="15" spans="1:11" ht="13.5">
      <c r="A15" s="256"/>
      <c r="B15" s="252">
        <v>112</v>
      </c>
      <c r="C15" s="253" t="s">
        <v>18</v>
      </c>
      <c r="D15" s="290">
        <v>8771282</v>
      </c>
      <c r="E15" s="255">
        <f t="shared" si="0"/>
        <v>5.3319462005870815</v>
      </c>
      <c r="G15" s="256"/>
      <c r="H15" s="252">
        <v>117</v>
      </c>
      <c r="I15" s="253" t="s">
        <v>21</v>
      </c>
      <c r="J15" s="290">
        <v>476289</v>
      </c>
      <c r="K15" s="255">
        <f t="shared" si="1"/>
        <v>0.22067419511236094</v>
      </c>
    </row>
    <row r="16" spans="1:11" ht="13.5">
      <c r="A16" s="256"/>
      <c r="B16" s="252">
        <v>113</v>
      </c>
      <c r="C16" s="253" t="s">
        <v>19</v>
      </c>
      <c r="D16" s="290">
        <v>6383031</v>
      </c>
      <c r="E16" s="255">
        <f t="shared" si="0"/>
        <v>3.8801600368885136</v>
      </c>
      <c r="G16" s="256"/>
      <c r="H16" s="252">
        <v>118</v>
      </c>
      <c r="I16" s="253" t="s">
        <v>22</v>
      </c>
      <c r="J16" s="290">
        <v>43738510</v>
      </c>
      <c r="K16" s="255">
        <f t="shared" si="1"/>
        <v>20.264924215474114</v>
      </c>
    </row>
    <row r="17" spans="1:11" ht="13.5">
      <c r="A17" s="256"/>
      <c r="B17" s="252">
        <v>117</v>
      </c>
      <c r="C17" s="253" t="s">
        <v>21</v>
      </c>
      <c r="D17" s="290">
        <v>240297</v>
      </c>
      <c r="E17" s="255">
        <f t="shared" si="0"/>
        <v>0.14607336489266606</v>
      </c>
      <c r="G17" s="256"/>
      <c r="H17" s="252">
        <v>123</v>
      </c>
      <c r="I17" s="253" t="s">
        <v>26</v>
      </c>
      <c r="J17" s="290">
        <v>483873</v>
      </c>
      <c r="K17" s="255">
        <f t="shared" si="1"/>
        <v>0.22418801360435245</v>
      </c>
    </row>
    <row r="18" spans="1:11" ht="13.5">
      <c r="A18" s="256"/>
      <c r="B18" s="252">
        <v>118</v>
      </c>
      <c r="C18" s="253" t="s">
        <v>22</v>
      </c>
      <c r="D18" s="290">
        <v>1779068</v>
      </c>
      <c r="E18" s="255">
        <f t="shared" si="0"/>
        <v>1.0814718832647334</v>
      </c>
      <c r="G18" s="256"/>
      <c r="H18" s="257"/>
      <c r="I18" s="258" t="s">
        <v>36</v>
      </c>
      <c r="J18" s="259">
        <f>J12+J13+J14+J15+J16</f>
        <v>50738197</v>
      </c>
      <c r="K18" s="260">
        <f t="shared" si="1"/>
        <v>23.50801883819993</v>
      </c>
    </row>
    <row r="19" spans="1:11" ht="13.5">
      <c r="A19" s="256"/>
      <c r="B19" s="252">
        <v>123</v>
      </c>
      <c r="C19" s="253" t="s">
        <v>26</v>
      </c>
      <c r="D19" s="290">
        <v>1509568</v>
      </c>
      <c r="E19" s="255">
        <f t="shared" si="0"/>
        <v>0.9176464013046028</v>
      </c>
      <c r="G19" s="256"/>
      <c r="H19" s="257"/>
      <c r="I19" s="261" t="s">
        <v>287</v>
      </c>
      <c r="J19" s="262">
        <f>J20-J18</f>
        <v>11196132</v>
      </c>
      <c r="K19" s="263">
        <f t="shared" si="1"/>
        <v>5.1873913054295775</v>
      </c>
    </row>
    <row r="20" spans="1:11" ht="14.25" thickBot="1">
      <c r="A20" s="256"/>
      <c r="B20" s="252">
        <v>124</v>
      </c>
      <c r="C20" s="253" t="s">
        <v>27</v>
      </c>
      <c r="D20" s="290">
        <v>61394</v>
      </c>
      <c r="E20" s="255">
        <f t="shared" si="0"/>
        <v>0.03732059977536274</v>
      </c>
      <c r="G20" s="264" t="s">
        <v>38</v>
      </c>
      <c r="H20" s="265" t="s">
        <v>39</v>
      </c>
      <c r="I20" s="266"/>
      <c r="J20" s="267">
        <f>SUM(J9:J17)</f>
        <v>61934329</v>
      </c>
      <c r="K20" s="268">
        <f t="shared" si="1"/>
        <v>28.69541014362951</v>
      </c>
    </row>
    <row r="21" spans="1:11" ht="13.5">
      <c r="A21" s="256"/>
      <c r="B21" s="252">
        <v>129</v>
      </c>
      <c r="C21" s="253" t="s">
        <v>32</v>
      </c>
      <c r="D21" s="290">
        <v>125995</v>
      </c>
      <c r="E21" s="255">
        <f t="shared" si="0"/>
        <v>0.07659069239171301</v>
      </c>
      <c r="G21" s="256" t="s">
        <v>40</v>
      </c>
      <c r="H21" s="269">
        <v>601</v>
      </c>
      <c r="I21" s="274" t="s">
        <v>41</v>
      </c>
      <c r="J21" s="289">
        <v>54684636</v>
      </c>
      <c r="K21" s="272">
        <f t="shared" si="1"/>
        <v>25.336482753774366</v>
      </c>
    </row>
    <row r="22" spans="1:11" ht="13.5">
      <c r="A22" s="256"/>
      <c r="B22" s="257"/>
      <c r="C22" s="261" t="s">
        <v>36</v>
      </c>
      <c r="D22" s="262">
        <f>D13+D14+D15+D16+D17+D18</f>
        <v>24130377</v>
      </c>
      <c r="E22" s="263">
        <f t="shared" si="0"/>
        <v>14.668536704655477</v>
      </c>
      <c r="G22" s="256"/>
      <c r="H22" s="252">
        <v>606</v>
      </c>
      <c r="I22" s="253" t="s">
        <v>44</v>
      </c>
      <c r="J22" s="290">
        <v>10595</v>
      </c>
      <c r="K22" s="255">
        <f t="shared" si="1"/>
        <v>0.004908874857944366</v>
      </c>
    </row>
    <row r="23" spans="1:11" ht="14.25" thickBot="1">
      <c r="A23" s="256"/>
      <c r="B23" s="257"/>
      <c r="C23" s="261" t="s">
        <v>37</v>
      </c>
      <c r="D23" s="262">
        <f>D24-D22</f>
        <v>47353236</v>
      </c>
      <c r="E23" s="263">
        <f t="shared" si="0"/>
        <v>28.785405232177393</v>
      </c>
      <c r="G23" s="264" t="s">
        <v>65</v>
      </c>
      <c r="H23" s="265" t="s">
        <v>66</v>
      </c>
      <c r="I23" s="266"/>
      <c r="J23" s="267">
        <f>SUM(J21:J22)</f>
        <v>54695231</v>
      </c>
      <c r="K23" s="268">
        <f t="shared" si="1"/>
        <v>25.34139162863231</v>
      </c>
    </row>
    <row r="24" spans="1:11" ht="14.25" thickBot="1">
      <c r="A24" s="264" t="s">
        <v>346</v>
      </c>
      <c r="B24" s="265" t="s">
        <v>39</v>
      </c>
      <c r="C24" s="266"/>
      <c r="D24" s="267">
        <f>SUM(D9:D21)</f>
        <v>71483613</v>
      </c>
      <c r="E24" s="268">
        <f t="shared" si="0"/>
        <v>43.45394193683287</v>
      </c>
      <c r="G24" s="256" t="s">
        <v>67</v>
      </c>
      <c r="H24" s="269">
        <v>302</v>
      </c>
      <c r="I24" s="274" t="s">
        <v>69</v>
      </c>
      <c r="J24" s="289">
        <v>2008580</v>
      </c>
      <c r="K24" s="272">
        <f t="shared" si="1"/>
        <v>0.9306151828381213</v>
      </c>
    </row>
    <row r="25" spans="1:11" ht="13.5">
      <c r="A25" s="256" t="s">
        <v>40</v>
      </c>
      <c r="B25" s="269">
        <v>601</v>
      </c>
      <c r="C25" s="274" t="s">
        <v>41</v>
      </c>
      <c r="D25" s="289">
        <v>1978380</v>
      </c>
      <c r="E25" s="272">
        <f t="shared" si="0"/>
        <v>1.2026310092774888</v>
      </c>
      <c r="G25" s="256"/>
      <c r="H25" s="252">
        <v>304</v>
      </c>
      <c r="I25" s="253" t="s">
        <v>72</v>
      </c>
      <c r="J25" s="290">
        <v>41091092</v>
      </c>
      <c r="K25" s="255">
        <f t="shared" si="1"/>
        <v>19.038322643159873</v>
      </c>
    </row>
    <row r="26" spans="1:11" ht="14.25" thickBot="1">
      <c r="A26" s="256"/>
      <c r="B26" s="252">
        <v>606</v>
      </c>
      <c r="C26" s="253" t="s">
        <v>44</v>
      </c>
      <c r="D26" s="290">
        <v>575791</v>
      </c>
      <c r="E26" s="255">
        <f t="shared" si="0"/>
        <v>0.35001572572655126</v>
      </c>
      <c r="G26" s="264" t="s">
        <v>73</v>
      </c>
      <c r="H26" s="265" t="s">
        <v>74</v>
      </c>
      <c r="I26" s="266"/>
      <c r="J26" s="267">
        <f>SUM(J24:J25)</f>
        <v>43099672</v>
      </c>
      <c r="K26" s="268">
        <f t="shared" si="1"/>
        <v>19.968937825997997</v>
      </c>
    </row>
    <row r="27" spans="1:11" ht="14.25" thickBot="1">
      <c r="A27" s="264" t="s">
        <v>65</v>
      </c>
      <c r="B27" s="265" t="s">
        <v>66</v>
      </c>
      <c r="C27" s="266"/>
      <c r="D27" s="267">
        <f>SUM(D25:D26)</f>
        <v>2554171</v>
      </c>
      <c r="E27" s="268">
        <f t="shared" si="0"/>
        <v>1.55264673500404</v>
      </c>
      <c r="G27" s="256" t="s">
        <v>75</v>
      </c>
      <c r="H27" s="269">
        <v>305</v>
      </c>
      <c r="I27" s="274" t="s">
        <v>76</v>
      </c>
      <c r="J27" s="289">
        <v>9817</v>
      </c>
      <c r="K27" s="272">
        <f t="shared" si="1"/>
        <v>0.0045484119377479796</v>
      </c>
    </row>
    <row r="28" spans="1:11" ht="13.5">
      <c r="A28" s="256" t="s">
        <v>67</v>
      </c>
      <c r="B28" s="269">
        <v>302</v>
      </c>
      <c r="C28" s="274" t="s">
        <v>69</v>
      </c>
      <c r="D28" s="289">
        <v>1271759</v>
      </c>
      <c r="E28" s="272">
        <f t="shared" si="0"/>
        <v>0.7730854586721103</v>
      </c>
      <c r="G28" s="256"/>
      <c r="H28" s="252">
        <v>312</v>
      </c>
      <c r="I28" s="253" t="s">
        <v>83</v>
      </c>
      <c r="J28" s="290">
        <v>1205956</v>
      </c>
      <c r="K28" s="255">
        <f t="shared" si="1"/>
        <v>0.5587434722215343</v>
      </c>
    </row>
    <row r="29" spans="1:11" ht="13.5">
      <c r="A29" s="256"/>
      <c r="B29" s="252">
        <v>304</v>
      </c>
      <c r="C29" s="253" t="s">
        <v>72</v>
      </c>
      <c r="D29" s="290">
        <v>63978822</v>
      </c>
      <c r="E29" s="255">
        <f t="shared" si="0"/>
        <v>38.89187884746348</v>
      </c>
      <c r="G29" s="256"/>
      <c r="H29" s="252">
        <v>409</v>
      </c>
      <c r="I29" s="253" t="s">
        <v>115</v>
      </c>
      <c r="J29" s="290">
        <v>1726037</v>
      </c>
      <c r="K29" s="255">
        <f t="shared" si="1"/>
        <v>0.7997073745334328</v>
      </c>
    </row>
    <row r="30" spans="1:11" ht="14.25" thickBot="1">
      <c r="A30" s="264" t="s">
        <v>347</v>
      </c>
      <c r="B30" s="265" t="s">
        <v>74</v>
      </c>
      <c r="C30" s="266"/>
      <c r="D30" s="267">
        <f>SUM(D28:D29)</f>
        <v>65250581</v>
      </c>
      <c r="E30" s="268">
        <f t="shared" si="0"/>
        <v>39.664964306135595</v>
      </c>
      <c r="G30" s="256"/>
      <c r="H30" s="252">
        <v>410</v>
      </c>
      <c r="I30" s="253" t="s">
        <v>116</v>
      </c>
      <c r="J30" s="290">
        <v>1240612</v>
      </c>
      <c r="K30" s="255">
        <f t="shared" si="1"/>
        <v>0.5748002883684828</v>
      </c>
    </row>
    <row r="31" spans="1:11" ht="13.5">
      <c r="A31" s="281" t="s">
        <v>75</v>
      </c>
      <c r="B31" s="269">
        <v>305</v>
      </c>
      <c r="C31" s="274" t="s">
        <v>76</v>
      </c>
      <c r="D31" s="289">
        <v>23616</v>
      </c>
      <c r="E31" s="272">
        <f t="shared" si="0"/>
        <v>0.0143558537364395</v>
      </c>
      <c r="G31" s="256"/>
      <c r="H31" s="252">
        <v>413</v>
      </c>
      <c r="I31" s="253" t="s">
        <v>119</v>
      </c>
      <c r="J31" s="290">
        <v>108606</v>
      </c>
      <c r="K31" s="255">
        <f t="shared" si="1"/>
        <v>0.05031932636355884</v>
      </c>
    </row>
    <row r="32" spans="1:11" ht="14.25" thickBot="1">
      <c r="A32" s="281"/>
      <c r="B32" s="252">
        <v>407</v>
      </c>
      <c r="C32" s="253" t="s">
        <v>113</v>
      </c>
      <c r="D32" s="290">
        <v>347746</v>
      </c>
      <c r="E32" s="255">
        <f t="shared" si="0"/>
        <v>0.2113901894237758</v>
      </c>
      <c r="G32" s="264" t="s">
        <v>121</v>
      </c>
      <c r="H32" s="265" t="s">
        <v>122</v>
      </c>
      <c r="I32" s="266"/>
      <c r="J32" s="267">
        <f>SUM(J27:J31)</f>
        <v>4291028</v>
      </c>
      <c r="K32" s="268">
        <f t="shared" si="1"/>
        <v>1.9881188734247566</v>
      </c>
    </row>
    <row r="33" spans="1:11" ht="13.5">
      <c r="A33" s="281"/>
      <c r="B33" s="252">
        <v>408</v>
      </c>
      <c r="C33" s="253" t="s">
        <v>114</v>
      </c>
      <c r="D33" s="290">
        <v>814970</v>
      </c>
      <c r="E33" s="255">
        <f t="shared" si="0"/>
        <v>0.495409473220956</v>
      </c>
      <c r="G33" s="256" t="s">
        <v>123</v>
      </c>
      <c r="H33" s="269">
        <v>202</v>
      </c>
      <c r="I33" s="274" t="s">
        <v>125</v>
      </c>
      <c r="J33" s="289">
        <v>4021</v>
      </c>
      <c r="K33" s="272">
        <f t="shared" si="1"/>
        <v>0.0018630095142797825</v>
      </c>
    </row>
    <row r="34" spans="1:11" ht="13.5">
      <c r="A34" s="281"/>
      <c r="B34" s="252">
        <v>410</v>
      </c>
      <c r="C34" s="253" t="s">
        <v>116</v>
      </c>
      <c r="D34" s="290">
        <v>42132</v>
      </c>
      <c r="E34" s="255">
        <f t="shared" si="0"/>
        <v>0.025611484994227173</v>
      </c>
      <c r="G34" s="256"/>
      <c r="H34" s="252">
        <v>213</v>
      </c>
      <c r="I34" s="253" t="s">
        <v>136</v>
      </c>
      <c r="J34" s="290">
        <v>60885</v>
      </c>
      <c r="K34" s="255">
        <f t="shared" si="1"/>
        <v>0.02820923508503471</v>
      </c>
    </row>
    <row r="35" spans="1:11" ht="14.25" thickBot="1">
      <c r="A35" s="264" t="s">
        <v>348</v>
      </c>
      <c r="B35" s="265" t="s">
        <v>122</v>
      </c>
      <c r="C35" s="266"/>
      <c r="D35" s="267">
        <f>SUM(D31:D34)</f>
        <v>1228464</v>
      </c>
      <c r="E35" s="268">
        <f t="shared" si="0"/>
        <v>0.7467670013753985</v>
      </c>
      <c r="G35" s="256"/>
      <c r="H35" s="252">
        <v>215</v>
      </c>
      <c r="I35" s="253" t="s">
        <v>137</v>
      </c>
      <c r="J35" s="290">
        <v>48300</v>
      </c>
      <c r="K35" s="255">
        <f t="shared" si="1"/>
        <v>0.02237835352890164</v>
      </c>
    </row>
    <row r="36" spans="1:11" ht="13.5">
      <c r="A36" s="256" t="s">
        <v>123</v>
      </c>
      <c r="B36" s="269">
        <v>202</v>
      </c>
      <c r="C36" s="274" t="s">
        <v>125</v>
      </c>
      <c r="D36" s="289">
        <v>8299320</v>
      </c>
      <c r="E36" s="272">
        <f t="shared" si="0"/>
        <v>5.045046749318558</v>
      </c>
      <c r="G36" s="256"/>
      <c r="H36" s="252">
        <v>218</v>
      </c>
      <c r="I36" s="253" t="s">
        <v>139</v>
      </c>
      <c r="J36" s="290">
        <v>20481</v>
      </c>
      <c r="K36" s="255">
        <f t="shared" si="1"/>
        <v>0.009489255872162206</v>
      </c>
    </row>
    <row r="37" spans="1:11" ht="13.5">
      <c r="A37" s="256"/>
      <c r="B37" s="252">
        <v>203</v>
      </c>
      <c r="C37" s="253" t="s">
        <v>126</v>
      </c>
      <c r="D37" s="290">
        <v>312484</v>
      </c>
      <c r="E37" s="255">
        <f t="shared" si="0"/>
        <v>0.1899548864743208</v>
      </c>
      <c r="G37" s="256"/>
      <c r="H37" s="252">
        <v>222</v>
      </c>
      <c r="I37" s="253" t="s">
        <v>143</v>
      </c>
      <c r="J37" s="290">
        <v>414174</v>
      </c>
      <c r="K37" s="255">
        <f t="shared" si="1"/>
        <v>0.19189507649025483</v>
      </c>
    </row>
    <row r="38" spans="1:11" ht="13.5">
      <c r="A38" s="256"/>
      <c r="B38" s="252">
        <v>205</v>
      </c>
      <c r="C38" s="253" t="s">
        <v>128</v>
      </c>
      <c r="D38" s="290">
        <v>1311119</v>
      </c>
      <c r="E38" s="255">
        <f t="shared" si="0"/>
        <v>0.7970118815661762</v>
      </c>
      <c r="G38" s="256"/>
      <c r="H38" s="252">
        <v>228</v>
      </c>
      <c r="I38" s="253" t="s">
        <v>325</v>
      </c>
      <c r="J38" s="290">
        <v>39405</v>
      </c>
      <c r="K38" s="255">
        <f t="shared" si="1"/>
        <v>0.018257122583982797</v>
      </c>
    </row>
    <row r="39" spans="1:11" ht="13.5">
      <c r="A39" s="256"/>
      <c r="B39" s="252">
        <v>207</v>
      </c>
      <c r="C39" s="253" t="s">
        <v>130</v>
      </c>
      <c r="D39" s="290">
        <v>708241</v>
      </c>
      <c r="E39" s="255">
        <f t="shared" si="0"/>
        <v>0.4305303271574207</v>
      </c>
      <c r="G39" s="256"/>
      <c r="H39" s="286"/>
      <c r="I39" s="287" t="s">
        <v>155</v>
      </c>
      <c r="J39" s="288">
        <f>J34+J36+J37</f>
        <v>495540</v>
      </c>
      <c r="K39" s="263">
        <f t="shared" si="1"/>
        <v>0.22959356744745174</v>
      </c>
    </row>
    <row r="40" spans="1:11" ht="13.5">
      <c r="A40" s="256"/>
      <c r="B40" s="252">
        <v>208</v>
      </c>
      <c r="C40" s="253" t="s">
        <v>131</v>
      </c>
      <c r="D40" s="290">
        <v>2994779</v>
      </c>
      <c r="E40" s="255">
        <f t="shared" si="0"/>
        <v>1.8204865047832208</v>
      </c>
      <c r="G40" s="256"/>
      <c r="H40" s="257"/>
      <c r="I40" s="261" t="s">
        <v>156</v>
      </c>
      <c r="J40" s="262">
        <f>J33+J35</f>
        <v>52321</v>
      </c>
      <c r="K40" s="263">
        <f t="shared" si="1"/>
        <v>0.024241363043181422</v>
      </c>
    </row>
    <row r="41" spans="1:11" ht="13.5">
      <c r="A41" s="256"/>
      <c r="B41" s="252">
        <v>213</v>
      </c>
      <c r="C41" s="253" t="s">
        <v>136</v>
      </c>
      <c r="D41" s="290">
        <v>462724</v>
      </c>
      <c r="E41" s="255">
        <f t="shared" si="0"/>
        <v>0.28128379337484033</v>
      </c>
      <c r="G41" s="256"/>
      <c r="H41" s="257"/>
      <c r="I41" s="261" t="s">
        <v>297</v>
      </c>
      <c r="J41" s="262">
        <f>J42-J39-J40</f>
        <v>39405</v>
      </c>
      <c r="K41" s="263">
        <f t="shared" si="1"/>
        <v>0.018257122583982797</v>
      </c>
    </row>
    <row r="42" spans="1:11" ht="14.25" thickBot="1">
      <c r="A42" s="256"/>
      <c r="B42" s="252">
        <v>218</v>
      </c>
      <c r="C42" s="253" t="s">
        <v>139</v>
      </c>
      <c r="D42" s="290">
        <v>75627</v>
      </c>
      <c r="E42" s="255">
        <f t="shared" si="0"/>
        <v>0.045972652037843405</v>
      </c>
      <c r="G42" s="264" t="s">
        <v>157</v>
      </c>
      <c r="H42" s="265" t="s">
        <v>158</v>
      </c>
      <c r="I42" s="266"/>
      <c r="J42" s="267">
        <f>SUM(J33:J38)</f>
        <v>587266</v>
      </c>
      <c r="K42" s="268">
        <f t="shared" si="1"/>
        <v>0.272092053074616</v>
      </c>
    </row>
    <row r="43" spans="1:11" ht="13.5">
      <c r="A43" s="256"/>
      <c r="B43" s="252">
        <v>220</v>
      </c>
      <c r="C43" s="253" t="s">
        <v>141</v>
      </c>
      <c r="D43" s="290">
        <v>339989</v>
      </c>
      <c r="E43" s="255">
        <f t="shared" si="0"/>
        <v>0.20667481182242245</v>
      </c>
      <c r="G43" s="281" t="s">
        <v>159</v>
      </c>
      <c r="H43" s="269">
        <v>153</v>
      </c>
      <c r="I43" s="274" t="s">
        <v>164</v>
      </c>
      <c r="J43" s="289">
        <v>3348036</v>
      </c>
      <c r="K43" s="272">
        <f t="shared" si="1"/>
        <v>1.5512118682296012</v>
      </c>
    </row>
    <row r="44" spans="1:11" ht="13.5">
      <c r="A44" s="256"/>
      <c r="B44" s="252">
        <v>234</v>
      </c>
      <c r="C44" s="253" t="s">
        <v>148</v>
      </c>
      <c r="D44" s="290">
        <v>8317</v>
      </c>
      <c r="E44" s="255">
        <f t="shared" si="0"/>
        <v>0.00505579418724455</v>
      </c>
      <c r="G44" s="256" t="s">
        <v>161</v>
      </c>
      <c r="H44" s="252">
        <v>224</v>
      </c>
      <c r="I44" s="253" t="s">
        <v>170</v>
      </c>
      <c r="J44" s="290">
        <v>1250473</v>
      </c>
      <c r="K44" s="255">
        <f t="shared" si="1"/>
        <v>0.5793690863839798</v>
      </c>
    </row>
    <row r="45" spans="1:11" ht="13.5">
      <c r="A45" s="256"/>
      <c r="B45" s="286"/>
      <c r="C45" s="287" t="s">
        <v>155</v>
      </c>
      <c r="D45" s="288">
        <f>D37+D38+D39+D40+D41+D42+D43</f>
        <v>6204963</v>
      </c>
      <c r="E45" s="263">
        <f t="shared" si="0"/>
        <v>3.771914857216245</v>
      </c>
      <c r="G45" s="256"/>
      <c r="H45" s="252">
        <v>227</v>
      </c>
      <c r="I45" s="253" t="s">
        <v>171</v>
      </c>
      <c r="J45" s="290">
        <v>90324</v>
      </c>
      <c r="K45" s="255">
        <f t="shared" si="1"/>
        <v>0.04184891105889259</v>
      </c>
    </row>
    <row r="46" spans="1:11" ht="13.5">
      <c r="A46" s="256"/>
      <c r="B46" s="257"/>
      <c r="C46" s="261" t="s">
        <v>156</v>
      </c>
      <c r="D46" s="262">
        <f>D36</f>
        <v>8299320</v>
      </c>
      <c r="E46" s="263">
        <f t="shared" si="0"/>
        <v>5.045046749318558</v>
      </c>
      <c r="G46" s="256"/>
      <c r="H46" s="252">
        <v>232</v>
      </c>
      <c r="I46" s="253" t="s">
        <v>174</v>
      </c>
      <c r="J46" s="290">
        <v>77912</v>
      </c>
      <c r="K46" s="255">
        <f t="shared" si="1"/>
        <v>0.03609818385390858</v>
      </c>
    </row>
    <row r="47" spans="1:11" ht="13.5">
      <c r="A47" s="256"/>
      <c r="B47" s="257"/>
      <c r="C47" s="261" t="s">
        <v>37</v>
      </c>
      <c r="D47" s="262">
        <f>D48-D45-D46</f>
        <v>8317</v>
      </c>
      <c r="E47" s="263">
        <f t="shared" si="0"/>
        <v>0.00505579418724455</v>
      </c>
      <c r="G47" s="256"/>
      <c r="H47" s="252">
        <v>238</v>
      </c>
      <c r="I47" s="253" t="s">
        <v>178</v>
      </c>
      <c r="J47" s="290">
        <v>634090</v>
      </c>
      <c r="K47" s="255">
        <f t="shared" si="1"/>
        <v>0.29378654635903195</v>
      </c>
    </row>
    <row r="48" spans="1:11" ht="14.25" thickBot="1">
      <c r="A48" s="264" t="s">
        <v>349</v>
      </c>
      <c r="B48" s="265" t="s">
        <v>158</v>
      </c>
      <c r="C48" s="266"/>
      <c r="D48" s="267">
        <f>SUM(D36:D44)</f>
        <v>14512600</v>
      </c>
      <c r="E48" s="293">
        <f t="shared" si="0"/>
        <v>8.822017400722046</v>
      </c>
      <c r="G48" s="256"/>
      <c r="H48" s="252">
        <v>246</v>
      </c>
      <c r="I48" s="253" t="s">
        <v>182</v>
      </c>
      <c r="J48" s="290">
        <v>57955</v>
      </c>
      <c r="K48" s="255">
        <f t="shared" si="1"/>
        <v>0.02685170763493778</v>
      </c>
    </row>
    <row r="49" spans="1:11" ht="13.5">
      <c r="A49" s="256" t="s">
        <v>159</v>
      </c>
      <c r="B49" s="269">
        <v>156</v>
      </c>
      <c r="C49" s="274" t="s">
        <v>167</v>
      </c>
      <c r="D49" s="289">
        <v>86337</v>
      </c>
      <c r="E49" s="255">
        <f t="shared" si="0"/>
        <v>0.05248311924301223</v>
      </c>
      <c r="G49" s="256"/>
      <c r="H49" s="257"/>
      <c r="I49" s="287" t="s">
        <v>298</v>
      </c>
      <c r="J49" s="259">
        <f>J45+J46+J48</f>
        <v>226191</v>
      </c>
      <c r="K49" s="260">
        <f t="shared" si="1"/>
        <v>0.10479880254773895</v>
      </c>
    </row>
    <row r="50" spans="1:11" ht="13.5">
      <c r="A50" s="256" t="s">
        <v>161</v>
      </c>
      <c r="B50" s="252">
        <v>224</v>
      </c>
      <c r="C50" s="253" t="s">
        <v>170</v>
      </c>
      <c r="D50" s="290">
        <v>1420872</v>
      </c>
      <c r="E50" s="255">
        <f t="shared" si="0"/>
        <v>0.8637292771935239</v>
      </c>
      <c r="G50" s="256"/>
      <c r="H50" s="257"/>
      <c r="I50" s="261" t="s">
        <v>287</v>
      </c>
      <c r="J50" s="262">
        <f>J51-J49</f>
        <v>5232599</v>
      </c>
      <c r="K50" s="263">
        <f t="shared" si="1"/>
        <v>2.424367500972613</v>
      </c>
    </row>
    <row r="51" spans="1:11" ht="14.25" thickBot="1">
      <c r="A51" s="256"/>
      <c r="B51" s="252">
        <v>227</v>
      </c>
      <c r="C51" s="253" t="s">
        <v>171</v>
      </c>
      <c r="D51" s="290">
        <v>179191</v>
      </c>
      <c r="E51" s="255">
        <f t="shared" si="0"/>
        <v>0.10892783650433308</v>
      </c>
      <c r="G51" s="264" t="s">
        <v>299</v>
      </c>
      <c r="H51" s="265" t="s">
        <v>185</v>
      </c>
      <c r="I51" s="266"/>
      <c r="J51" s="267">
        <f>SUM(J43:J48)</f>
        <v>5458790</v>
      </c>
      <c r="K51" s="268">
        <f t="shared" si="1"/>
        <v>2.5291663035203515</v>
      </c>
    </row>
    <row r="52" spans="1:11" ht="13.5">
      <c r="A52" s="256"/>
      <c r="B52" s="257"/>
      <c r="C52" s="287" t="s">
        <v>155</v>
      </c>
      <c r="D52" s="262">
        <f>D51</f>
        <v>179191</v>
      </c>
      <c r="E52" s="263">
        <f t="shared" si="0"/>
        <v>0.10892783650433308</v>
      </c>
      <c r="G52" s="256" t="s">
        <v>186</v>
      </c>
      <c r="H52" s="269">
        <v>135</v>
      </c>
      <c r="I52" s="274" t="s">
        <v>189</v>
      </c>
      <c r="J52" s="289">
        <v>124981</v>
      </c>
      <c r="K52" s="272">
        <f t="shared" si="1"/>
        <v>0.05790619052578998</v>
      </c>
    </row>
    <row r="53" spans="1:11" ht="13.5">
      <c r="A53" s="256"/>
      <c r="B53" s="257"/>
      <c r="C53" s="261" t="s">
        <v>183</v>
      </c>
      <c r="D53" s="262">
        <f>D54-D52</f>
        <v>1507209</v>
      </c>
      <c r="E53" s="263">
        <f t="shared" si="0"/>
        <v>0.9162123964365362</v>
      </c>
      <c r="G53" s="256"/>
      <c r="H53" s="252">
        <v>137</v>
      </c>
      <c r="I53" s="253" t="s">
        <v>190</v>
      </c>
      <c r="J53" s="290">
        <v>5787321</v>
      </c>
      <c r="K53" s="255">
        <f t="shared" si="1"/>
        <v>2.6813812696322272</v>
      </c>
    </row>
    <row r="54" spans="1:11" ht="14.25" thickBot="1">
      <c r="A54" s="264" t="s">
        <v>339</v>
      </c>
      <c r="B54" s="265" t="s">
        <v>185</v>
      </c>
      <c r="C54" s="266"/>
      <c r="D54" s="267">
        <f>SUM(D49:D51)</f>
        <v>1686400</v>
      </c>
      <c r="E54" s="293">
        <f t="shared" si="0"/>
        <v>1.0251402329408692</v>
      </c>
      <c r="G54" s="256"/>
      <c r="H54" s="252">
        <v>138</v>
      </c>
      <c r="I54" s="253" t="s">
        <v>191</v>
      </c>
      <c r="J54" s="290">
        <v>5707474</v>
      </c>
      <c r="K54" s="255">
        <f t="shared" si="1"/>
        <v>2.644386561677316</v>
      </c>
    </row>
    <row r="55" spans="1:11" ht="13.5">
      <c r="A55" s="281" t="s">
        <v>186</v>
      </c>
      <c r="B55" s="269">
        <v>134</v>
      </c>
      <c r="C55" s="274" t="s">
        <v>188</v>
      </c>
      <c r="D55" s="289">
        <v>1134120</v>
      </c>
      <c r="E55" s="255">
        <f t="shared" si="0"/>
        <v>0.6894165328409029</v>
      </c>
      <c r="G55" s="256"/>
      <c r="H55" s="252">
        <v>140</v>
      </c>
      <c r="I55" s="253" t="s">
        <v>192</v>
      </c>
      <c r="J55" s="290">
        <v>13554584</v>
      </c>
      <c r="K55" s="255">
        <f t="shared" si="1"/>
        <v>6.280109165407738</v>
      </c>
    </row>
    <row r="56" spans="1:11" ht="13.5">
      <c r="A56" s="281"/>
      <c r="B56" s="252">
        <v>135</v>
      </c>
      <c r="C56" s="253" t="s">
        <v>189</v>
      </c>
      <c r="D56" s="290">
        <v>9884</v>
      </c>
      <c r="E56" s="255">
        <f t="shared" si="0"/>
        <v>0.006008352740979336</v>
      </c>
      <c r="G56" s="256"/>
      <c r="H56" s="252">
        <v>147</v>
      </c>
      <c r="I56" s="253" t="s">
        <v>198</v>
      </c>
      <c r="J56" s="290">
        <v>15256673</v>
      </c>
      <c r="K56" s="255">
        <f t="shared" si="1"/>
        <v>7.068720953806384</v>
      </c>
    </row>
    <row r="57" spans="1:11" ht="14.25" thickBot="1">
      <c r="A57" s="281"/>
      <c r="B57" s="252">
        <v>137</v>
      </c>
      <c r="C57" s="253" t="s">
        <v>190</v>
      </c>
      <c r="D57" s="290">
        <v>175697</v>
      </c>
      <c r="E57" s="255">
        <f t="shared" si="0"/>
        <v>0.10680388016307632</v>
      </c>
      <c r="G57" s="264" t="s">
        <v>201</v>
      </c>
      <c r="H57" s="265" t="s">
        <v>202</v>
      </c>
      <c r="I57" s="266"/>
      <c r="J57" s="267">
        <f>SUM(J52:J56)</f>
        <v>40431033</v>
      </c>
      <c r="K57" s="268">
        <f t="shared" si="1"/>
        <v>18.732504141049453</v>
      </c>
    </row>
    <row r="58" spans="1:11" ht="13.5">
      <c r="A58" s="281"/>
      <c r="B58" s="252">
        <v>138</v>
      </c>
      <c r="C58" s="253" t="s">
        <v>191</v>
      </c>
      <c r="D58" s="290">
        <v>215228</v>
      </c>
      <c r="E58" s="255">
        <f t="shared" si="0"/>
        <v>0.13083425169319104</v>
      </c>
      <c r="G58" s="256" t="s">
        <v>203</v>
      </c>
      <c r="H58" s="269">
        <v>503</v>
      </c>
      <c r="I58" s="274" t="s">
        <v>206</v>
      </c>
      <c r="J58" s="289">
        <v>1987730</v>
      </c>
      <c r="K58" s="272">
        <f t="shared" si="1"/>
        <v>0.9209549619048376</v>
      </c>
    </row>
    <row r="59" spans="1:11" ht="13.5">
      <c r="A59" s="281"/>
      <c r="B59" s="252">
        <v>141</v>
      </c>
      <c r="C59" s="253" t="s">
        <v>193</v>
      </c>
      <c r="D59" s="290">
        <v>1639033</v>
      </c>
      <c r="E59" s="255">
        <f t="shared" si="0"/>
        <v>0.9963464607553201</v>
      </c>
      <c r="G59" s="256"/>
      <c r="H59" s="252">
        <v>551</v>
      </c>
      <c r="I59" s="253" t="s">
        <v>254</v>
      </c>
      <c r="J59" s="290">
        <v>3348494</v>
      </c>
      <c r="K59" s="255">
        <f t="shared" si="1"/>
        <v>1.5514240687661691</v>
      </c>
    </row>
    <row r="60" spans="1:11" ht="13.5">
      <c r="A60" s="281"/>
      <c r="B60" s="252">
        <v>147</v>
      </c>
      <c r="C60" s="253" t="s">
        <v>198</v>
      </c>
      <c r="D60" s="290">
        <v>2987794</v>
      </c>
      <c r="E60" s="255">
        <f t="shared" si="0"/>
        <v>1.8162404157609886</v>
      </c>
      <c r="G60" s="296" t="s">
        <v>264</v>
      </c>
      <c r="H60" s="297" t="s">
        <v>265</v>
      </c>
      <c r="I60" s="298"/>
      <c r="J60" s="299">
        <f>SUM(J58:J59)</f>
        <v>5336224</v>
      </c>
      <c r="K60" s="293">
        <f t="shared" si="1"/>
        <v>2.472379030671007</v>
      </c>
    </row>
    <row r="61" spans="1:11" ht="14.25" thickBot="1">
      <c r="A61" s="264" t="s">
        <v>350</v>
      </c>
      <c r="B61" s="265" t="s">
        <v>202</v>
      </c>
      <c r="C61" s="266"/>
      <c r="D61" s="305">
        <f>SUM(D55:D60)</f>
        <v>6161756</v>
      </c>
      <c r="E61" s="293">
        <f t="shared" si="0"/>
        <v>3.7456498939544587</v>
      </c>
      <c r="G61" s="300" t="s">
        <v>341</v>
      </c>
      <c r="H61" s="301"/>
      <c r="I61" s="302"/>
      <c r="J61" s="303">
        <f>J20+J23+J26+J32+J42+J51+J57+J60</f>
        <v>215833573</v>
      </c>
      <c r="K61" s="304">
        <f t="shared" si="1"/>
        <v>100</v>
      </c>
    </row>
    <row r="62" spans="1:5" ht="13.5">
      <c r="A62" s="281" t="s">
        <v>203</v>
      </c>
      <c r="B62" s="269">
        <v>506</v>
      </c>
      <c r="C62" s="274" t="s">
        <v>209</v>
      </c>
      <c r="D62" s="289">
        <v>431930</v>
      </c>
      <c r="E62" s="255">
        <f t="shared" si="0"/>
        <v>0.26256452847138856</v>
      </c>
    </row>
    <row r="63" spans="1:5" ht="13.5">
      <c r="A63" s="281"/>
      <c r="B63" s="252">
        <v>524</v>
      </c>
      <c r="C63" s="253" t="s">
        <v>227</v>
      </c>
      <c r="D63" s="290">
        <v>257841</v>
      </c>
      <c r="E63" s="255">
        <f t="shared" si="0"/>
        <v>0.15673813021922833</v>
      </c>
    </row>
    <row r="64" spans="1:5" ht="13.5">
      <c r="A64" s="281"/>
      <c r="B64" s="252">
        <v>541</v>
      </c>
      <c r="C64" s="253" t="s">
        <v>244</v>
      </c>
      <c r="D64" s="290">
        <v>2440</v>
      </c>
      <c r="E64" s="255">
        <f t="shared" si="0"/>
        <v>0.0014832436956687149</v>
      </c>
    </row>
    <row r="65" spans="1:5" ht="13.5">
      <c r="A65" s="281"/>
      <c r="B65" s="252">
        <v>545</v>
      </c>
      <c r="C65" s="253" t="s">
        <v>248</v>
      </c>
      <c r="D65" s="290">
        <v>598616</v>
      </c>
      <c r="E65" s="255">
        <f t="shared" si="0"/>
        <v>0.36389074103541946</v>
      </c>
    </row>
    <row r="66" spans="1:5" ht="13.5">
      <c r="A66" s="281"/>
      <c r="B66" s="252">
        <v>551</v>
      </c>
      <c r="C66" s="253" t="s">
        <v>254</v>
      </c>
      <c r="D66" s="290">
        <v>335911</v>
      </c>
      <c r="E66" s="255">
        <f t="shared" si="0"/>
        <v>0.204195849613022</v>
      </c>
    </row>
    <row r="67" spans="1:5" ht="13.5">
      <c r="A67" s="296" t="s">
        <v>351</v>
      </c>
      <c r="B67" s="297" t="s">
        <v>265</v>
      </c>
      <c r="C67" s="298"/>
      <c r="D67" s="299">
        <f>SUM(D62:D66)</f>
        <v>1626738</v>
      </c>
      <c r="E67" s="293">
        <f t="shared" si="0"/>
        <v>0.9888724930347271</v>
      </c>
    </row>
    <row r="68" spans="1:5" ht="14.25" thickBot="1">
      <c r="A68" s="300" t="s">
        <v>341</v>
      </c>
      <c r="B68" s="301"/>
      <c r="C68" s="302"/>
      <c r="D68" s="310">
        <f>D24+D27+D30+D35+D48+D54+D61+D67</f>
        <v>164504323</v>
      </c>
      <c r="E68" s="304">
        <f t="shared" si="0"/>
        <v>100</v>
      </c>
    </row>
    <row r="71" ht="13.5">
      <c r="F71" s="282"/>
    </row>
  </sheetData>
  <sheetProtection/>
  <mergeCells count="2">
    <mergeCell ref="A7:C7"/>
    <mergeCell ref="G7:I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0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1" width="6.625" style="232" customWidth="1"/>
    <col min="2" max="2" width="7.125" style="232" customWidth="1"/>
    <col min="3" max="3" width="19.125" style="232" customWidth="1"/>
    <col min="4" max="4" width="14.625" style="232" customWidth="1"/>
    <col min="5" max="7" width="6.625" style="232" customWidth="1"/>
    <col min="8" max="8" width="7.125" style="232" customWidth="1"/>
    <col min="9" max="9" width="19.125" style="232" customWidth="1"/>
    <col min="10" max="10" width="14.625" style="232" customWidth="1"/>
    <col min="11" max="11" width="6.625" style="232" customWidth="1"/>
    <col min="12" max="16384" width="9.00390625" style="232" customWidth="1"/>
  </cols>
  <sheetData>
    <row r="1" spans="1:5" ht="17.25">
      <c r="A1" s="311" t="s">
        <v>309</v>
      </c>
      <c r="B1" s="312"/>
      <c r="C1" s="313"/>
      <c r="D1" s="313"/>
      <c r="E1" s="314"/>
    </row>
    <row r="2" spans="1:5" ht="13.5">
      <c r="A2" s="233"/>
      <c r="B2" s="229"/>
      <c r="C2" s="230"/>
      <c r="D2" s="230"/>
      <c r="E2" s="231"/>
    </row>
    <row r="3" spans="1:5" ht="13.5">
      <c r="A3" s="233" t="s">
        <v>352</v>
      </c>
      <c r="B3" s="229"/>
      <c r="C3" s="230"/>
      <c r="D3" s="230"/>
      <c r="E3" s="231"/>
    </row>
    <row r="4" spans="1:11" ht="13.5">
      <c r="A4" s="233"/>
      <c r="B4" s="229"/>
      <c r="C4" s="230"/>
      <c r="D4" s="233"/>
      <c r="E4" s="233"/>
      <c r="J4" s="233"/>
      <c r="K4" s="233"/>
    </row>
    <row r="5" spans="1:11" ht="14.25" thickBot="1">
      <c r="A5" s="234" t="s">
        <v>0</v>
      </c>
      <c r="B5" s="235"/>
      <c r="C5" s="236"/>
      <c r="D5" s="233"/>
      <c r="E5" s="231" t="s">
        <v>313</v>
      </c>
      <c r="G5" s="234" t="s">
        <v>277</v>
      </c>
      <c r="H5" s="229"/>
      <c r="I5" s="230"/>
      <c r="J5" s="233"/>
      <c r="K5" s="231" t="s">
        <v>313</v>
      </c>
    </row>
    <row r="6" spans="1:11" ht="13.5">
      <c r="A6" s="237" t="s">
        <v>1</v>
      </c>
      <c r="B6" s="316" t="s">
        <v>2</v>
      </c>
      <c r="C6" s="316" t="s">
        <v>3</v>
      </c>
      <c r="D6" s="239"/>
      <c r="E6" s="317"/>
      <c r="G6" s="241" t="s">
        <v>1</v>
      </c>
      <c r="H6" s="242" t="s">
        <v>2</v>
      </c>
      <c r="I6" s="242" t="s">
        <v>3</v>
      </c>
      <c r="J6" s="243"/>
      <c r="K6" s="244"/>
    </row>
    <row r="7" spans="1:11" ht="13.5">
      <c r="A7" s="350" t="s">
        <v>10</v>
      </c>
      <c r="B7" s="351"/>
      <c r="C7" s="351"/>
      <c r="D7" s="245">
        <f>D28+D31+D34+D74+D96+D105+D109+D119</f>
        <v>1673584849</v>
      </c>
      <c r="E7" s="246">
        <f>D7/$D$7*100</f>
        <v>100</v>
      </c>
      <c r="G7" s="350" t="s">
        <v>285</v>
      </c>
      <c r="H7" s="351"/>
      <c r="I7" s="351"/>
      <c r="J7" s="245">
        <f>J26+J30+J33+J41+J63+J73+J75+J81</f>
        <v>491505291</v>
      </c>
      <c r="K7" s="246">
        <f>J7/$J$7*100</f>
        <v>100</v>
      </c>
    </row>
    <row r="8" spans="1:11" ht="13.5">
      <c r="A8" s="247"/>
      <c r="B8" s="248"/>
      <c r="C8" s="248"/>
      <c r="D8" s="248"/>
      <c r="E8" s="249"/>
      <c r="G8" s="247"/>
      <c r="H8" s="248"/>
      <c r="I8" s="248"/>
      <c r="J8" s="248"/>
      <c r="K8" s="250"/>
    </row>
    <row r="9" spans="1:11" ht="13.5">
      <c r="A9" s="251" t="s">
        <v>11</v>
      </c>
      <c r="B9" s="252">
        <v>103</v>
      </c>
      <c r="C9" s="253" t="s">
        <v>272</v>
      </c>
      <c r="D9" s="290">
        <v>24854837</v>
      </c>
      <c r="E9" s="255">
        <f>D9/$D$7*100</f>
        <v>1.4851255981942748</v>
      </c>
      <c r="G9" s="251" t="s">
        <v>11</v>
      </c>
      <c r="H9" s="252">
        <v>103</v>
      </c>
      <c r="I9" s="253" t="s">
        <v>272</v>
      </c>
      <c r="J9" s="290">
        <v>39765666</v>
      </c>
      <c r="K9" s="255">
        <f>J9/$J$7*100</f>
        <v>8.090587574163061</v>
      </c>
    </row>
    <row r="10" spans="1:11" ht="13.5">
      <c r="A10" s="256"/>
      <c r="B10" s="252">
        <v>105</v>
      </c>
      <c r="C10" s="253" t="s">
        <v>12</v>
      </c>
      <c r="D10" s="290">
        <v>26103935</v>
      </c>
      <c r="E10" s="255">
        <f aca="true" t="shared" si="0" ref="E10:E73">D10/$D$7*100</f>
        <v>1.559761670619665</v>
      </c>
      <c r="G10" s="256"/>
      <c r="H10" s="252">
        <v>105</v>
      </c>
      <c r="I10" s="253" t="s">
        <v>12</v>
      </c>
      <c r="J10" s="290">
        <v>25186177</v>
      </c>
      <c r="K10" s="255">
        <f aca="true" t="shared" si="1" ref="K10:K73">J10/$J$7*100</f>
        <v>5.124294175706035</v>
      </c>
    </row>
    <row r="11" spans="1:11" ht="13.5">
      <c r="A11" s="256"/>
      <c r="B11" s="252">
        <v>106</v>
      </c>
      <c r="C11" s="253" t="s">
        <v>13</v>
      </c>
      <c r="D11" s="290">
        <v>3596881</v>
      </c>
      <c r="E11" s="255">
        <f t="shared" si="0"/>
        <v>0.21492074346569326</v>
      </c>
      <c r="G11" s="256"/>
      <c r="H11" s="252">
        <v>106</v>
      </c>
      <c r="I11" s="253" t="s">
        <v>13</v>
      </c>
      <c r="J11" s="290">
        <v>1705402</v>
      </c>
      <c r="K11" s="255">
        <f t="shared" si="1"/>
        <v>0.3469753085526805</v>
      </c>
    </row>
    <row r="12" spans="1:11" ht="13.5">
      <c r="A12" s="256"/>
      <c r="B12" s="252">
        <v>108</v>
      </c>
      <c r="C12" s="253" t="s">
        <v>15</v>
      </c>
      <c r="D12" s="290">
        <v>433988</v>
      </c>
      <c r="E12" s="255">
        <f t="shared" si="0"/>
        <v>0.025931640111304572</v>
      </c>
      <c r="G12" s="256"/>
      <c r="H12" s="252">
        <v>108</v>
      </c>
      <c r="I12" s="253" t="s">
        <v>15</v>
      </c>
      <c r="J12" s="290">
        <v>19288</v>
      </c>
      <c r="K12" s="255">
        <f t="shared" si="1"/>
        <v>0.003924271081753218</v>
      </c>
    </row>
    <row r="13" spans="1:11" ht="13.5">
      <c r="A13" s="256"/>
      <c r="B13" s="252">
        <v>110</v>
      </c>
      <c r="C13" s="253" t="s">
        <v>16</v>
      </c>
      <c r="D13" s="290">
        <v>619662</v>
      </c>
      <c r="E13" s="255">
        <f t="shared" si="0"/>
        <v>0.03702602831103904</v>
      </c>
      <c r="G13" s="256"/>
      <c r="H13" s="252">
        <v>110</v>
      </c>
      <c r="I13" s="253" t="s">
        <v>16</v>
      </c>
      <c r="J13" s="290">
        <v>18014016</v>
      </c>
      <c r="K13" s="255">
        <f t="shared" si="1"/>
        <v>3.665070616706749</v>
      </c>
    </row>
    <row r="14" spans="1:11" ht="13.5">
      <c r="A14" s="256"/>
      <c r="B14" s="252">
        <v>111</v>
      </c>
      <c r="C14" s="253" t="s">
        <v>17</v>
      </c>
      <c r="D14" s="290">
        <v>3009045</v>
      </c>
      <c r="E14" s="255">
        <f t="shared" si="0"/>
        <v>0.17979638150990454</v>
      </c>
      <c r="G14" s="256"/>
      <c r="H14" s="252">
        <v>111</v>
      </c>
      <c r="I14" s="253" t="s">
        <v>17</v>
      </c>
      <c r="J14" s="290">
        <v>2214416</v>
      </c>
      <c r="K14" s="255">
        <f t="shared" si="1"/>
        <v>0.45053757112047044</v>
      </c>
    </row>
    <row r="15" spans="1:11" ht="13.5">
      <c r="A15" s="256"/>
      <c r="B15" s="252">
        <v>112</v>
      </c>
      <c r="C15" s="253" t="s">
        <v>18</v>
      </c>
      <c r="D15" s="290">
        <v>359834</v>
      </c>
      <c r="E15" s="255">
        <f t="shared" si="0"/>
        <v>0.021500792159716786</v>
      </c>
      <c r="G15" s="256"/>
      <c r="H15" s="252">
        <v>112</v>
      </c>
      <c r="I15" s="253" t="s">
        <v>18</v>
      </c>
      <c r="J15" s="290">
        <v>1952</v>
      </c>
      <c r="K15" s="255">
        <f t="shared" si="1"/>
        <v>0.000397147301512976</v>
      </c>
    </row>
    <row r="16" spans="1:11" ht="13.5">
      <c r="A16" s="256"/>
      <c r="B16" s="252">
        <v>113</v>
      </c>
      <c r="C16" s="253" t="s">
        <v>19</v>
      </c>
      <c r="D16" s="290">
        <v>148634</v>
      </c>
      <c r="E16" s="255">
        <f t="shared" si="0"/>
        <v>0.008881175047014304</v>
      </c>
      <c r="G16" s="256"/>
      <c r="H16" s="252">
        <v>113</v>
      </c>
      <c r="I16" s="253" t="s">
        <v>19</v>
      </c>
      <c r="J16" s="290">
        <v>7962718</v>
      </c>
      <c r="K16" s="255">
        <f t="shared" si="1"/>
        <v>1.6200676057422136</v>
      </c>
    </row>
    <row r="17" spans="1:11" ht="13.5">
      <c r="A17" s="256"/>
      <c r="B17" s="252">
        <v>117</v>
      </c>
      <c r="C17" s="253" t="s">
        <v>21</v>
      </c>
      <c r="D17" s="290">
        <v>151054</v>
      </c>
      <c r="E17" s="255">
        <f t="shared" si="0"/>
        <v>0.009025774826430685</v>
      </c>
      <c r="G17" s="256"/>
      <c r="H17" s="252">
        <v>117</v>
      </c>
      <c r="I17" s="253" t="s">
        <v>21</v>
      </c>
      <c r="J17" s="290">
        <v>3698163</v>
      </c>
      <c r="K17" s="255">
        <f t="shared" si="1"/>
        <v>0.7524157049206618</v>
      </c>
    </row>
    <row r="18" spans="1:11" ht="13.5">
      <c r="A18" s="256"/>
      <c r="B18" s="252">
        <v>118</v>
      </c>
      <c r="C18" s="253" t="s">
        <v>22</v>
      </c>
      <c r="D18" s="290">
        <v>5638468</v>
      </c>
      <c r="E18" s="255">
        <f t="shared" si="0"/>
        <v>0.336909598779476</v>
      </c>
      <c r="G18" s="256"/>
      <c r="H18" s="252">
        <v>118</v>
      </c>
      <c r="I18" s="253" t="s">
        <v>22</v>
      </c>
      <c r="J18" s="290">
        <v>39221684</v>
      </c>
      <c r="K18" s="255">
        <f t="shared" si="1"/>
        <v>7.979910840878415</v>
      </c>
    </row>
    <row r="19" spans="1:11" ht="13.5">
      <c r="A19" s="256"/>
      <c r="B19" s="252">
        <v>120</v>
      </c>
      <c r="C19" s="253" t="s">
        <v>23</v>
      </c>
      <c r="D19" s="290">
        <v>3074</v>
      </c>
      <c r="E19" s="255">
        <f t="shared" si="0"/>
        <v>0.00018367757104378518</v>
      </c>
      <c r="G19" s="256"/>
      <c r="H19" s="252">
        <v>121</v>
      </c>
      <c r="I19" s="253" t="s">
        <v>24</v>
      </c>
      <c r="J19" s="290">
        <v>45721</v>
      </c>
      <c r="K19" s="255">
        <f t="shared" si="1"/>
        <v>0.009302239637538307</v>
      </c>
    </row>
    <row r="20" spans="1:11" ht="13.5">
      <c r="A20" s="256"/>
      <c r="B20" s="252">
        <v>122</v>
      </c>
      <c r="C20" s="253" t="s">
        <v>25</v>
      </c>
      <c r="D20" s="290">
        <v>31496</v>
      </c>
      <c r="E20" s="255">
        <f t="shared" si="0"/>
        <v>0.00188194820351173</v>
      </c>
      <c r="G20" s="256"/>
      <c r="H20" s="252">
        <v>122</v>
      </c>
      <c r="I20" s="253" t="s">
        <v>25</v>
      </c>
      <c r="J20" s="290">
        <v>117780</v>
      </c>
      <c r="K20" s="255">
        <f t="shared" si="1"/>
        <v>0.023963119452970447</v>
      </c>
    </row>
    <row r="21" spans="1:11" ht="13.5">
      <c r="A21" s="256"/>
      <c r="B21" s="252">
        <v>123</v>
      </c>
      <c r="C21" s="253" t="s">
        <v>26</v>
      </c>
      <c r="D21" s="290">
        <v>2407293</v>
      </c>
      <c r="E21" s="255">
        <f t="shared" si="0"/>
        <v>0.14384051107049667</v>
      </c>
      <c r="G21" s="256"/>
      <c r="H21" s="252">
        <v>123</v>
      </c>
      <c r="I21" s="253" t="s">
        <v>26</v>
      </c>
      <c r="J21" s="290">
        <v>699975</v>
      </c>
      <c r="K21" s="255">
        <f t="shared" si="1"/>
        <v>0.14241454015191873</v>
      </c>
    </row>
    <row r="22" spans="1:11" ht="13.5">
      <c r="A22" s="256"/>
      <c r="B22" s="252">
        <v>124</v>
      </c>
      <c r="C22" s="253" t="s">
        <v>27</v>
      </c>
      <c r="D22" s="290">
        <v>108246</v>
      </c>
      <c r="E22" s="255">
        <f t="shared" si="0"/>
        <v>0.006467912282109815</v>
      </c>
      <c r="G22" s="256"/>
      <c r="H22" s="252">
        <v>124</v>
      </c>
      <c r="I22" s="253" t="s">
        <v>27</v>
      </c>
      <c r="J22" s="290">
        <v>13207</v>
      </c>
      <c r="K22" s="255">
        <f t="shared" si="1"/>
        <v>0.002687051440103419</v>
      </c>
    </row>
    <row r="23" spans="1:11" ht="13.5">
      <c r="A23" s="256"/>
      <c r="B23" s="252">
        <v>125</v>
      </c>
      <c r="C23" s="253" t="s">
        <v>28</v>
      </c>
      <c r="D23" s="290">
        <v>741</v>
      </c>
      <c r="E23" s="255">
        <f t="shared" si="0"/>
        <v>4.427621344939649E-05</v>
      </c>
      <c r="G23" s="256"/>
      <c r="H23" s="252">
        <v>127</v>
      </c>
      <c r="I23" s="253" t="s">
        <v>30</v>
      </c>
      <c r="J23" s="290">
        <v>6058</v>
      </c>
      <c r="K23" s="255">
        <f t="shared" si="1"/>
        <v>0.0012325401396340208</v>
      </c>
    </row>
    <row r="24" spans="1:11" ht="13.5">
      <c r="A24" s="256"/>
      <c r="B24" s="252">
        <v>127</v>
      </c>
      <c r="C24" s="253" t="s">
        <v>30</v>
      </c>
      <c r="D24" s="290">
        <v>54576</v>
      </c>
      <c r="E24" s="255">
        <f t="shared" si="0"/>
        <v>0.0032610237857142554</v>
      </c>
      <c r="G24" s="256"/>
      <c r="H24" s="257"/>
      <c r="I24" s="258" t="s">
        <v>36</v>
      </c>
      <c r="J24" s="259">
        <f>J13+J14+J15+J16+J17+J18+J19+J20</f>
        <v>71276450</v>
      </c>
      <c r="K24" s="260">
        <f t="shared" si="1"/>
        <v>14.501664845760532</v>
      </c>
    </row>
    <row r="25" spans="1:11" ht="13.5">
      <c r="A25" s="256"/>
      <c r="B25" s="252">
        <v>131</v>
      </c>
      <c r="C25" s="253" t="s">
        <v>34</v>
      </c>
      <c r="D25" s="290">
        <v>4358</v>
      </c>
      <c r="E25" s="255">
        <f t="shared" si="0"/>
        <v>0.00026039910689941957</v>
      </c>
      <c r="G25" s="256"/>
      <c r="H25" s="257"/>
      <c r="I25" s="261" t="s">
        <v>287</v>
      </c>
      <c r="J25" s="262">
        <f>J26-J24</f>
        <v>67395773</v>
      </c>
      <c r="K25" s="263">
        <f t="shared" si="1"/>
        <v>13.71211546123519</v>
      </c>
    </row>
    <row r="26" spans="1:11" ht="14.25" thickBot="1">
      <c r="A26" s="256"/>
      <c r="B26" s="257"/>
      <c r="C26" s="261" t="s">
        <v>36</v>
      </c>
      <c r="D26" s="262">
        <f>D13+D14+D15+D16+D17+D18+D19+D20</f>
        <v>9961267</v>
      </c>
      <c r="E26" s="263">
        <f t="shared" si="0"/>
        <v>0.5952053764081369</v>
      </c>
      <c r="G26" s="264" t="s">
        <v>38</v>
      </c>
      <c r="H26" s="265" t="s">
        <v>39</v>
      </c>
      <c r="I26" s="266"/>
      <c r="J26" s="267">
        <f>SUM(J9:J23)</f>
        <v>138672223</v>
      </c>
      <c r="K26" s="268">
        <f t="shared" si="1"/>
        <v>28.213780306995716</v>
      </c>
    </row>
    <row r="27" spans="1:11" ht="13.5">
      <c r="A27" s="256"/>
      <c r="B27" s="257"/>
      <c r="C27" s="261" t="s">
        <v>37</v>
      </c>
      <c r="D27" s="262">
        <f>D28-D26</f>
        <v>57564855</v>
      </c>
      <c r="E27" s="263">
        <f t="shared" si="0"/>
        <v>3.439613774849607</v>
      </c>
      <c r="G27" s="256" t="s">
        <v>40</v>
      </c>
      <c r="H27" s="269">
        <v>601</v>
      </c>
      <c r="I27" s="274" t="s">
        <v>41</v>
      </c>
      <c r="J27" s="289">
        <v>69840</v>
      </c>
      <c r="K27" s="272">
        <f t="shared" si="1"/>
        <v>0.014209409599214264</v>
      </c>
    </row>
    <row r="28" spans="1:11" ht="14.25" thickBot="1">
      <c r="A28" s="264" t="s">
        <v>346</v>
      </c>
      <c r="B28" s="265" t="s">
        <v>39</v>
      </c>
      <c r="C28" s="266"/>
      <c r="D28" s="267">
        <f>SUM(D9:D25)</f>
        <v>67526122</v>
      </c>
      <c r="E28" s="268">
        <f t="shared" si="0"/>
        <v>4.034819151257745</v>
      </c>
      <c r="G28" s="256"/>
      <c r="H28" s="252">
        <v>602</v>
      </c>
      <c r="I28" s="253" t="s">
        <v>42</v>
      </c>
      <c r="J28" s="290">
        <v>287592</v>
      </c>
      <c r="K28" s="255">
        <f t="shared" si="1"/>
        <v>0.05851249320528677</v>
      </c>
    </row>
    <row r="29" spans="1:11" ht="13.5">
      <c r="A29" s="256" t="s">
        <v>40</v>
      </c>
      <c r="B29" s="269">
        <v>601</v>
      </c>
      <c r="C29" s="274" t="s">
        <v>41</v>
      </c>
      <c r="D29" s="289">
        <v>27744927</v>
      </c>
      <c r="E29" s="272">
        <f t="shared" si="0"/>
        <v>1.6578141835221647</v>
      </c>
      <c r="G29" s="256"/>
      <c r="H29" s="252">
        <v>606</v>
      </c>
      <c r="I29" s="253" t="s">
        <v>44</v>
      </c>
      <c r="J29" s="290">
        <v>1963688</v>
      </c>
      <c r="K29" s="255">
        <f t="shared" si="1"/>
        <v>0.3995253023634287</v>
      </c>
    </row>
    <row r="30" spans="1:11" ht="14.25" thickBot="1">
      <c r="A30" s="256"/>
      <c r="B30" s="252">
        <v>606</v>
      </c>
      <c r="C30" s="253" t="s">
        <v>44</v>
      </c>
      <c r="D30" s="290">
        <v>5763258</v>
      </c>
      <c r="E30" s="255">
        <f t="shared" si="0"/>
        <v>0.34436604773541424</v>
      </c>
      <c r="G30" s="264" t="s">
        <v>65</v>
      </c>
      <c r="H30" s="265" t="s">
        <v>66</v>
      </c>
      <c r="I30" s="266"/>
      <c r="J30" s="267">
        <f>SUM(J27:J29)</f>
        <v>2321120</v>
      </c>
      <c r="K30" s="268">
        <f t="shared" si="1"/>
        <v>0.47224720516792973</v>
      </c>
    </row>
    <row r="31" spans="1:11" ht="14.25" thickBot="1">
      <c r="A31" s="264" t="s">
        <v>65</v>
      </c>
      <c r="B31" s="265" t="s">
        <v>66</v>
      </c>
      <c r="C31" s="266"/>
      <c r="D31" s="267">
        <f>SUM(D29:D30)</f>
        <v>33508185</v>
      </c>
      <c r="E31" s="268">
        <f t="shared" si="0"/>
        <v>2.0021802312575785</v>
      </c>
      <c r="G31" s="256" t="s">
        <v>67</v>
      </c>
      <c r="H31" s="269">
        <v>302</v>
      </c>
      <c r="I31" s="274" t="s">
        <v>69</v>
      </c>
      <c r="J31" s="289">
        <v>1078391</v>
      </c>
      <c r="K31" s="272">
        <f t="shared" si="1"/>
        <v>0.21940577644768428</v>
      </c>
    </row>
    <row r="32" spans="1:11" ht="13.5">
      <c r="A32" s="256" t="s">
        <v>67</v>
      </c>
      <c r="B32" s="269">
        <v>302</v>
      </c>
      <c r="C32" s="274" t="s">
        <v>69</v>
      </c>
      <c r="D32" s="289">
        <v>83551372</v>
      </c>
      <c r="E32" s="272">
        <f t="shared" si="0"/>
        <v>4.99235948807278</v>
      </c>
      <c r="G32" s="256"/>
      <c r="H32" s="252">
        <v>304</v>
      </c>
      <c r="I32" s="253" t="s">
        <v>72</v>
      </c>
      <c r="J32" s="290">
        <v>17058674</v>
      </c>
      <c r="K32" s="255">
        <f t="shared" si="1"/>
        <v>3.470699972586867</v>
      </c>
    </row>
    <row r="33" spans="1:11" ht="14.25" thickBot="1">
      <c r="A33" s="256"/>
      <c r="B33" s="252">
        <v>304</v>
      </c>
      <c r="C33" s="253" t="s">
        <v>72</v>
      </c>
      <c r="D33" s="290">
        <v>1235464241</v>
      </c>
      <c r="E33" s="255">
        <f t="shared" si="0"/>
        <v>73.82142839893743</v>
      </c>
      <c r="G33" s="264" t="s">
        <v>73</v>
      </c>
      <c r="H33" s="265" t="s">
        <v>74</v>
      </c>
      <c r="I33" s="266"/>
      <c r="J33" s="267">
        <f>SUM(J31:J32)</f>
        <v>18137065</v>
      </c>
      <c r="K33" s="268">
        <f t="shared" si="1"/>
        <v>3.690105749034551</v>
      </c>
    </row>
    <row r="34" spans="1:11" ht="14.25" thickBot="1">
      <c r="A34" s="264" t="s">
        <v>347</v>
      </c>
      <c r="B34" s="265" t="s">
        <v>74</v>
      </c>
      <c r="C34" s="266"/>
      <c r="D34" s="267">
        <f>SUM(D32:D33)</f>
        <v>1319015613</v>
      </c>
      <c r="E34" s="268">
        <f t="shared" si="0"/>
        <v>78.8137878870102</v>
      </c>
      <c r="G34" s="256" t="s">
        <v>75</v>
      </c>
      <c r="H34" s="269">
        <v>305</v>
      </c>
      <c r="I34" s="274" t="s">
        <v>76</v>
      </c>
      <c r="J34" s="289">
        <v>18450536</v>
      </c>
      <c r="K34" s="272">
        <f t="shared" si="1"/>
        <v>3.7538834958340255</v>
      </c>
    </row>
    <row r="35" spans="1:11" ht="13.5">
      <c r="A35" s="281" t="s">
        <v>75</v>
      </c>
      <c r="B35" s="269">
        <v>305</v>
      </c>
      <c r="C35" s="274" t="s">
        <v>76</v>
      </c>
      <c r="D35" s="289">
        <v>1262071</v>
      </c>
      <c r="E35" s="272">
        <f t="shared" si="0"/>
        <v>0.07541123479661711</v>
      </c>
      <c r="G35" s="256"/>
      <c r="H35" s="252">
        <v>312</v>
      </c>
      <c r="I35" s="253" t="s">
        <v>83</v>
      </c>
      <c r="J35" s="290">
        <v>19293</v>
      </c>
      <c r="K35" s="255">
        <f t="shared" si="1"/>
        <v>0.003925288364800126</v>
      </c>
    </row>
    <row r="36" spans="1:11" ht="13.5">
      <c r="A36" s="281"/>
      <c r="B36" s="252">
        <v>306</v>
      </c>
      <c r="C36" s="253" t="s">
        <v>77</v>
      </c>
      <c r="D36" s="290">
        <v>4814357</v>
      </c>
      <c r="E36" s="255">
        <f t="shared" si="0"/>
        <v>0.28766733893872626</v>
      </c>
      <c r="G36" s="256"/>
      <c r="H36" s="252">
        <v>406</v>
      </c>
      <c r="I36" s="253" t="s">
        <v>112</v>
      </c>
      <c r="J36" s="290">
        <v>804</v>
      </c>
      <c r="K36" s="255">
        <f t="shared" si="1"/>
        <v>0.00016357911394284462</v>
      </c>
    </row>
    <row r="37" spans="1:11" ht="13.5">
      <c r="A37" s="281"/>
      <c r="B37" s="252">
        <v>307</v>
      </c>
      <c r="C37" s="253" t="s">
        <v>78</v>
      </c>
      <c r="D37" s="290">
        <v>3468041</v>
      </c>
      <c r="E37" s="255">
        <f t="shared" si="0"/>
        <v>0.20722229901114503</v>
      </c>
      <c r="G37" s="256"/>
      <c r="H37" s="252">
        <v>407</v>
      </c>
      <c r="I37" s="253" t="s">
        <v>113</v>
      </c>
      <c r="J37" s="290">
        <v>11414</v>
      </c>
      <c r="K37" s="255">
        <f t="shared" si="1"/>
        <v>0.0023222537394821247</v>
      </c>
    </row>
    <row r="38" spans="1:11" ht="13.5">
      <c r="A38" s="281"/>
      <c r="B38" s="252">
        <v>308</v>
      </c>
      <c r="C38" s="253" t="s">
        <v>79</v>
      </c>
      <c r="D38" s="290">
        <v>147761</v>
      </c>
      <c r="E38" s="255">
        <f t="shared" si="0"/>
        <v>0.008829011572869468</v>
      </c>
      <c r="G38" s="256"/>
      <c r="H38" s="252">
        <v>408</v>
      </c>
      <c r="I38" s="253" t="s">
        <v>114</v>
      </c>
      <c r="J38" s="290">
        <v>2453</v>
      </c>
      <c r="K38" s="255">
        <f t="shared" si="1"/>
        <v>0.0004990790628131813</v>
      </c>
    </row>
    <row r="39" spans="1:11" ht="13.5">
      <c r="A39" s="281"/>
      <c r="B39" s="252">
        <v>309</v>
      </c>
      <c r="C39" s="253" t="s">
        <v>80</v>
      </c>
      <c r="D39" s="290">
        <v>1905825</v>
      </c>
      <c r="E39" s="255">
        <f t="shared" si="0"/>
        <v>0.11387680768852372</v>
      </c>
      <c r="G39" s="256"/>
      <c r="H39" s="252">
        <v>410</v>
      </c>
      <c r="I39" s="253" t="s">
        <v>116</v>
      </c>
      <c r="J39" s="290">
        <v>8092077</v>
      </c>
      <c r="K39" s="255">
        <f t="shared" si="1"/>
        <v>1.6463865492752143</v>
      </c>
    </row>
    <row r="40" spans="1:11" ht="13.5">
      <c r="A40" s="281"/>
      <c r="B40" s="252">
        <v>310</v>
      </c>
      <c r="C40" s="253" t="s">
        <v>81</v>
      </c>
      <c r="D40" s="290">
        <v>4788294</v>
      </c>
      <c r="E40" s="255">
        <f t="shared" si="0"/>
        <v>0.28611002321520185</v>
      </c>
      <c r="G40" s="256"/>
      <c r="H40" s="252">
        <v>413</v>
      </c>
      <c r="I40" s="253" t="s">
        <v>119</v>
      </c>
      <c r="J40" s="290">
        <v>1039993</v>
      </c>
      <c r="K40" s="255">
        <f t="shared" si="1"/>
        <v>0.21159344956064777</v>
      </c>
    </row>
    <row r="41" spans="1:11" ht="14.25" thickBot="1">
      <c r="A41" s="281"/>
      <c r="B41" s="252">
        <v>311</v>
      </c>
      <c r="C41" s="253" t="s">
        <v>82</v>
      </c>
      <c r="D41" s="290">
        <v>7879269</v>
      </c>
      <c r="E41" s="255">
        <f t="shared" si="0"/>
        <v>0.47080188403402545</v>
      </c>
      <c r="G41" s="264" t="s">
        <v>121</v>
      </c>
      <c r="H41" s="265" t="s">
        <v>122</v>
      </c>
      <c r="I41" s="266"/>
      <c r="J41" s="267">
        <f>SUM(J34:J40)</f>
        <v>27616570</v>
      </c>
      <c r="K41" s="268">
        <f t="shared" si="1"/>
        <v>5.618773694950926</v>
      </c>
    </row>
    <row r="42" spans="1:11" ht="13.5">
      <c r="A42" s="281"/>
      <c r="B42" s="252">
        <v>312</v>
      </c>
      <c r="C42" s="253" t="s">
        <v>83</v>
      </c>
      <c r="D42" s="290">
        <v>44784289</v>
      </c>
      <c r="E42" s="255">
        <f t="shared" si="0"/>
        <v>2.6759497151733593</v>
      </c>
      <c r="G42" s="256" t="s">
        <v>123</v>
      </c>
      <c r="H42" s="269">
        <v>201</v>
      </c>
      <c r="I42" s="274" t="s">
        <v>124</v>
      </c>
      <c r="J42" s="289">
        <v>4656</v>
      </c>
      <c r="K42" s="272">
        <f t="shared" si="1"/>
        <v>0.0009472939732809509</v>
      </c>
    </row>
    <row r="43" spans="1:11" ht="13.5">
      <c r="A43" s="281"/>
      <c r="B43" s="252">
        <v>314</v>
      </c>
      <c r="C43" s="253" t="s">
        <v>84</v>
      </c>
      <c r="D43" s="290">
        <v>43344</v>
      </c>
      <c r="E43" s="255">
        <f t="shared" si="0"/>
        <v>0.00258988960290235</v>
      </c>
      <c r="G43" s="256"/>
      <c r="H43" s="252">
        <v>202</v>
      </c>
      <c r="I43" s="253" t="s">
        <v>125</v>
      </c>
      <c r="J43" s="290">
        <v>95189</v>
      </c>
      <c r="K43" s="255">
        <f t="shared" si="1"/>
        <v>0.01936683119042965</v>
      </c>
    </row>
    <row r="44" spans="1:11" ht="13.5">
      <c r="A44" s="281"/>
      <c r="B44" s="252">
        <v>315</v>
      </c>
      <c r="C44" s="253" t="s">
        <v>85</v>
      </c>
      <c r="D44" s="290">
        <v>231866</v>
      </c>
      <c r="E44" s="255">
        <f t="shared" si="0"/>
        <v>0.013854451427338418</v>
      </c>
      <c r="G44" s="256"/>
      <c r="H44" s="252">
        <v>203</v>
      </c>
      <c r="I44" s="253" t="s">
        <v>126</v>
      </c>
      <c r="J44" s="290">
        <v>23851756</v>
      </c>
      <c r="K44" s="255">
        <f t="shared" si="1"/>
        <v>4.852797403558368</v>
      </c>
    </row>
    <row r="45" spans="1:11" ht="13.5">
      <c r="A45" s="281"/>
      <c r="B45" s="252">
        <v>316</v>
      </c>
      <c r="C45" s="253" t="s">
        <v>86</v>
      </c>
      <c r="D45" s="290">
        <v>3164292</v>
      </c>
      <c r="E45" s="255">
        <f t="shared" si="0"/>
        <v>0.18907269636736534</v>
      </c>
      <c r="G45" s="256"/>
      <c r="H45" s="252">
        <v>204</v>
      </c>
      <c r="I45" s="253" t="s">
        <v>127</v>
      </c>
      <c r="J45" s="290">
        <v>79293</v>
      </c>
      <c r="K45" s="255">
        <f t="shared" si="1"/>
        <v>0.016132684927698978</v>
      </c>
    </row>
    <row r="46" spans="1:11" ht="13.5">
      <c r="A46" s="281"/>
      <c r="B46" s="252">
        <v>319</v>
      </c>
      <c r="C46" s="253" t="s">
        <v>88</v>
      </c>
      <c r="D46" s="290">
        <v>376788</v>
      </c>
      <c r="E46" s="255">
        <f t="shared" si="0"/>
        <v>0.02251382714328098</v>
      </c>
      <c r="G46" s="256"/>
      <c r="H46" s="252">
        <v>205</v>
      </c>
      <c r="I46" s="253" t="s">
        <v>128</v>
      </c>
      <c r="J46" s="290">
        <v>15575274</v>
      </c>
      <c r="K46" s="255">
        <f t="shared" si="1"/>
        <v>3.168892438230131</v>
      </c>
    </row>
    <row r="47" spans="1:11" ht="13.5">
      <c r="A47" s="281"/>
      <c r="B47" s="252">
        <v>320</v>
      </c>
      <c r="C47" s="253" t="s">
        <v>89</v>
      </c>
      <c r="D47" s="290">
        <v>1245993</v>
      </c>
      <c r="E47" s="255">
        <f t="shared" si="0"/>
        <v>0.07445054254312265</v>
      </c>
      <c r="G47" s="256"/>
      <c r="H47" s="252">
        <v>206</v>
      </c>
      <c r="I47" s="253" t="s">
        <v>129</v>
      </c>
      <c r="J47" s="290">
        <v>11926</v>
      </c>
      <c r="K47" s="255">
        <f t="shared" si="1"/>
        <v>0.0024264235234855284</v>
      </c>
    </row>
    <row r="48" spans="1:11" ht="13.5">
      <c r="A48" s="281"/>
      <c r="B48" s="252">
        <v>322</v>
      </c>
      <c r="C48" s="253" t="s">
        <v>91</v>
      </c>
      <c r="D48" s="290">
        <v>1476255</v>
      </c>
      <c r="E48" s="255">
        <f t="shared" si="0"/>
        <v>0.08820915180261649</v>
      </c>
      <c r="G48" s="256"/>
      <c r="H48" s="252">
        <v>207</v>
      </c>
      <c r="I48" s="253" t="s">
        <v>130</v>
      </c>
      <c r="J48" s="290">
        <v>331515</v>
      </c>
      <c r="K48" s="255">
        <f t="shared" si="1"/>
        <v>0.06744891785915688</v>
      </c>
    </row>
    <row r="49" spans="1:11" ht="13.5">
      <c r="A49" s="281"/>
      <c r="B49" s="252">
        <v>323</v>
      </c>
      <c r="C49" s="253" t="s">
        <v>92</v>
      </c>
      <c r="D49" s="290">
        <v>4114711</v>
      </c>
      <c r="E49" s="255">
        <f t="shared" si="0"/>
        <v>0.24586210866205088</v>
      </c>
      <c r="G49" s="256"/>
      <c r="H49" s="252">
        <v>208</v>
      </c>
      <c r="I49" s="253" t="s">
        <v>131</v>
      </c>
      <c r="J49" s="290">
        <v>29827575</v>
      </c>
      <c r="K49" s="255">
        <f t="shared" si="1"/>
        <v>6.068617275576795</v>
      </c>
    </row>
    <row r="50" spans="1:11" ht="13.5">
      <c r="A50" s="281"/>
      <c r="B50" s="252">
        <v>324</v>
      </c>
      <c r="C50" s="253" t="s">
        <v>93</v>
      </c>
      <c r="D50" s="290">
        <v>18818524</v>
      </c>
      <c r="E50" s="255">
        <f t="shared" si="0"/>
        <v>1.1244439749346702</v>
      </c>
      <c r="G50" s="256"/>
      <c r="H50" s="252">
        <v>210</v>
      </c>
      <c r="I50" s="253" t="s">
        <v>133</v>
      </c>
      <c r="J50" s="290">
        <v>263847</v>
      </c>
      <c r="K50" s="255">
        <f t="shared" si="1"/>
        <v>0.053681416015519554</v>
      </c>
    </row>
    <row r="51" spans="1:11" ht="13.5">
      <c r="A51" s="281"/>
      <c r="B51" s="252">
        <v>326</v>
      </c>
      <c r="C51" s="253" t="s">
        <v>95</v>
      </c>
      <c r="D51" s="290">
        <v>961994</v>
      </c>
      <c r="E51" s="255">
        <f t="shared" si="0"/>
        <v>0.05748104140491057</v>
      </c>
      <c r="G51" s="256"/>
      <c r="H51" s="252">
        <v>213</v>
      </c>
      <c r="I51" s="253" t="s">
        <v>136</v>
      </c>
      <c r="J51" s="290">
        <v>154739646</v>
      </c>
      <c r="K51" s="255">
        <f t="shared" si="1"/>
        <v>31.482803712076418</v>
      </c>
    </row>
    <row r="52" spans="1:11" ht="13.5">
      <c r="A52" s="281"/>
      <c r="B52" s="252">
        <v>327</v>
      </c>
      <c r="C52" s="253" t="s">
        <v>96</v>
      </c>
      <c r="D52" s="290">
        <v>520200</v>
      </c>
      <c r="E52" s="255">
        <f t="shared" si="0"/>
        <v>0.031082977377025717</v>
      </c>
      <c r="G52" s="256"/>
      <c r="H52" s="252">
        <v>215</v>
      </c>
      <c r="I52" s="253" t="s">
        <v>137</v>
      </c>
      <c r="J52" s="290">
        <v>14989</v>
      </c>
      <c r="K52" s="255">
        <f t="shared" si="1"/>
        <v>0.0030496111180215147</v>
      </c>
    </row>
    <row r="53" spans="1:11" ht="13.5">
      <c r="A53" s="281"/>
      <c r="B53" s="252">
        <v>328</v>
      </c>
      <c r="C53" s="253" t="s">
        <v>97</v>
      </c>
      <c r="D53" s="290">
        <v>59041</v>
      </c>
      <c r="E53" s="255">
        <f t="shared" si="0"/>
        <v>0.0035278163539349777</v>
      </c>
      <c r="G53" s="256"/>
      <c r="H53" s="252">
        <v>217</v>
      </c>
      <c r="I53" s="253" t="s">
        <v>138</v>
      </c>
      <c r="J53" s="290">
        <v>9220751</v>
      </c>
      <c r="K53" s="255">
        <f t="shared" si="1"/>
        <v>1.8760227344124358</v>
      </c>
    </row>
    <row r="54" spans="1:11" ht="13.5">
      <c r="A54" s="281"/>
      <c r="B54" s="252">
        <v>329</v>
      </c>
      <c r="C54" s="253" t="s">
        <v>98</v>
      </c>
      <c r="D54" s="290">
        <v>44214</v>
      </c>
      <c r="E54" s="255">
        <f t="shared" si="0"/>
        <v>0.00264187382112229</v>
      </c>
      <c r="G54" s="256"/>
      <c r="H54" s="252">
        <v>218</v>
      </c>
      <c r="I54" s="253" t="s">
        <v>139</v>
      </c>
      <c r="J54" s="290">
        <v>9786575</v>
      </c>
      <c r="K54" s="255">
        <f t="shared" si="1"/>
        <v>1.9911433669591971</v>
      </c>
    </row>
    <row r="55" spans="1:11" ht="13.5">
      <c r="A55" s="281"/>
      <c r="B55" s="252">
        <v>330</v>
      </c>
      <c r="C55" s="253" t="s">
        <v>99</v>
      </c>
      <c r="D55" s="290">
        <v>131077</v>
      </c>
      <c r="E55" s="255">
        <f t="shared" si="0"/>
        <v>0.007832109622545944</v>
      </c>
      <c r="G55" s="256"/>
      <c r="H55" s="252">
        <v>220</v>
      </c>
      <c r="I55" s="253" t="s">
        <v>141</v>
      </c>
      <c r="J55" s="290">
        <v>13885367</v>
      </c>
      <c r="K55" s="255">
        <f t="shared" si="1"/>
        <v>2.825069689839819</v>
      </c>
    </row>
    <row r="56" spans="1:11" ht="13.5">
      <c r="A56" s="281"/>
      <c r="B56" s="252">
        <v>331</v>
      </c>
      <c r="C56" s="291" t="s">
        <v>100</v>
      </c>
      <c r="D56" s="290">
        <v>116066</v>
      </c>
      <c r="E56" s="255">
        <f t="shared" si="0"/>
        <v>0.006935172726339613</v>
      </c>
      <c r="G56" s="256"/>
      <c r="H56" s="252">
        <v>222</v>
      </c>
      <c r="I56" s="253" t="s">
        <v>143</v>
      </c>
      <c r="J56" s="290">
        <v>1153314</v>
      </c>
      <c r="K56" s="255">
        <f t="shared" si="1"/>
        <v>0.23464935599238546</v>
      </c>
    </row>
    <row r="57" spans="1:11" ht="13.5">
      <c r="A57" s="281"/>
      <c r="B57" s="252">
        <v>333</v>
      </c>
      <c r="C57" s="253" t="s">
        <v>102</v>
      </c>
      <c r="D57" s="290">
        <v>3404</v>
      </c>
      <c r="E57" s="255">
        <f t="shared" si="0"/>
        <v>0.0002033957227823828</v>
      </c>
      <c r="G57" s="256"/>
      <c r="H57" s="252">
        <v>225</v>
      </c>
      <c r="I57" s="253" t="s">
        <v>144</v>
      </c>
      <c r="J57" s="290">
        <v>209967</v>
      </c>
      <c r="K57" s="255">
        <f t="shared" si="1"/>
        <v>0.04271917390203639</v>
      </c>
    </row>
    <row r="58" spans="1:11" ht="13.5">
      <c r="A58" s="281"/>
      <c r="B58" s="252">
        <v>334</v>
      </c>
      <c r="C58" s="253" t="s">
        <v>103</v>
      </c>
      <c r="D58" s="290">
        <v>5078</v>
      </c>
      <c r="E58" s="255">
        <f t="shared" si="0"/>
        <v>0.0003034205288745417</v>
      </c>
      <c r="G58" s="256"/>
      <c r="H58" s="252">
        <v>228</v>
      </c>
      <c r="I58" s="253" t="s">
        <v>325</v>
      </c>
      <c r="J58" s="290">
        <v>77800</v>
      </c>
      <c r="K58" s="255">
        <f t="shared" si="1"/>
        <v>0.015828924209892178</v>
      </c>
    </row>
    <row r="59" spans="1:11" ht="13.5">
      <c r="A59" s="281"/>
      <c r="B59" s="252">
        <v>335</v>
      </c>
      <c r="C59" s="277" t="s">
        <v>104</v>
      </c>
      <c r="D59" s="290">
        <v>114343</v>
      </c>
      <c r="E59" s="255">
        <f t="shared" si="0"/>
        <v>0.006832220073474148</v>
      </c>
      <c r="G59" s="256"/>
      <c r="H59" s="252">
        <v>234</v>
      </c>
      <c r="I59" s="253" t="s">
        <v>148</v>
      </c>
      <c r="J59" s="290">
        <v>1829</v>
      </c>
      <c r="K59" s="255">
        <f t="shared" si="1"/>
        <v>0.00037212213855903335</v>
      </c>
    </row>
    <row r="60" spans="1:11" ht="13.5">
      <c r="A60" s="281"/>
      <c r="B60" s="252">
        <v>336</v>
      </c>
      <c r="C60" s="253" t="s">
        <v>105</v>
      </c>
      <c r="D60" s="290">
        <v>6825</v>
      </c>
      <c r="E60" s="255">
        <f t="shared" si="0"/>
        <v>0.00040780722913917817</v>
      </c>
      <c r="G60" s="256"/>
      <c r="H60" s="286"/>
      <c r="I60" s="287" t="s">
        <v>155</v>
      </c>
      <c r="J60" s="288">
        <f>J44+J45+J46+J47+J48+J49+J50+J51+J53+J54+J55+J56+J57</f>
        <v>258936806</v>
      </c>
      <c r="K60" s="263">
        <f t="shared" si="1"/>
        <v>52.682404592873446</v>
      </c>
    </row>
    <row r="61" spans="1:11" ht="13.5">
      <c r="A61" s="281"/>
      <c r="B61" s="252">
        <v>401</v>
      </c>
      <c r="C61" s="253" t="s">
        <v>107</v>
      </c>
      <c r="D61" s="290">
        <v>17021182</v>
      </c>
      <c r="E61" s="255">
        <f t="shared" si="0"/>
        <v>1.0170492407463234</v>
      </c>
      <c r="G61" s="256"/>
      <c r="H61" s="257"/>
      <c r="I61" s="261" t="s">
        <v>156</v>
      </c>
      <c r="J61" s="262">
        <f>J42+J43+J52</f>
        <v>114834</v>
      </c>
      <c r="K61" s="263">
        <f t="shared" si="1"/>
        <v>0.023363736281732113</v>
      </c>
    </row>
    <row r="62" spans="1:11" ht="13.5">
      <c r="A62" s="281"/>
      <c r="B62" s="252">
        <v>402</v>
      </c>
      <c r="C62" s="253" t="s">
        <v>108</v>
      </c>
      <c r="D62" s="290">
        <v>8131641</v>
      </c>
      <c r="E62" s="255">
        <f t="shared" si="0"/>
        <v>0.48588160946000536</v>
      </c>
      <c r="G62" s="256"/>
      <c r="H62" s="257"/>
      <c r="I62" s="261" t="s">
        <v>297</v>
      </c>
      <c r="J62" s="262">
        <f>J63-J60-J61</f>
        <v>79629</v>
      </c>
      <c r="K62" s="263">
        <f t="shared" si="1"/>
        <v>0.016201046348451213</v>
      </c>
    </row>
    <row r="63" spans="1:11" ht="14.25" thickBot="1">
      <c r="A63" s="281"/>
      <c r="B63" s="252">
        <v>403</v>
      </c>
      <c r="C63" s="253" t="s">
        <v>109</v>
      </c>
      <c r="D63" s="290">
        <v>103637</v>
      </c>
      <c r="E63" s="255">
        <f t="shared" si="0"/>
        <v>0.006192515429494068</v>
      </c>
      <c r="G63" s="264" t="s">
        <v>157</v>
      </c>
      <c r="H63" s="265" t="s">
        <v>158</v>
      </c>
      <c r="I63" s="266"/>
      <c r="J63" s="267">
        <f>SUM(J42:J59)</f>
        <v>259131269</v>
      </c>
      <c r="K63" s="268">
        <f t="shared" si="1"/>
        <v>52.72196937550363</v>
      </c>
    </row>
    <row r="64" spans="1:11" ht="13.5">
      <c r="A64" s="281"/>
      <c r="B64" s="252">
        <v>404</v>
      </c>
      <c r="C64" s="253" t="s">
        <v>110</v>
      </c>
      <c r="D64" s="290">
        <v>159091</v>
      </c>
      <c r="E64" s="255">
        <f t="shared" si="0"/>
        <v>0.009506001449227985</v>
      </c>
      <c r="G64" s="281" t="s">
        <v>159</v>
      </c>
      <c r="H64" s="269">
        <v>223</v>
      </c>
      <c r="I64" s="274" t="s">
        <v>169</v>
      </c>
      <c r="J64" s="289">
        <v>1135505</v>
      </c>
      <c r="K64" s="272">
        <f t="shared" si="1"/>
        <v>0.23102599723590767</v>
      </c>
    </row>
    <row r="65" spans="1:11" ht="13.5">
      <c r="A65" s="281"/>
      <c r="B65" s="252">
        <v>405</v>
      </c>
      <c r="C65" s="253" t="s">
        <v>111</v>
      </c>
      <c r="D65" s="290">
        <v>83169</v>
      </c>
      <c r="E65" s="255">
        <f t="shared" si="0"/>
        <v>0.004969512005901291</v>
      </c>
      <c r="G65" s="256" t="s">
        <v>161</v>
      </c>
      <c r="H65" s="252">
        <v>224</v>
      </c>
      <c r="I65" s="253" t="s">
        <v>170</v>
      </c>
      <c r="J65" s="290">
        <v>390008</v>
      </c>
      <c r="K65" s="255">
        <f t="shared" si="1"/>
        <v>0.07934970531171759</v>
      </c>
    </row>
    <row r="66" spans="1:11" ht="13.5">
      <c r="A66" s="281"/>
      <c r="B66" s="252">
        <v>406</v>
      </c>
      <c r="C66" s="253" t="s">
        <v>112</v>
      </c>
      <c r="D66" s="290">
        <v>3151907</v>
      </c>
      <c r="E66" s="255">
        <f t="shared" si="0"/>
        <v>0.1883326681574183</v>
      </c>
      <c r="G66" s="256"/>
      <c r="H66" s="252">
        <v>227</v>
      </c>
      <c r="I66" s="253" t="s">
        <v>171</v>
      </c>
      <c r="J66" s="290">
        <v>6305682</v>
      </c>
      <c r="K66" s="255">
        <f t="shared" si="1"/>
        <v>1.2829326795588858</v>
      </c>
    </row>
    <row r="67" spans="1:11" ht="13.5">
      <c r="A67" s="281"/>
      <c r="B67" s="252">
        <v>407</v>
      </c>
      <c r="C67" s="253" t="s">
        <v>113</v>
      </c>
      <c r="D67" s="290">
        <v>3214592</v>
      </c>
      <c r="E67" s="255">
        <f t="shared" si="0"/>
        <v>0.19207822070812736</v>
      </c>
      <c r="G67" s="256"/>
      <c r="H67" s="252">
        <v>231</v>
      </c>
      <c r="I67" s="253" t="s">
        <v>173</v>
      </c>
      <c r="J67" s="290">
        <v>364131</v>
      </c>
      <c r="K67" s="255">
        <f t="shared" si="1"/>
        <v>0.07408485863074869</v>
      </c>
    </row>
    <row r="68" spans="1:11" ht="13.5">
      <c r="A68" s="281"/>
      <c r="B68" s="252">
        <v>408</v>
      </c>
      <c r="C68" s="253" t="s">
        <v>114</v>
      </c>
      <c r="D68" s="290">
        <v>5246098</v>
      </c>
      <c r="E68" s="255">
        <f t="shared" si="0"/>
        <v>0.31346471636228346</v>
      </c>
      <c r="G68" s="256"/>
      <c r="H68" s="252">
        <v>238</v>
      </c>
      <c r="I68" s="253" t="s">
        <v>178</v>
      </c>
      <c r="J68" s="290">
        <v>1204965</v>
      </c>
      <c r="K68" s="255">
        <f t="shared" si="1"/>
        <v>0.24515809332355692</v>
      </c>
    </row>
    <row r="69" spans="1:11" ht="13.5">
      <c r="A69" s="281"/>
      <c r="B69" s="252">
        <v>409</v>
      </c>
      <c r="C69" s="253" t="s">
        <v>115</v>
      </c>
      <c r="D69" s="290">
        <v>5747282</v>
      </c>
      <c r="E69" s="255">
        <f t="shared" si="0"/>
        <v>0.3434114501833662</v>
      </c>
      <c r="G69" s="256"/>
      <c r="H69" s="252">
        <v>245</v>
      </c>
      <c r="I69" s="253" t="s">
        <v>181</v>
      </c>
      <c r="J69" s="290">
        <v>14672</v>
      </c>
      <c r="K69" s="255">
        <f t="shared" si="1"/>
        <v>0.0029851153728475324</v>
      </c>
    </row>
    <row r="70" spans="1:11" ht="13.5">
      <c r="A70" s="281"/>
      <c r="B70" s="252">
        <v>410</v>
      </c>
      <c r="C70" s="253" t="s">
        <v>116</v>
      </c>
      <c r="D70" s="290">
        <v>8560029</v>
      </c>
      <c r="E70" s="255">
        <f t="shared" si="0"/>
        <v>0.5114786385115034</v>
      </c>
      <c r="G70" s="256"/>
      <c r="H70" s="252">
        <v>246</v>
      </c>
      <c r="I70" s="253" t="s">
        <v>182</v>
      </c>
      <c r="J70" s="290">
        <v>10471066</v>
      </c>
      <c r="K70" s="255">
        <f t="shared" si="1"/>
        <v>2.1304075849714508</v>
      </c>
    </row>
    <row r="71" spans="1:11" ht="13.5">
      <c r="A71" s="281"/>
      <c r="B71" s="252">
        <v>411</v>
      </c>
      <c r="C71" s="253" t="s">
        <v>117</v>
      </c>
      <c r="D71" s="290">
        <v>520965</v>
      </c>
      <c r="E71" s="255">
        <f t="shared" si="0"/>
        <v>0.031128687637874283</v>
      </c>
      <c r="F71" s="282"/>
      <c r="G71" s="256"/>
      <c r="H71" s="257"/>
      <c r="I71" s="287" t="s">
        <v>298</v>
      </c>
      <c r="J71" s="259">
        <f>J64+J66+J67+J69+J70</f>
        <v>18291056</v>
      </c>
      <c r="K71" s="260">
        <f t="shared" si="1"/>
        <v>3.7214362357698407</v>
      </c>
    </row>
    <row r="72" spans="1:11" ht="13.5">
      <c r="A72" s="281"/>
      <c r="B72" s="252">
        <v>412</v>
      </c>
      <c r="C72" s="253" t="s">
        <v>118</v>
      </c>
      <c r="D72" s="290">
        <v>222046</v>
      </c>
      <c r="E72" s="255">
        <f t="shared" si="0"/>
        <v>0.013267687033177725</v>
      </c>
      <c r="G72" s="256"/>
      <c r="H72" s="257"/>
      <c r="I72" s="261" t="s">
        <v>287</v>
      </c>
      <c r="J72" s="262">
        <f>J73-J71</f>
        <v>1594973</v>
      </c>
      <c r="K72" s="263">
        <f t="shared" si="1"/>
        <v>0.3245077986352745</v>
      </c>
    </row>
    <row r="73" spans="1:11" ht="14.25" thickBot="1">
      <c r="A73" s="281"/>
      <c r="B73" s="252">
        <v>413</v>
      </c>
      <c r="C73" s="253" t="s">
        <v>119</v>
      </c>
      <c r="D73" s="290">
        <v>5236636</v>
      </c>
      <c r="E73" s="255">
        <f t="shared" si="0"/>
        <v>0.31289934317516044</v>
      </c>
      <c r="G73" s="264" t="s">
        <v>299</v>
      </c>
      <c r="H73" s="265" t="s">
        <v>185</v>
      </c>
      <c r="I73" s="266"/>
      <c r="J73" s="267">
        <f>SUM(J64:J70)</f>
        <v>19886029</v>
      </c>
      <c r="K73" s="268">
        <f t="shared" si="1"/>
        <v>4.045944034405115</v>
      </c>
    </row>
    <row r="74" spans="1:11" ht="14.25" thickBot="1">
      <c r="A74" s="264" t="s">
        <v>348</v>
      </c>
      <c r="B74" s="265" t="s">
        <v>122</v>
      </c>
      <c r="C74" s="266"/>
      <c r="D74" s="267">
        <f>SUM(D35:D73)</f>
        <v>157882197</v>
      </c>
      <c r="E74" s="268">
        <f aca="true" t="shared" si="2" ref="E74:E120">D74/$D$7*100</f>
        <v>9.433773082633829</v>
      </c>
      <c r="G74" s="256" t="s">
        <v>186</v>
      </c>
      <c r="H74" s="269">
        <v>137</v>
      </c>
      <c r="I74" s="274" t="s">
        <v>190</v>
      </c>
      <c r="J74" s="318">
        <v>206379</v>
      </c>
      <c r="K74" s="272">
        <f aca="true" t="shared" si="3" ref="K74:K82">J74/$J$7*100</f>
        <v>0.041989171587575036</v>
      </c>
    </row>
    <row r="75" spans="1:11" ht="14.25" thickBot="1">
      <c r="A75" s="256" t="s">
        <v>123</v>
      </c>
      <c r="B75" s="269">
        <v>201</v>
      </c>
      <c r="C75" s="274" t="s">
        <v>124</v>
      </c>
      <c r="D75" s="289">
        <v>10964</v>
      </c>
      <c r="E75" s="272">
        <f t="shared" si="2"/>
        <v>0.0006551206535211648</v>
      </c>
      <c r="G75" s="264" t="s">
        <v>201</v>
      </c>
      <c r="H75" s="265" t="s">
        <v>202</v>
      </c>
      <c r="I75" s="266"/>
      <c r="J75" s="267">
        <f>SUM(J74:J74)</f>
        <v>206379</v>
      </c>
      <c r="K75" s="268">
        <f t="shared" si="3"/>
        <v>0.041989171587575036</v>
      </c>
    </row>
    <row r="76" spans="1:11" ht="13.5">
      <c r="A76" s="256"/>
      <c r="B76" s="252">
        <v>202</v>
      </c>
      <c r="C76" s="253" t="s">
        <v>125</v>
      </c>
      <c r="D76" s="290">
        <v>753812</v>
      </c>
      <c r="E76" s="255">
        <f t="shared" si="2"/>
        <v>0.0450417557526538</v>
      </c>
      <c r="G76" s="256" t="s">
        <v>203</v>
      </c>
      <c r="H76" s="269">
        <v>501</v>
      </c>
      <c r="I76" s="274" t="s">
        <v>204</v>
      </c>
      <c r="J76" s="289">
        <v>319694</v>
      </c>
      <c r="K76" s="272">
        <f t="shared" si="3"/>
        <v>0.06504385727965642</v>
      </c>
    </row>
    <row r="77" spans="1:11" ht="13.5">
      <c r="A77" s="256"/>
      <c r="B77" s="252">
        <v>203</v>
      </c>
      <c r="C77" s="253" t="s">
        <v>126</v>
      </c>
      <c r="D77" s="290">
        <v>543496</v>
      </c>
      <c r="E77" s="255">
        <f t="shared" si="2"/>
        <v>0.032474959385820776</v>
      </c>
      <c r="G77" s="256"/>
      <c r="H77" s="252">
        <v>504</v>
      </c>
      <c r="I77" s="253" t="s">
        <v>207</v>
      </c>
      <c r="J77" s="290">
        <v>1984</v>
      </c>
      <c r="K77" s="255">
        <f t="shared" si="3"/>
        <v>0.00040365791301318874</v>
      </c>
    </row>
    <row r="78" spans="1:11" ht="13.5">
      <c r="A78" s="256"/>
      <c r="B78" s="252">
        <v>204</v>
      </c>
      <c r="C78" s="253" t="s">
        <v>127</v>
      </c>
      <c r="D78" s="290">
        <v>29432</v>
      </c>
      <c r="E78" s="255">
        <f t="shared" si="2"/>
        <v>0.0017586201271830469</v>
      </c>
      <c r="G78" s="256"/>
      <c r="H78" s="252">
        <v>509</v>
      </c>
      <c r="I78" s="253" t="s">
        <v>212</v>
      </c>
      <c r="J78" s="290">
        <v>285826</v>
      </c>
      <c r="K78" s="255">
        <f t="shared" si="3"/>
        <v>0.058153188833118784</v>
      </c>
    </row>
    <row r="79" spans="1:11" ht="13.5">
      <c r="A79" s="256"/>
      <c r="B79" s="252">
        <v>205</v>
      </c>
      <c r="C79" s="253" t="s">
        <v>128</v>
      </c>
      <c r="D79" s="290">
        <v>1401914</v>
      </c>
      <c r="E79" s="255">
        <f t="shared" si="2"/>
        <v>0.08376713023171017</v>
      </c>
      <c r="G79" s="256"/>
      <c r="H79" s="252">
        <v>531</v>
      </c>
      <c r="I79" s="253" t="s">
        <v>234</v>
      </c>
      <c r="J79" s="290">
        <v>8177235</v>
      </c>
      <c r="K79" s="255">
        <f t="shared" si="3"/>
        <v>1.6637125072169368</v>
      </c>
    </row>
    <row r="80" spans="1:11" ht="13.5">
      <c r="A80" s="256"/>
      <c r="B80" s="252">
        <v>206</v>
      </c>
      <c r="C80" s="253" t="s">
        <v>129</v>
      </c>
      <c r="D80" s="290">
        <v>85161</v>
      </c>
      <c r="E80" s="255">
        <f t="shared" si="2"/>
        <v>0.005088537940032462</v>
      </c>
      <c r="G80" s="256"/>
      <c r="H80" s="252">
        <v>551</v>
      </c>
      <c r="I80" s="253" t="s">
        <v>254</v>
      </c>
      <c r="J80" s="290">
        <v>16749897</v>
      </c>
      <c r="K80" s="255">
        <f t="shared" si="3"/>
        <v>3.40787725111183</v>
      </c>
    </row>
    <row r="81" spans="1:11" ht="13.5">
      <c r="A81" s="256"/>
      <c r="B81" s="252">
        <v>207</v>
      </c>
      <c r="C81" s="253" t="s">
        <v>130</v>
      </c>
      <c r="D81" s="290">
        <v>1600143</v>
      </c>
      <c r="E81" s="255">
        <f t="shared" si="2"/>
        <v>0.09561170447713584</v>
      </c>
      <c r="G81" s="296" t="s">
        <v>264</v>
      </c>
      <c r="H81" s="297" t="s">
        <v>265</v>
      </c>
      <c r="I81" s="298"/>
      <c r="J81" s="299">
        <f>SUM(J76:J80)</f>
        <v>25534636</v>
      </c>
      <c r="K81" s="293">
        <f t="shared" si="3"/>
        <v>5.195190462354555</v>
      </c>
    </row>
    <row r="82" spans="1:11" ht="14.25" thickBot="1">
      <c r="A82" s="256"/>
      <c r="B82" s="252">
        <v>208</v>
      </c>
      <c r="C82" s="253" t="s">
        <v>131</v>
      </c>
      <c r="D82" s="290">
        <v>20597096</v>
      </c>
      <c r="E82" s="255">
        <f t="shared" si="2"/>
        <v>1.230717164552916</v>
      </c>
      <c r="G82" s="300" t="s">
        <v>341</v>
      </c>
      <c r="H82" s="301"/>
      <c r="I82" s="302"/>
      <c r="J82" s="303">
        <f>J26+J30+J33+J41+J63+J73+J75+J81</f>
        <v>491505291</v>
      </c>
      <c r="K82" s="304">
        <f t="shared" si="3"/>
        <v>100</v>
      </c>
    </row>
    <row r="83" spans="1:5" ht="13.5">
      <c r="A83" s="256"/>
      <c r="B83" s="252">
        <v>210</v>
      </c>
      <c r="C83" s="253" t="s">
        <v>133</v>
      </c>
      <c r="D83" s="290">
        <v>2206475</v>
      </c>
      <c r="E83" s="255">
        <f t="shared" si="2"/>
        <v>0.13184123896188546</v>
      </c>
    </row>
    <row r="84" spans="1:5" ht="13.5">
      <c r="A84" s="256"/>
      <c r="B84" s="252">
        <v>213</v>
      </c>
      <c r="C84" s="253" t="s">
        <v>136</v>
      </c>
      <c r="D84" s="290">
        <v>9255206</v>
      </c>
      <c r="E84" s="255">
        <f t="shared" si="2"/>
        <v>0.5530168372120582</v>
      </c>
    </row>
    <row r="85" spans="1:5" ht="13.5">
      <c r="A85" s="256"/>
      <c r="B85" s="252">
        <v>215</v>
      </c>
      <c r="C85" s="253" t="s">
        <v>137</v>
      </c>
      <c r="D85" s="290">
        <v>1698985</v>
      </c>
      <c r="E85" s="255">
        <f t="shared" si="2"/>
        <v>0.10151770918667058</v>
      </c>
    </row>
    <row r="86" spans="1:5" ht="13.5">
      <c r="A86" s="256"/>
      <c r="B86" s="252">
        <v>217</v>
      </c>
      <c r="C86" s="253" t="s">
        <v>138</v>
      </c>
      <c r="D86" s="290">
        <v>862</v>
      </c>
      <c r="E86" s="255">
        <f t="shared" si="2"/>
        <v>5.1506202420215624E-05</v>
      </c>
    </row>
    <row r="87" spans="1:5" ht="13.5">
      <c r="A87" s="256"/>
      <c r="B87" s="252">
        <v>218</v>
      </c>
      <c r="C87" s="253" t="s">
        <v>139</v>
      </c>
      <c r="D87" s="290">
        <v>68365</v>
      </c>
      <c r="E87" s="255">
        <f t="shared" si="2"/>
        <v>0.004084943768512809</v>
      </c>
    </row>
    <row r="88" spans="1:5" ht="13.5">
      <c r="A88" s="256"/>
      <c r="B88" s="252">
        <v>220</v>
      </c>
      <c r="C88" s="253" t="s">
        <v>141</v>
      </c>
      <c r="D88" s="290">
        <v>25664</v>
      </c>
      <c r="E88" s="255">
        <f t="shared" si="2"/>
        <v>0.0015334746855132412</v>
      </c>
    </row>
    <row r="89" spans="1:5" ht="13.5">
      <c r="A89" s="256"/>
      <c r="B89" s="252">
        <v>222</v>
      </c>
      <c r="C89" s="253" t="s">
        <v>143</v>
      </c>
      <c r="D89" s="290">
        <v>111662</v>
      </c>
      <c r="E89" s="255">
        <f t="shared" si="2"/>
        <v>0.006672025028591783</v>
      </c>
    </row>
    <row r="90" spans="1:5" ht="13.5">
      <c r="A90" s="256"/>
      <c r="B90" s="252">
        <v>225</v>
      </c>
      <c r="C90" s="253" t="s">
        <v>144</v>
      </c>
      <c r="D90" s="290">
        <v>232103</v>
      </c>
      <c r="E90" s="255">
        <f t="shared" si="2"/>
        <v>0.013868612645405228</v>
      </c>
    </row>
    <row r="91" spans="1:5" ht="13.5">
      <c r="A91" s="256"/>
      <c r="B91" s="252">
        <v>234</v>
      </c>
      <c r="C91" s="253" t="s">
        <v>148</v>
      </c>
      <c r="D91" s="290">
        <v>402665</v>
      </c>
      <c r="E91" s="255">
        <f t="shared" si="2"/>
        <v>0.02406002899946186</v>
      </c>
    </row>
    <row r="92" spans="1:5" ht="13.5">
      <c r="A92" s="256"/>
      <c r="B92" s="252">
        <v>242</v>
      </c>
      <c r="C92" s="253" t="s">
        <v>150</v>
      </c>
      <c r="D92" s="290">
        <v>9378</v>
      </c>
      <c r="E92" s="255">
        <f t="shared" si="2"/>
        <v>0.0005603540212259653</v>
      </c>
    </row>
    <row r="93" spans="1:5" ht="13.5">
      <c r="A93" s="256"/>
      <c r="B93" s="286"/>
      <c r="C93" s="287" t="s">
        <v>155</v>
      </c>
      <c r="D93" s="288">
        <f>D77+D78+D79+D80+D81+D82+D83+D84+D86+D87+D88+D89+D90+D92</f>
        <v>36166957</v>
      </c>
      <c r="E93" s="263">
        <f t="shared" si="2"/>
        <v>2.1610471092404113</v>
      </c>
    </row>
    <row r="94" spans="1:5" ht="13.5">
      <c r="A94" s="256"/>
      <c r="B94" s="257"/>
      <c r="C94" s="261" t="s">
        <v>156</v>
      </c>
      <c r="D94" s="262">
        <f>D75+D76+D85</f>
        <v>2463761</v>
      </c>
      <c r="E94" s="263">
        <f t="shared" si="2"/>
        <v>0.14721458559284556</v>
      </c>
    </row>
    <row r="95" spans="1:5" ht="13.5">
      <c r="A95" s="256"/>
      <c r="B95" s="257"/>
      <c r="C95" s="261" t="s">
        <v>37</v>
      </c>
      <c r="D95" s="262">
        <f>D96-D93-D94</f>
        <v>402665</v>
      </c>
      <c r="E95" s="263">
        <f t="shared" si="2"/>
        <v>0.02406002899946186</v>
      </c>
    </row>
    <row r="96" spans="1:5" ht="14.25" thickBot="1">
      <c r="A96" s="264" t="s">
        <v>349</v>
      </c>
      <c r="B96" s="265" t="s">
        <v>158</v>
      </c>
      <c r="C96" s="266"/>
      <c r="D96" s="267">
        <f>SUM(D75:D92)</f>
        <v>39033383</v>
      </c>
      <c r="E96" s="293">
        <f t="shared" si="2"/>
        <v>2.3323217238327185</v>
      </c>
    </row>
    <row r="97" spans="1:5" ht="13.5">
      <c r="A97" s="256" t="s">
        <v>159</v>
      </c>
      <c r="B97" s="269">
        <v>153</v>
      </c>
      <c r="C97" s="274" t="s">
        <v>164</v>
      </c>
      <c r="D97" s="289">
        <v>688108</v>
      </c>
      <c r="E97" s="255">
        <f t="shared" si="2"/>
        <v>0.04111581198952405</v>
      </c>
    </row>
    <row r="98" spans="1:5" ht="13.5">
      <c r="A98" s="256" t="s">
        <v>161</v>
      </c>
      <c r="B98" s="252">
        <v>223</v>
      </c>
      <c r="C98" s="253" t="s">
        <v>169</v>
      </c>
      <c r="D98" s="290">
        <v>446275</v>
      </c>
      <c r="E98" s="255">
        <f t="shared" si="2"/>
        <v>0.02666581262770502</v>
      </c>
    </row>
    <row r="99" spans="1:5" ht="13.5">
      <c r="A99" s="256"/>
      <c r="B99" s="252">
        <v>224</v>
      </c>
      <c r="C99" s="253" t="s">
        <v>170</v>
      </c>
      <c r="D99" s="290">
        <v>49163503</v>
      </c>
      <c r="E99" s="255">
        <f t="shared" si="2"/>
        <v>2.9376164004696963</v>
      </c>
    </row>
    <row r="100" spans="1:5" ht="13.5">
      <c r="A100" s="256"/>
      <c r="B100" s="252">
        <v>227</v>
      </c>
      <c r="C100" s="253" t="s">
        <v>171</v>
      </c>
      <c r="D100" s="290">
        <v>113308</v>
      </c>
      <c r="E100" s="255">
        <f t="shared" si="2"/>
        <v>0.00677037677938491</v>
      </c>
    </row>
    <row r="101" spans="1:5" ht="13.5">
      <c r="A101" s="256"/>
      <c r="B101" s="252">
        <v>235</v>
      </c>
      <c r="C101" s="253" t="s">
        <v>175</v>
      </c>
      <c r="D101" s="290">
        <v>468889</v>
      </c>
      <c r="E101" s="255">
        <f t="shared" si="2"/>
        <v>0.028017043789573648</v>
      </c>
    </row>
    <row r="102" spans="1:5" ht="13.5">
      <c r="A102" s="256"/>
      <c r="B102" s="252">
        <v>245</v>
      </c>
      <c r="C102" s="253" t="s">
        <v>181</v>
      </c>
      <c r="D102" s="290">
        <v>165654</v>
      </c>
      <c r="E102" s="255">
        <f t="shared" si="2"/>
        <v>0.009898153660926216</v>
      </c>
    </row>
    <row r="103" spans="1:5" ht="13.5">
      <c r="A103" s="256"/>
      <c r="B103" s="257"/>
      <c r="C103" s="287" t="s">
        <v>155</v>
      </c>
      <c r="D103" s="262">
        <f>D98+D100+D101+D102</f>
        <v>1194126</v>
      </c>
      <c r="E103" s="263">
        <f t="shared" si="2"/>
        <v>0.0713513868575898</v>
      </c>
    </row>
    <row r="104" spans="1:5" ht="13.5">
      <c r="A104" s="256"/>
      <c r="B104" s="257"/>
      <c r="C104" s="261" t="s">
        <v>183</v>
      </c>
      <c r="D104" s="262">
        <f>D105-D103</f>
        <v>49851611</v>
      </c>
      <c r="E104" s="263">
        <f t="shared" si="2"/>
        <v>2.9787322124592204</v>
      </c>
    </row>
    <row r="105" spans="1:5" ht="14.25" thickBot="1">
      <c r="A105" s="264" t="s">
        <v>339</v>
      </c>
      <c r="B105" s="265" t="s">
        <v>185</v>
      </c>
      <c r="C105" s="266"/>
      <c r="D105" s="267">
        <f>SUM(D97:D102)</f>
        <v>51045737</v>
      </c>
      <c r="E105" s="293">
        <f t="shared" si="2"/>
        <v>3.05008359931681</v>
      </c>
    </row>
    <row r="106" spans="1:5" ht="13.5">
      <c r="A106" s="281" t="s">
        <v>186</v>
      </c>
      <c r="B106" s="269">
        <v>137</v>
      </c>
      <c r="C106" s="274" t="s">
        <v>190</v>
      </c>
      <c r="D106" s="289">
        <v>641461</v>
      </c>
      <c r="E106" s="255">
        <f t="shared" si="2"/>
        <v>0.03832856161331083</v>
      </c>
    </row>
    <row r="107" spans="1:5" ht="13.5">
      <c r="A107" s="281"/>
      <c r="B107" s="252">
        <v>143</v>
      </c>
      <c r="C107" s="253" t="s">
        <v>194</v>
      </c>
      <c r="D107" s="290">
        <v>11047</v>
      </c>
      <c r="E107" s="255">
        <f t="shared" si="2"/>
        <v>0.000660080067443297</v>
      </c>
    </row>
    <row r="108" spans="1:5" ht="13.5">
      <c r="A108" s="281"/>
      <c r="B108" s="252">
        <v>147</v>
      </c>
      <c r="C108" s="253" t="s">
        <v>198</v>
      </c>
      <c r="D108" s="290">
        <v>60363</v>
      </c>
      <c r="E108" s="255">
        <f t="shared" si="2"/>
        <v>0.003606808464839299</v>
      </c>
    </row>
    <row r="109" spans="1:5" ht="14.25" thickBot="1">
      <c r="A109" s="264" t="s">
        <v>350</v>
      </c>
      <c r="B109" s="265" t="s">
        <v>202</v>
      </c>
      <c r="C109" s="266"/>
      <c r="D109" s="305">
        <f>SUM(D106:D108)</f>
        <v>712871</v>
      </c>
      <c r="E109" s="293">
        <f t="shared" si="2"/>
        <v>0.042595450145593426</v>
      </c>
    </row>
    <row r="110" spans="1:5" ht="13.5">
      <c r="A110" s="281" t="s">
        <v>203</v>
      </c>
      <c r="B110" s="269">
        <v>501</v>
      </c>
      <c r="C110" s="274" t="s">
        <v>204</v>
      </c>
      <c r="D110" s="289">
        <v>9154</v>
      </c>
      <c r="E110" s="255">
        <f t="shared" si="2"/>
        <v>0.0005469695788337052</v>
      </c>
    </row>
    <row r="111" spans="1:5" ht="13.5">
      <c r="A111" s="281"/>
      <c r="B111" s="252">
        <v>506</v>
      </c>
      <c r="C111" s="253" t="s">
        <v>209</v>
      </c>
      <c r="D111" s="290">
        <v>9263</v>
      </c>
      <c r="E111" s="255">
        <f t="shared" si="2"/>
        <v>0.0005534825441049389</v>
      </c>
    </row>
    <row r="112" spans="1:5" ht="13.5">
      <c r="A112" s="281"/>
      <c r="B112" s="252">
        <v>516</v>
      </c>
      <c r="C112" s="253" t="s">
        <v>219</v>
      </c>
      <c r="D112" s="290">
        <v>16035</v>
      </c>
      <c r="E112" s="255">
        <f t="shared" si="2"/>
        <v>0.0009581229185709483</v>
      </c>
    </row>
    <row r="113" spans="1:5" ht="13.5">
      <c r="A113" s="281"/>
      <c r="B113" s="252">
        <v>517</v>
      </c>
      <c r="C113" s="253" t="s">
        <v>220</v>
      </c>
      <c r="D113" s="290">
        <v>50516</v>
      </c>
      <c r="E113" s="255">
        <f t="shared" si="2"/>
        <v>0.0030184307673545387</v>
      </c>
    </row>
    <row r="114" spans="1:5" ht="13.5">
      <c r="A114" s="281"/>
      <c r="B114" s="252">
        <v>518</v>
      </c>
      <c r="C114" s="253" t="s">
        <v>221</v>
      </c>
      <c r="D114" s="290">
        <v>2692</v>
      </c>
      <c r="E114" s="255">
        <f t="shared" si="2"/>
        <v>0.0001608523166069843</v>
      </c>
    </row>
    <row r="115" spans="1:5" ht="13.5">
      <c r="A115" s="281"/>
      <c r="B115" s="252">
        <v>519</v>
      </c>
      <c r="C115" s="253" t="s">
        <v>222</v>
      </c>
      <c r="D115" s="290">
        <v>5540</v>
      </c>
      <c r="E115" s="255">
        <f t="shared" si="2"/>
        <v>0.0003310259413085784</v>
      </c>
    </row>
    <row r="116" spans="1:5" ht="13.5">
      <c r="A116" s="281"/>
      <c r="B116" s="252">
        <v>524</v>
      </c>
      <c r="C116" s="253" t="s">
        <v>227</v>
      </c>
      <c r="D116" s="290">
        <v>7560</v>
      </c>
      <c r="E116" s="255">
        <f t="shared" si="2"/>
        <v>0.0004517249307387821</v>
      </c>
    </row>
    <row r="117" spans="1:5" ht="13.5">
      <c r="A117" s="281"/>
      <c r="B117" s="252">
        <v>535</v>
      </c>
      <c r="C117" s="253" t="s">
        <v>238</v>
      </c>
      <c r="D117" s="290">
        <v>1041685</v>
      </c>
      <c r="E117" s="255">
        <f t="shared" si="2"/>
        <v>0.06224273604188204</v>
      </c>
    </row>
    <row r="118" spans="1:5" ht="13.5">
      <c r="A118" s="281"/>
      <c r="B118" s="252">
        <v>551</v>
      </c>
      <c r="C118" s="253" t="s">
        <v>254</v>
      </c>
      <c r="D118" s="290">
        <v>3718296</v>
      </c>
      <c r="E118" s="255">
        <f t="shared" si="2"/>
        <v>0.22217552950612304</v>
      </c>
    </row>
    <row r="119" spans="1:5" ht="13.5">
      <c r="A119" s="296" t="s">
        <v>351</v>
      </c>
      <c r="B119" s="297" t="s">
        <v>265</v>
      </c>
      <c r="C119" s="298"/>
      <c r="D119" s="299">
        <f>SUM(D110:D118)</f>
        <v>4860741</v>
      </c>
      <c r="E119" s="293">
        <f t="shared" si="2"/>
        <v>0.2904388745455236</v>
      </c>
    </row>
    <row r="120" spans="1:5" ht="14.25" thickBot="1">
      <c r="A120" s="300" t="s">
        <v>341</v>
      </c>
      <c r="B120" s="301"/>
      <c r="C120" s="302"/>
      <c r="D120" s="310">
        <f>D28+D31+D34+D74+D96+D105+D109+D119</f>
        <v>1673584849</v>
      </c>
      <c r="E120" s="304">
        <f t="shared" si="2"/>
        <v>100</v>
      </c>
    </row>
  </sheetData>
  <sheetProtection/>
  <mergeCells count="2">
    <mergeCell ref="A7:C7"/>
    <mergeCell ref="G7:I7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9"/>
  <sheetViews>
    <sheetView zoomScalePageLayoutView="0" workbookViewId="0" topLeftCell="A49">
      <selection activeCell="M15" sqref="M15"/>
    </sheetView>
  </sheetViews>
  <sheetFormatPr defaultColWidth="9.00390625" defaultRowHeight="13.5"/>
  <cols>
    <col min="1" max="1" width="6.625" style="232" customWidth="1"/>
    <col min="2" max="2" width="7.125" style="232" customWidth="1"/>
    <col min="3" max="3" width="19.125" style="232" customWidth="1"/>
    <col min="4" max="4" width="14.625" style="232" customWidth="1"/>
    <col min="5" max="7" width="6.625" style="232" customWidth="1"/>
    <col min="8" max="8" width="7.125" style="232" customWidth="1"/>
    <col min="9" max="9" width="19.125" style="232" customWidth="1"/>
    <col min="10" max="10" width="14.625" style="232" customWidth="1"/>
    <col min="11" max="11" width="6.625" style="232" customWidth="1"/>
    <col min="12" max="16384" width="9.00390625" style="232" customWidth="1"/>
  </cols>
  <sheetData>
    <row r="1" spans="1:5" ht="17.25">
      <c r="A1" s="311" t="s">
        <v>309</v>
      </c>
      <c r="B1" s="312"/>
      <c r="C1" s="313"/>
      <c r="D1" s="313"/>
      <c r="E1" s="314"/>
    </row>
    <row r="2" spans="1:5" ht="13.5">
      <c r="A2" s="233"/>
      <c r="B2" s="229"/>
      <c r="C2" s="230"/>
      <c r="D2" s="230"/>
      <c r="E2" s="231"/>
    </row>
    <row r="3" spans="1:5" ht="13.5">
      <c r="A3" s="233" t="s">
        <v>353</v>
      </c>
      <c r="B3" s="229"/>
      <c r="C3" s="230"/>
      <c r="D3" s="230"/>
      <c r="E3" s="231"/>
    </row>
    <row r="4" spans="1:11" ht="13.5">
      <c r="A4" s="233"/>
      <c r="B4" s="229"/>
      <c r="C4" s="230"/>
      <c r="D4" s="233"/>
      <c r="E4" s="233"/>
      <c r="J4" s="233"/>
      <c r="K4" s="233"/>
    </row>
    <row r="5" spans="1:11" ht="14.25" thickBot="1">
      <c r="A5" s="234" t="s">
        <v>0</v>
      </c>
      <c r="B5" s="235"/>
      <c r="C5" s="236"/>
      <c r="D5" s="233"/>
      <c r="E5" s="231" t="s">
        <v>313</v>
      </c>
      <c r="G5" s="234" t="s">
        <v>277</v>
      </c>
      <c r="H5" s="229"/>
      <c r="I5" s="230"/>
      <c r="J5" s="233"/>
      <c r="K5" s="231" t="s">
        <v>313</v>
      </c>
    </row>
    <row r="6" spans="1:11" ht="13.5">
      <c r="A6" s="237" t="s">
        <v>1</v>
      </c>
      <c r="B6" s="316" t="s">
        <v>2</v>
      </c>
      <c r="C6" s="316" t="s">
        <v>3</v>
      </c>
      <c r="D6" s="239"/>
      <c r="E6" s="317"/>
      <c r="G6" s="241" t="s">
        <v>1</v>
      </c>
      <c r="H6" s="242" t="s">
        <v>2</v>
      </c>
      <c r="I6" s="242" t="s">
        <v>3</v>
      </c>
      <c r="J6" s="243"/>
      <c r="K6" s="244"/>
    </row>
    <row r="7" spans="1:11" ht="13.5">
      <c r="A7" s="350" t="s">
        <v>10</v>
      </c>
      <c r="B7" s="351"/>
      <c r="C7" s="351"/>
      <c r="D7" s="245">
        <f>D36+D51+D54+D84+D116+D141+D155+D188</f>
        <v>676277941</v>
      </c>
      <c r="E7" s="246">
        <f>D7/$D$7*100</f>
        <v>100</v>
      </c>
      <c r="G7" s="350" t="s">
        <v>285</v>
      </c>
      <c r="H7" s="351"/>
      <c r="I7" s="351"/>
      <c r="J7" s="245">
        <f>J35+J44+J47+J74+J104+J124+J136+J155</f>
        <v>791470478</v>
      </c>
      <c r="K7" s="246">
        <f>J7/$J$7*100</f>
        <v>100</v>
      </c>
    </row>
    <row r="8" spans="1:11" ht="13.5">
      <c r="A8" s="247"/>
      <c r="B8" s="248"/>
      <c r="C8" s="248"/>
      <c r="D8" s="248"/>
      <c r="E8" s="249"/>
      <c r="G8" s="247"/>
      <c r="H8" s="248"/>
      <c r="I8" s="248"/>
      <c r="J8" s="248"/>
      <c r="K8" s="250"/>
    </row>
    <row r="9" spans="1:11" ht="13.5">
      <c r="A9" s="251" t="s">
        <v>11</v>
      </c>
      <c r="B9" s="252">
        <v>103</v>
      </c>
      <c r="C9" s="253" t="s">
        <v>272</v>
      </c>
      <c r="D9" s="290">
        <v>48057503</v>
      </c>
      <c r="E9" s="255">
        <f>D9/$D$7*100</f>
        <v>7.106176334679532</v>
      </c>
      <c r="G9" s="251" t="s">
        <v>11</v>
      </c>
      <c r="H9" s="252">
        <v>103</v>
      </c>
      <c r="I9" s="273" t="s">
        <v>272</v>
      </c>
      <c r="J9" s="290">
        <v>33165694</v>
      </c>
      <c r="K9" s="255">
        <f>J9/$J$7*100</f>
        <v>4.190389271853548</v>
      </c>
    </row>
    <row r="10" spans="1:11" ht="13.5">
      <c r="A10" s="256"/>
      <c r="B10" s="252">
        <v>105</v>
      </c>
      <c r="C10" s="253" t="s">
        <v>12</v>
      </c>
      <c r="D10" s="290">
        <v>107609211</v>
      </c>
      <c r="E10" s="255">
        <f aca="true" t="shared" si="0" ref="E10:E73">D10/$D$7*100</f>
        <v>15.911980041945506</v>
      </c>
      <c r="G10" s="256"/>
      <c r="H10" s="252">
        <v>105</v>
      </c>
      <c r="I10" s="273" t="s">
        <v>12</v>
      </c>
      <c r="J10" s="290">
        <v>231606426</v>
      </c>
      <c r="K10" s="255">
        <f aca="true" t="shared" si="1" ref="K10:K73">J10/$J$7*100</f>
        <v>29.262800374469556</v>
      </c>
    </row>
    <row r="11" spans="1:11" ht="13.5">
      <c r="A11" s="256"/>
      <c r="B11" s="252">
        <v>106</v>
      </c>
      <c r="C11" s="253" t="s">
        <v>13</v>
      </c>
      <c r="D11" s="290">
        <v>31544675</v>
      </c>
      <c r="E11" s="255">
        <f t="shared" si="0"/>
        <v>4.664454226224717</v>
      </c>
      <c r="G11" s="256"/>
      <c r="H11" s="252">
        <v>106</v>
      </c>
      <c r="I11" s="273" t="s">
        <v>13</v>
      </c>
      <c r="J11" s="290">
        <v>36107117</v>
      </c>
      <c r="K11" s="255">
        <f t="shared" si="1"/>
        <v>4.562029539148522</v>
      </c>
    </row>
    <row r="12" spans="1:11" ht="13.5">
      <c r="A12" s="256"/>
      <c r="B12" s="252">
        <v>107</v>
      </c>
      <c r="C12" s="253" t="s">
        <v>14</v>
      </c>
      <c r="D12" s="290">
        <v>45957</v>
      </c>
      <c r="E12" s="255">
        <f t="shared" si="0"/>
        <v>0.006795578742675564</v>
      </c>
      <c r="G12" s="256"/>
      <c r="H12" s="252">
        <v>107</v>
      </c>
      <c r="I12" s="273" t="s">
        <v>14</v>
      </c>
      <c r="J12" s="290">
        <v>24364</v>
      </c>
      <c r="K12" s="255">
        <f t="shared" si="1"/>
        <v>0.0030783207557616567</v>
      </c>
    </row>
    <row r="13" spans="1:11" ht="13.5">
      <c r="A13" s="256"/>
      <c r="B13" s="252">
        <v>108</v>
      </c>
      <c r="C13" s="253" t="s">
        <v>15</v>
      </c>
      <c r="D13" s="290">
        <v>56727278</v>
      </c>
      <c r="E13" s="255">
        <f t="shared" si="0"/>
        <v>8.3881603348053</v>
      </c>
      <c r="G13" s="256"/>
      <c r="H13" s="252">
        <v>108</v>
      </c>
      <c r="I13" s="273" t="s">
        <v>15</v>
      </c>
      <c r="J13" s="290">
        <v>5488089</v>
      </c>
      <c r="K13" s="255">
        <f t="shared" si="1"/>
        <v>0.6934041322511589</v>
      </c>
    </row>
    <row r="14" spans="1:11" ht="13.5">
      <c r="A14" s="256"/>
      <c r="B14" s="252">
        <v>110</v>
      </c>
      <c r="C14" s="253" t="s">
        <v>16</v>
      </c>
      <c r="D14" s="290">
        <v>8057740</v>
      </c>
      <c r="E14" s="255">
        <f t="shared" si="0"/>
        <v>1.1914834879997955</v>
      </c>
      <c r="G14" s="256"/>
      <c r="H14" s="252">
        <v>110</v>
      </c>
      <c r="I14" s="273" t="s">
        <v>16</v>
      </c>
      <c r="J14" s="290">
        <v>6650902</v>
      </c>
      <c r="K14" s="255">
        <f t="shared" si="1"/>
        <v>0.8403221831857133</v>
      </c>
    </row>
    <row r="15" spans="1:11" ht="13.5">
      <c r="A15" s="256"/>
      <c r="B15" s="252">
        <v>111</v>
      </c>
      <c r="C15" s="253" t="s">
        <v>17</v>
      </c>
      <c r="D15" s="290">
        <v>42200107</v>
      </c>
      <c r="E15" s="255">
        <f t="shared" si="0"/>
        <v>6.240053747368939</v>
      </c>
      <c r="G15" s="256"/>
      <c r="H15" s="252">
        <v>111</v>
      </c>
      <c r="I15" s="273" t="s">
        <v>17</v>
      </c>
      <c r="J15" s="290">
        <v>57394146</v>
      </c>
      <c r="K15" s="255">
        <f t="shared" si="1"/>
        <v>7.251583930841196</v>
      </c>
    </row>
    <row r="16" spans="1:11" ht="13.5">
      <c r="A16" s="256"/>
      <c r="B16" s="252">
        <v>112</v>
      </c>
      <c r="C16" s="253" t="s">
        <v>18</v>
      </c>
      <c r="D16" s="290">
        <v>13147659</v>
      </c>
      <c r="E16" s="255">
        <f t="shared" si="0"/>
        <v>1.9441206348618727</v>
      </c>
      <c r="G16" s="256"/>
      <c r="H16" s="252">
        <v>112</v>
      </c>
      <c r="I16" s="273" t="s">
        <v>18</v>
      </c>
      <c r="J16" s="290">
        <v>5142036</v>
      </c>
      <c r="K16" s="255">
        <f t="shared" si="1"/>
        <v>0.6496813390934841</v>
      </c>
    </row>
    <row r="17" spans="1:11" ht="13.5">
      <c r="A17" s="256"/>
      <c r="B17" s="252">
        <v>113</v>
      </c>
      <c r="C17" s="253" t="s">
        <v>19</v>
      </c>
      <c r="D17" s="290">
        <v>51185101</v>
      </c>
      <c r="E17" s="255">
        <f t="shared" si="0"/>
        <v>7.568648612775025</v>
      </c>
      <c r="G17" s="256"/>
      <c r="H17" s="252">
        <v>113</v>
      </c>
      <c r="I17" s="273" t="s">
        <v>19</v>
      </c>
      <c r="J17" s="290">
        <v>8793402</v>
      </c>
      <c r="K17" s="255">
        <f t="shared" si="1"/>
        <v>1.1110208459348248</v>
      </c>
    </row>
    <row r="18" spans="1:11" ht="13.5">
      <c r="A18" s="256"/>
      <c r="B18" s="252">
        <v>116</v>
      </c>
      <c r="C18" s="253" t="s">
        <v>20</v>
      </c>
      <c r="D18" s="290">
        <v>8654</v>
      </c>
      <c r="E18" s="255">
        <f t="shared" si="0"/>
        <v>0.001279651379313583</v>
      </c>
      <c r="G18" s="256"/>
      <c r="H18" s="252">
        <v>116</v>
      </c>
      <c r="I18" s="273" t="s">
        <v>20</v>
      </c>
      <c r="J18" s="290">
        <v>876</v>
      </c>
      <c r="K18" s="255">
        <f t="shared" si="1"/>
        <v>0.00011068006000850483</v>
      </c>
    </row>
    <row r="19" spans="1:11" ht="13.5">
      <c r="A19" s="256"/>
      <c r="B19" s="252">
        <v>117</v>
      </c>
      <c r="C19" s="253" t="s">
        <v>21</v>
      </c>
      <c r="D19" s="290">
        <v>17812178</v>
      </c>
      <c r="E19" s="255">
        <f t="shared" si="0"/>
        <v>2.6338546505984586</v>
      </c>
      <c r="G19" s="256"/>
      <c r="H19" s="252">
        <v>117</v>
      </c>
      <c r="I19" s="273" t="s">
        <v>21</v>
      </c>
      <c r="J19" s="290">
        <v>13539204</v>
      </c>
      <c r="K19" s="255">
        <f t="shared" si="1"/>
        <v>1.7106391680221333</v>
      </c>
    </row>
    <row r="20" spans="1:11" ht="13.5">
      <c r="A20" s="256"/>
      <c r="B20" s="252">
        <v>118</v>
      </c>
      <c r="C20" s="253" t="s">
        <v>22</v>
      </c>
      <c r="D20" s="290">
        <v>12597499</v>
      </c>
      <c r="E20" s="255">
        <f t="shared" si="0"/>
        <v>1.8627694674429724</v>
      </c>
      <c r="G20" s="256"/>
      <c r="H20" s="252">
        <v>118</v>
      </c>
      <c r="I20" s="273" t="s">
        <v>22</v>
      </c>
      <c r="J20" s="290">
        <v>5929720</v>
      </c>
      <c r="K20" s="255">
        <f t="shared" si="1"/>
        <v>0.7492029285772046</v>
      </c>
    </row>
    <row r="21" spans="1:11" ht="13.5">
      <c r="A21" s="256"/>
      <c r="B21" s="252">
        <v>120</v>
      </c>
      <c r="C21" s="253" t="s">
        <v>23</v>
      </c>
      <c r="D21" s="290">
        <v>102186</v>
      </c>
      <c r="E21" s="255">
        <f t="shared" si="0"/>
        <v>0.015110059607873563</v>
      </c>
      <c r="G21" s="256"/>
      <c r="H21" s="252">
        <v>120</v>
      </c>
      <c r="I21" s="273" t="s">
        <v>23</v>
      </c>
      <c r="J21" s="290">
        <v>179490</v>
      </c>
      <c r="K21" s="255">
        <f t="shared" si="1"/>
        <v>0.02267804106270152</v>
      </c>
    </row>
    <row r="22" spans="1:11" ht="13.5">
      <c r="A22" s="256"/>
      <c r="B22" s="252">
        <v>121</v>
      </c>
      <c r="C22" s="253" t="s">
        <v>24</v>
      </c>
      <c r="D22" s="290">
        <v>4352</v>
      </c>
      <c r="E22" s="255">
        <f t="shared" si="0"/>
        <v>0.0006435223945889431</v>
      </c>
      <c r="G22" s="256"/>
      <c r="H22" s="252">
        <v>121</v>
      </c>
      <c r="I22" s="273" t="s">
        <v>24</v>
      </c>
      <c r="J22" s="290">
        <v>189985</v>
      </c>
      <c r="K22" s="255">
        <f t="shared" si="1"/>
        <v>0.02400405388209565</v>
      </c>
    </row>
    <row r="23" spans="1:11" ht="13.5">
      <c r="A23" s="256"/>
      <c r="B23" s="252">
        <v>122</v>
      </c>
      <c r="C23" s="253" t="s">
        <v>25</v>
      </c>
      <c r="D23" s="290">
        <v>78119</v>
      </c>
      <c r="E23" s="255">
        <f t="shared" si="0"/>
        <v>0.0115513157037899</v>
      </c>
      <c r="G23" s="256"/>
      <c r="H23" s="252">
        <v>122</v>
      </c>
      <c r="I23" s="273" t="s">
        <v>25</v>
      </c>
      <c r="J23" s="290">
        <v>1246604</v>
      </c>
      <c r="K23" s="255">
        <f t="shared" si="1"/>
        <v>0.15750480082972848</v>
      </c>
    </row>
    <row r="24" spans="1:11" ht="13.5">
      <c r="A24" s="256"/>
      <c r="B24" s="252">
        <v>123</v>
      </c>
      <c r="C24" s="253" t="s">
        <v>26</v>
      </c>
      <c r="D24" s="290">
        <v>9099780</v>
      </c>
      <c r="E24" s="255">
        <f t="shared" si="0"/>
        <v>1.345568064299764</v>
      </c>
      <c r="G24" s="256"/>
      <c r="H24" s="252">
        <v>123</v>
      </c>
      <c r="I24" s="273" t="s">
        <v>26</v>
      </c>
      <c r="J24" s="290">
        <v>2414106</v>
      </c>
      <c r="K24" s="255">
        <f t="shared" si="1"/>
        <v>0.30501529331836935</v>
      </c>
    </row>
    <row r="25" spans="1:11" ht="13.5">
      <c r="A25" s="256"/>
      <c r="B25" s="252">
        <v>124</v>
      </c>
      <c r="C25" s="253" t="s">
        <v>27</v>
      </c>
      <c r="D25" s="290">
        <v>451069</v>
      </c>
      <c r="E25" s="255">
        <f t="shared" si="0"/>
        <v>0.06669875988162684</v>
      </c>
      <c r="G25" s="256"/>
      <c r="H25" s="252">
        <v>124</v>
      </c>
      <c r="I25" s="273" t="s">
        <v>27</v>
      </c>
      <c r="J25" s="290">
        <v>127561</v>
      </c>
      <c r="K25" s="255">
        <f t="shared" si="1"/>
        <v>0.016116962482585484</v>
      </c>
    </row>
    <row r="26" spans="1:11" ht="13.5">
      <c r="A26" s="256"/>
      <c r="B26" s="252">
        <v>125</v>
      </c>
      <c r="C26" s="253" t="s">
        <v>28</v>
      </c>
      <c r="D26" s="290">
        <v>504830</v>
      </c>
      <c r="E26" s="255">
        <f t="shared" si="0"/>
        <v>0.07464830203592283</v>
      </c>
      <c r="G26" s="256"/>
      <c r="H26" s="252">
        <v>125</v>
      </c>
      <c r="I26" s="273" t="s">
        <v>28</v>
      </c>
      <c r="J26" s="290">
        <v>153229</v>
      </c>
      <c r="K26" s="255">
        <f t="shared" si="1"/>
        <v>0.019360039857355234</v>
      </c>
    </row>
    <row r="27" spans="1:11" ht="13.5">
      <c r="A27" s="256"/>
      <c r="B27" s="252">
        <v>126</v>
      </c>
      <c r="C27" s="253" t="s">
        <v>29</v>
      </c>
      <c r="D27" s="290">
        <v>2078</v>
      </c>
      <c r="E27" s="255">
        <f t="shared" si="0"/>
        <v>0.0003072701139604375</v>
      </c>
      <c r="G27" s="256"/>
      <c r="H27" s="252">
        <v>126</v>
      </c>
      <c r="I27" s="273" t="s">
        <v>29</v>
      </c>
      <c r="J27" s="290">
        <v>9406</v>
      </c>
      <c r="K27" s="255">
        <f t="shared" si="1"/>
        <v>0.0011884208269862973</v>
      </c>
    </row>
    <row r="28" spans="1:11" ht="13.5">
      <c r="A28" s="256"/>
      <c r="B28" s="252">
        <v>127</v>
      </c>
      <c r="C28" s="253" t="s">
        <v>30</v>
      </c>
      <c r="D28" s="290">
        <v>402079</v>
      </c>
      <c r="E28" s="255">
        <f t="shared" si="0"/>
        <v>0.05945469689658264</v>
      </c>
      <c r="G28" s="256"/>
      <c r="H28" s="252">
        <v>127</v>
      </c>
      <c r="I28" s="273" t="s">
        <v>30</v>
      </c>
      <c r="J28" s="290">
        <v>437924</v>
      </c>
      <c r="K28" s="255">
        <f t="shared" si="1"/>
        <v>0.05533042762461697</v>
      </c>
    </row>
    <row r="29" spans="1:11" ht="13.5">
      <c r="A29" s="256"/>
      <c r="B29" s="252">
        <v>128</v>
      </c>
      <c r="C29" s="253" t="s">
        <v>31</v>
      </c>
      <c r="D29" s="290">
        <v>6908</v>
      </c>
      <c r="E29" s="255">
        <f t="shared" si="0"/>
        <v>0.0010214735068521184</v>
      </c>
      <c r="G29" s="256"/>
      <c r="H29" s="252">
        <v>128</v>
      </c>
      <c r="I29" s="273" t="s">
        <v>31</v>
      </c>
      <c r="J29" s="290">
        <v>4412</v>
      </c>
      <c r="K29" s="255">
        <f t="shared" si="1"/>
        <v>0.0005574434072574466</v>
      </c>
    </row>
    <row r="30" spans="1:11" ht="13.5">
      <c r="A30" s="256"/>
      <c r="B30" s="252">
        <v>129</v>
      </c>
      <c r="C30" s="253" t="s">
        <v>32</v>
      </c>
      <c r="D30" s="290">
        <v>95684</v>
      </c>
      <c r="E30" s="255">
        <f t="shared" si="0"/>
        <v>0.014148620589119585</v>
      </c>
      <c r="G30" s="256"/>
      <c r="H30" s="252">
        <v>129</v>
      </c>
      <c r="I30" s="273" t="s">
        <v>32</v>
      </c>
      <c r="J30" s="290">
        <v>7678</v>
      </c>
      <c r="K30" s="255">
        <f t="shared" si="1"/>
        <v>0.0009700930373804796</v>
      </c>
    </row>
    <row r="31" spans="1:11" ht="13.5">
      <c r="A31" s="256"/>
      <c r="B31" s="252">
        <v>130</v>
      </c>
      <c r="C31" s="253" t="s">
        <v>33</v>
      </c>
      <c r="D31" s="290">
        <v>4286</v>
      </c>
      <c r="E31" s="255">
        <f t="shared" si="0"/>
        <v>0.000633763093568063</v>
      </c>
      <c r="G31" s="256"/>
      <c r="H31" s="252">
        <v>131</v>
      </c>
      <c r="I31" s="273" t="s">
        <v>34</v>
      </c>
      <c r="J31" s="290">
        <v>11945</v>
      </c>
      <c r="K31" s="255">
        <f t="shared" si="1"/>
        <v>0.0015092161150703084</v>
      </c>
    </row>
    <row r="32" spans="1:11" ht="13.5">
      <c r="A32" s="256"/>
      <c r="B32" s="252">
        <v>131</v>
      </c>
      <c r="C32" s="253" t="s">
        <v>34</v>
      </c>
      <c r="D32" s="290">
        <v>39136</v>
      </c>
      <c r="E32" s="255">
        <f t="shared" si="0"/>
        <v>0.005786969768987334</v>
      </c>
      <c r="G32" s="256"/>
      <c r="H32" s="252">
        <v>132</v>
      </c>
      <c r="I32" s="273" t="s">
        <v>35</v>
      </c>
      <c r="J32" s="290">
        <v>871</v>
      </c>
      <c r="K32" s="255">
        <f t="shared" si="1"/>
        <v>0.00011004832450617317</v>
      </c>
    </row>
    <row r="33" spans="1:11" ht="13.5">
      <c r="A33" s="256"/>
      <c r="B33" s="252">
        <v>132</v>
      </c>
      <c r="C33" s="253" t="s">
        <v>35</v>
      </c>
      <c r="D33" s="290">
        <v>519</v>
      </c>
      <c r="E33" s="255">
        <f t="shared" si="0"/>
        <v>7.674359439146634E-05</v>
      </c>
      <c r="G33" s="256"/>
      <c r="H33" s="257"/>
      <c r="I33" s="258" t="s">
        <v>36</v>
      </c>
      <c r="J33" s="259">
        <f>J14+J15+J16+J17+J18+J19+J20+J21+J22+J23</f>
        <v>99066365</v>
      </c>
      <c r="K33" s="260">
        <f t="shared" si="1"/>
        <v>12.516747971489089</v>
      </c>
    </row>
    <row r="34" spans="1:11" ht="13.5">
      <c r="A34" s="256"/>
      <c r="B34" s="257"/>
      <c r="C34" s="261" t="s">
        <v>36</v>
      </c>
      <c r="D34" s="262">
        <f>D14+D15+D16+D17+D18+D19+D20+D21+D22+D23</f>
        <v>145193595</v>
      </c>
      <c r="E34" s="263">
        <f t="shared" si="0"/>
        <v>21.46951515013263</v>
      </c>
      <c r="G34" s="256"/>
      <c r="H34" s="257"/>
      <c r="I34" s="261" t="s">
        <v>287</v>
      </c>
      <c r="J34" s="262">
        <f>J35-J33</f>
        <v>309558822</v>
      </c>
      <c r="K34" s="263">
        <f t="shared" si="1"/>
        <v>39.11185958347267</v>
      </c>
    </row>
    <row r="35" spans="1:11" ht="14.25" thickBot="1">
      <c r="A35" s="256"/>
      <c r="B35" s="257"/>
      <c r="C35" s="261" t="s">
        <v>37</v>
      </c>
      <c r="D35" s="262">
        <f>D36-D34</f>
        <v>254590993</v>
      </c>
      <c r="E35" s="263">
        <f t="shared" si="0"/>
        <v>37.6459111801785</v>
      </c>
      <c r="G35" s="264" t="s">
        <v>38</v>
      </c>
      <c r="H35" s="265" t="s">
        <v>39</v>
      </c>
      <c r="I35" s="266"/>
      <c r="J35" s="267">
        <f>SUM(J9:J32)</f>
        <v>408625187</v>
      </c>
      <c r="K35" s="268">
        <f t="shared" si="1"/>
        <v>51.62860755496177</v>
      </c>
    </row>
    <row r="36" spans="1:11" ht="14.25" thickBot="1">
      <c r="A36" s="264" t="s">
        <v>346</v>
      </c>
      <c r="B36" s="265" t="s">
        <v>39</v>
      </c>
      <c r="C36" s="266"/>
      <c r="D36" s="267">
        <f>SUM(D9:D33)</f>
        <v>399784588</v>
      </c>
      <c r="E36" s="268">
        <f t="shared" si="0"/>
        <v>59.11542633031114</v>
      </c>
      <c r="G36" s="256" t="s">
        <v>40</v>
      </c>
      <c r="H36" s="269">
        <v>601</v>
      </c>
      <c r="I36" s="274" t="s">
        <v>41</v>
      </c>
      <c r="J36" s="289">
        <v>730973</v>
      </c>
      <c r="K36" s="255">
        <f t="shared" si="1"/>
        <v>0.09235631906917442</v>
      </c>
    </row>
    <row r="37" spans="1:11" ht="13.5">
      <c r="A37" s="256" t="s">
        <v>40</v>
      </c>
      <c r="B37" s="269">
        <v>601</v>
      </c>
      <c r="C37" s="274" t="s">
        <v>41</v>
      </c>
      <c r="D37" s="289">
        <v>3081085</v>
      </c>
      <c r="E37" s="272">
        <f t="shared" si="0"/>
        <v>0.4555944846351272</v>
      </c>
      <c r="G37" s="256"/>
      <c r="H37" s="252">
        <v>602</v>
      </c>
      <c r="I37" s="253" t="s">
        <v>42</v>
      </c>
      <c r="J37" s="290">
        <v>5046</v>
      </c>
      <c r="K37" s="255">
        <f t="shared" si="1"/>
        <v>0.0006375474689530998</v>
      </c>
    </row>
    <row r="38" spans="1:11" ht="13.5">
      <c r="A38" s="256"/>
      <c r="B38" s="252">
        <v>602</v>
      </c>
      <c r="C38" s="253" t="s">
        <v>42</v>
      </c>
      <c r="D38" s="290">
        <v>9853</v>
      </c>
      <c r="E38" s="255">
        <f t="shared" si="0"/>
        <v>0.001456945347859572</v>
      </c>
      <c r="G38" s="256"/>
      <c r="H38" s="252">
        <v>606</v>
      </c>
      <c r="I38" s="253" t="s">
        <v>44</v>
      </c>
      <c r="J38" s="290">
        <v>87016</v>
      </c>
      <c r="K38" s="255">
        <f t="shared" si="1"/>
        <v>0.010994219294178147</v>
      </c>
    </row>
    <row r="39" spans="1:11" ht="13.5">
      <c r="A39" s="256"/>
      <c r="B39" s="252">
        <v>605</v>
      </c>
      <c r="C39" s="291" t="s">
        <v>43</v>
      </c>
      <c r="D39" s="290">
        <v>1065</v>
      </c>
      <c r="E39" s="255">
        <f t="shared" si="0"/>
        <v>0.00015747963010965635</v>
      </c>
      <c r="G39" s="256"/>
      <c r="H39" s="252">
        <v>612</v>
      </c>
      <c r="I39" s="253" t="s">
        <v>50</v>
      </c>
      <c r="J39" s="290">
        <v>2835</v>
      </c>
      <c r="K39" s="255">
        <f t="shared" si="1"/>
        <v>0.00035819402982204473</v>
      </c>
    </row>
    <row r="40" spans="1:11" ht="13.5">
      <c r="A40" s="256"/>
      <c r="B40" s="252">
        <v>606</v>
      </c>
      <c r="C40" s="253" t="s">
        <v>44</v>
      </c>
      <c r="D40" s="290">
        <v>511545</v>
      </c>
      <c r="E40" s="255">
        <f t="shared" si="0"/>
        <v>0.07564123698069873</v>
      </c>
      <c r="G40" s="256"/>
      <c r="H40" s="252">
        <v>620</v>
      </c>
      <c r="I40" s="253" t="s">
        <v>58</v>
      </c>
      <c r="J40" s="290">
        <v>160855</v>
      </c>
      <c r="K40" s="255">
        <f t="shared" si="1"/>
        <v>0.020323562845511466</v>
      </c>
    </row>
    <row r="41" spans="1:11" ht="13.5">
      <c r="A41" s="256"/>
      <c r="B41" s="252">
        <v>610</v>
      </c>
      <c r="C41" s="253" t="s">
        <v>48</v>
      </c>
      <c r="D41" s="290">
        <v>5609</v>
      </c>
      <c r="E41" s="255">
        <f t="shared" si="0"/>
        <v>0.0008293927185775234</v>
      </c>
      <c r="G41" s="256"/>
      <c r="H41" s="252">
        <v>625</v>
      </c>
      <c r="I41" s="253" t="s">
        <v>61</v>
      </c>
      <c r="J41" s="290">
        <v>5968</v>
      </c>
      <c r="K41" s="255">
        <f t="shared" si="1"/>
        <v>0.0007540394955830558</v>
      </c>
    </row>
    <row r="42" spans="1:11" ht="13.5">
      <c r="A42" s="256"/>
      <c r="B42" s="252">
        <v>612</v>
      </c>
      <c r="C42" s="253" t="s">
        <v>50</v>
      </c>
      <c r="D42" s="290">
        <v>6078</v>
      </c>
      <c r="E42" s="255">
        <f t="shared" si="0"/>
        <v>0.0008987429031046866</v>
      </c>
      <c r="G42" s="256"/>
      <c r="H42" s="252">
        <v>626</v>
      </c>
      <c r="I42" s="253" t="s">
        <v>62</v>
      </c>
      <c r="J42" s="290">
        <v>9559</v>
      </c>
      <c r="K42" s="255">
        <f t="shared" si="1"/>
        <v>0.0012077519333576457</v>
      </c>
    </row>
    <row r="43" spans="1:11" ht="13.5">
      <c r="A43" s="256"/>
      <c r="B43" s="252">
        <v>613</v>
      </c>
      <c r="C43" s="253" t="s">
        <v>51</v>
      </c>
      <c r="D43" s="290">
        <v>1406</v>
      </c>
      <c r="E43" s="255">
        <f t="shared" si="0"/>
        <v>0.00020790268538420362</v>
      </c>
      <c r="G43" s="256"/>
      <c r="H43" s="252">
        <v>628</v>
      </c>
      <c r="I43" s="253" t="s">
        <v>64</v>
      </c>
      <c r="J43" s="290">
        <v>54785</v>
      </c>
      <c r="K43" s="255">
        <f t="shared" si="1"/>
        <v>0.006921925899047874</v>
      </c>
    </row>
    <row r="44" spans="1:11" ht="14.25" thickBot="1">
      <c r="A44" s="256"/>
      <c r="B44" s="252">
        <v>618</v>
      </c>
      <c r="C44" s="253" t="s">
        <v>56</v>
      </c>
      <c r="D44" s="290">
        <v>786</v>
      </c>
      <c r="E44" s="255">
        <f t="shared" si="0"/>
        <v>0.00011622440306684497</v>
      </c>
      <c r="G44" s="264" t="s">
        <v>65</v>
      </c>
      <c r="H44" s="265" t="s">
        <v>66</v>
      </c>
      <c r="I44" s="266"/>
      <c r="J44" s="267">
        <f>SUM(J36:J43)</f>
        <v>1057037</v>
      </c>
      <c r="K44" s="268">
        <f t="shared" si="1"/>
        <v>0.13355356003562777</v>
      </c>
    </row>
    <row r="45" spans="1:11" ht="13.5">
      <c r="A45" s="256"/>
      <c r="B45" s="252">
        <v>619</v>
      </c>
      <c r="C45" s="253" t="s">
        <v>57</v>
      </c>
      <c r="D45" s="290">
        <v>653</v>
      </c>
      <c r="E45" s="255">
        <f t="shared" si="0"/>
        <v>9.655793282779868E-05</v>
      </c>
      <c r="G45" s="256" t="s">
        <v>67</v>
      </c>
      <c r="H45" s="269">
        <v>302</v>
      </c>
      <c r="I45" s="274" t="s">
        <v>69</v>
      </c>
      <c r="J45" s="289">
        <v>3553023</v>
      </c>
      <c r="K45" s="255">
        <f t="shared" si="1"/>
        <v>0.4489141539401802</v>
      </c>
    </row>
    <row r="46" spans="1:11" ht="13.5">
      <c r="A46" s="256"/>
      <c r="B46" s="252">
        <v>620</v>
      </c>
      <c r="C46" s="253" t="s">
        <v>58</v>
      </c>
      <c r="D46" s="290">
        <v>1605</v>
      </c>
      <c r="E46" s="255">
        <f t="shared" si="0"/>
        <v>0.00023732845664412998</v>
      </c>
      <c r="G46" s="256"/>
      <c r="H46" s="252">
        <v>304</v>
      </c>
      <c r="I46" s="253" t="s">
        <v>72</v>
      </c>
      <c r="J46" s="290">
        <v>114219728</v>
      </c>
      <c r="K46" s="255">
        <f t="shared" si="1"/>
        <v>14.431331448852852</v>
      </c>
    </row>
    <row r="47" spans="1:11" ht="14.25" thickBot="1">
      <c r="A47" s="256"/>
      <c r="B47" s="252">
        <v>625</v>
      </c>
      <c r="C47" s="253" t="s">
        <v>61</v>
      </c>
      <c r="D47" s="290">
        <v>2454</v>
      </c>
      <c r="E47" s="255">
        <f t="shared" si="0"/>
        <v>0.00036286855613999687</v>
      </c>
      <c r="G47" s="264" t="s">
        <v>73</v>
      </c>
      <c r="H47" s="265" t="s">
        <v>74</v>
      </c>
      <c r="I47" s="266"/>
      <c r="J47" s="267">
        <f>SUM(J45:J46)</f>
        <v>117772751</v>
      </c>
      <c r="K47" s="268">
        <f t="shared" si="1"/>
        <v>14.880245602793032</v>
      </c>
    </row>
    <row r="48" spans="1:11" ht="13.5">
      <c r="A48" s="256"/>
      <c r="B48" s="252">
        <v>626</v>
      </c>
      <c r="C48" s="253" t="s">
        <v>62</v>
      </c>
      <c r="D48" s="290">
        <v>2801</v>
      </c>
      <c r="E48" s="255">
        <f t="shared" si="0"/>
        <v>0.0004141788205982605</v>
      </c>
      <c r="G48" s="256" t="s">
        <v>75</v>
      </c>
      <c r="H48" s="269">
        <v>305</v>
      </c>
      <c r="I48" s="274" t="s">
        <v>76</v>
      </c>
      <c r="J48" s="289">
        <v>6202082</v>
      </c>
      <c r="K48" s="255">
        <f t="shared" si="1"/>
        <v>0.7836150775544152</v>
      </c>
    </row>
    <row r="49" spans="1:11" ht="13.5">
      <c r="A49" s="256"/>
      <c r="B49" s="252">
        <v>627</v>
      </c>
      <c r="C49" s="253" t="s">
        <v>63</v>
      </c>
      <c r="D49" s="290">
        <v>1447</v>
      </c>
      <c r="E49" s="255">
        <f t="shared" si="0"/>
        <v>0.00021396528147293214</v>
      </c>
      <c r="G49" s="256"/>
      <c r="H49" s="252">
        <v>306</v>
      </c>
      <c r="I49" s="253" t="s">
        <v>77</v>
      </c>
      <c r="J49" s="290">
        <v>22357</v>
      </c>
      <c r="K49" s="255">
        <f t="shared" si="1"/>
        <v>0.002824742125125733</v>
      </c>
    </row>
    <row r="50" spans="1:11" ht="13.5">
      <c r="A50" s="280"/>
      <c r="B50" s="252">
        <v>628</v>
      </c>
      <c r="C50" s="253" t="s">
        <v>64</v>
      </c>
      <c r="D50" s="290">
        <v>654</v>
      </c>
      <c r="E50" s="255">
        <f t="shared" si="0"/>
        <v>9.670580102508475E-05</v>
      </c>
      <c r="G50" s="256"/>
      <c r="H50" s="252">
        <v>307</v>
      </c>
      <c r="I50" s="253" t="s">
        <v>78</v>
      </c>
      <c r="J50" s="290">
        <v>22805</v>
      </c>
      <c r="K50" s="255">
        <f t="shared" si="1"/>
        <v>0.002881345626134649</v>
      </c>
    </row>
    <row r="51" spans="1:11" ht="14.25" thickBot="1">
      <c r="A51" s="264" t="s">
        <v>65</v>
      </c>
      <c r="B51" s="265" t="s">
        <v>66</v>
      </c>
      <c r="C51" s="266"/>
      <c r="D51" s="267">
        <f>SUM(D37:D50)</f>
        <v>3627041</v>
      </c>
      <c r="E51" s="268">
        <f t="shared" si="0"/>
        <v>0.5363240141526368</v>
      </c>
      <c r="G51" s="256"/>
      <c r="H51" s="252">
        <v>309</v>
      </c>
      <c r="I51" s="253" t="s">
        <v>80</v>
      </c>
      <c r="J51" s="290">
        <v>8218</v>
      </c>
      <c r="K51" s="255">
        <f t="shared" si="1"/>
        <v>0.0010383204716322976</v>
      </c>
    </row>
    <row r="52" spans="1:11" ht="13.5">
      <c r="A52" s="256" t="s">
        <v>67</v>
      </c>
      <c r="B52" s="269">
        <v>302</v>
      </c>
      <c r="C52" s="274" t="s">
        <v>69</v>
      </c>
      <c r="D52" s="289">
        <v>7443295</v>
      </c>
      <c r="E52" s="272">
        <f t="shared" si="0"/>
        <v>1.100626613518361</v>
      </c>
      <c r="G52" s="256"/>
      <c r="H52" s="252">
        <v>310</v>
      </c>
      <c r="I52" s="253" t="s">
        <v>81</v>
      </c>
      <c r="J52" s="290">
        <v>3111</v>
      </c>
      <c r="K52" s="255">
        <f t="shared" si="1"/>
        <v>0.0003930658295507517</v>
      </c>
    </row>
    <row r="53" spans="1:11" ht="13.5">
      <c r="A53" s="256"/>
      <c r="B53" s="252">
        <v>304</v>
      </c>
      <c r="C53" s="253" t="s">
        <v>72</v>
      </c>
      <c r="D53" s="290">
        <v>121528471</v>
      </c>
      <c r="E53" s="255">
        <f t="shared" si="0"/>
        <v>17.9701959257015</v>
      </c>
      <c r="G53" s="256"/>
      <c r="H53" s="252">
        <v>311</v>
      </c>
      <c r="I53" s="253" t="s">
        <v>82</v>
      </c>
      <c r="J53" s="290">
        <v>87826</v>
      </c>
      <c r="K53" s="255">
        <f t="shared" si="1"/>
        <v>0.011096560445555874</v>
      </c>
    </row>
    <row r="54" spans="1:11" ht="14.25" thickBot="1">
      <c r="A54" s="264" t="s">
        <v>347</v>
      </c>
      <c r="B54" s="265" t="s">
        <v>74</v>
      </c>
      <c r="C54" s="266"/>
      <c r="D54" s="267">
        <f>SUM(D52:D53)</f>
        <v>128971766</v>
      </c>
      <c r="E54" s="268">
        <f t="shared" si="0"/>
        <v>19.07082253921986</v>
      </c>
      <c r="G54" s="256"/>
      <c r="H54" s="252">
        <v>312</v>
      </c>
      <c r="I54" s="253" t="s">
        <v>83</v>
      </c>
      <c r="J54" s="290">
        <v>1180</v>
      </c>
      <c r="K54" s="255">
        <f t="shared" si="1"/>
        <v>0.00014908957855026906</v>
      </c>
    </row>
    <row r="55" spans="1:11" ht="13.5">
      <c r="A55" s="281" t="s">
        <v>75</v>
      </c>
      <c r="B55" s="269">
        <v>305</v>
      </c>
      <c r="C55" s="274" t="s">
        <v>76</v>
      </c>
      <c r="D55" s="289">
        <v>3239339</v>
      </c>
      <c r="E55" s="272">
        <f t="shared" si="0"/>
        <v>0.4789952183284357</v>
      </c>
      <c r="G55" s="256"/>
      <c r="H55" s="252">
        <v>316</v>
      </c>
      <c r="I55" s="253" t="s">
        <v>86</v>
      </c>
      <c r="J55" s="290">
        <v>262</v>
      </c>
      <c r="K55" s="255">
        <f t="shared" si="1"/>
        <v>3.310294032217839E-05</v>
      </c>
    </row>
    <row r="56" spans="1:11" ht="13.5">
      <c r="A56" s="281"/>
      <c r="B56" s="252">
        <v>306</v>
      </c>
      <c r="C56" s="253" t="s">
        <v>77</v>
      </c>
      <c r="D56" s="290">
        <v>16379</v>
      </c>
      <c r="E56" s="255">
        <f t="shared" si="0"/>
        <v>0.0024219332033484147</v>
      </c>
      <c r="G56" s="256"/>
      <c r="H56" s="252">
        <v>320</v>
      </c>
      <c r="I56" s="253" t="s">
        <v>89</v>
      </c>
      <c r="J56" s="290">
        <v>1333</v>
      </c>
      <c r="K56" s="255">
        <f t="shared" si="1"/>
        <v>0.0001684206849216175</v>
      </c>
    </row>
    <row r="57" spans="1:11" ht="13.5">
      <c r="A57" s="281"/>
      <c r="B57" s="252">
        <v>307</v>
      </c>
      <c r="C57" s="253" t="s">
        <v>78</v>
      </c>
      <c r="D57" s="290">
        <v>15020</v>
      </c>
      <c r="E57" s="255">
        <f t="shared" si="0"/>
        <v>0.0022209803232366558</v>
      </c>
      <c r="G57" s="256"/>
      <c r="H57" s="252">
        <v>321</v>
      </c>
      <c r="I57" s="253" t="s">
        <v>90</v>
      </c>
      <c r="J57" s="290">
        <v>865</v>
      </c>
      <c r="K57" s="255">
        <f t="shared" si="1"/>
        <v>0.00010929024190337521</v>
      </c>
    </row>
    <row r="58" spans="1:11" ht="13.5">
      <c r="A58" s="281"/>
      <c r="B58" s="252">
        <v>308</v>
      </c>
      <c r="C58" s="253" t="s">
        <v>79</v>
      </c>
      <c r="D58" s="290">
        <v>549</v>
      </c>
      <c r="E58" s="255">
        <f t="shared" si="0"/>
        <v>8.11796403100482E-05</v>
      </c>
      <c r="G58" s="256"/>
      <c r="H58" s="252">
        <v>322</v>
      </c>
      <c r="I58" s="253" t="s">
        <v>91</v>
      </c>
      <c r="J58" s="290">
        <v>223</v>
      </c>
      <c r="K58" s="255">
        <f t="shared" si="1"/>
        <v>2.8175403403991527E-05</v>
      </c>
    </row>
    <row r="59" spans="1:11" ht="13.5">
      <c r="A59" s="281"/>
      <c r="B59" s="252">
        <v>309</v>
      </c>
      <c r="C59" s="253" t="s">
        <v>80</v>
      </c>
      <c r="D59" s="290">
        <v>7426</v>
      </c>
      <c r="E59" s="255">
        <f t="shared" si="0"/>
        <v>0.0010980692330462988</v>
      </c>
      <c r="G59" s="256"/>
      <c r="H59" s="252">
        <v>323</v>
      </c>
      <c r="I59" s="253" t="s">
        <v>92</v>
      </c>
      <c r="J59" s="290">
        <v>16004</v>
      </c>
      <c r="K59" s="255">
        <f t="shared" si="1"/>
        <v>0.0020220589958631404</v>
      </c>
    </row>
    <row r="60" spans="1:11" ht="13.5">
      <c r="A60" s="281"/>
      <c r="B60" s="252">
        <v>310</v>
      </c>
      <c r="C60" s="253" t="s">
        <v>81</v>
      </c>
      <c r="D60" s="290">
        <v>4110</v>
      </c>
      <c r="E60" s="255">
        <f t="shared" si="0"/>
        <v>0.000607738290845716</v>
      </c>
      <c r="G60" s="256"/>
      <c r="H60" s="252">
        <v>324</v>
      </c>
      <c r="I60" s="253" t="s">
        <v>93</v>
      </c>
      <c r="J60" s="290">
        <v>51472898</v>
      </c>
      <c r="K60" s="255">
        <f t="shared" si="1"/>
        <v>6.503451414899142</v>
      </c>
    </row>
    <row r="61" spans="1:11" ht="13.5">
      <c r="A61" s="281"/>
      <c r="B61" s="252">
        <v>311</v>
      </c>
      <c r="C61" s="253" t="s">
        <v>82</v>
      </c>
      <c r="D61" s="290">
        <v>17732478</v>
      </c>
      <c r="E61" s="255">
        <f t="shared" si="0"/>
        <v>2.6220695552747593</v>
      </c>
      <c r="G61" s="256"/>
      <c r="H61" s="252">
        <v>326</v>
      </c>
      <c r="I61" s="253" t="s">
        <v>95</v>
      </c>
      <c r="J61" s="290">
        <v>9938</v>
      </c>
      <c r="K61" s="255">
        <f t="shared" si="1"/>
        <v>0.0012556374844343847</v>
      </c>
    </row>
    <row r="62" spans="1:11" ht="13.5">
      <c r="A62" s="281"/>
      <c r="B62" s="252">
        <v>312</v>
      </c>
      <c r="C62" s="253" t="s">
        <v>83</v>
      </c>
      <c r="D62" s="290">
        <v>194492</v>
      </c>
      <c r="E62" s="255">
        <f t="shared" si="0"/>
        <v>0.02875918142656083</v>
      </c>
      <c r="G62" s="256"/>
      <c r="H62" s="252">
        <v>333</v>
      </c>
      <c r="I62" s="253" t="s">
        <v>102</v>
      </c>
      <c r="J62" s="290">
        <v>221</v>
      </c>
      <c r="K62" s="255">
        <f t="shared" si="1"/>
        <v>2.7922709203058867E-05</v>
      </c>
    </row>
    <row r="63" spans="1:11" ht="13.5">
      <c r="A63" s="281"/>
      <c r="B63" s="252">
        <v>314</v>
      </c>
      <c r="C63" s="253" t="s">
        <v>84</v>
      </c>
      <c r="D63" s="290">
        <v>5196</v>
      </c>
      <c r="E63" s="255">
        <f t="shared" si="0"/>
        <v>0.0007683231530983797</v>
      </c>
      <c r="G63" s="256"/>
      <c r="H63" s="252">
        <v>401</v>
      </c>
      <c r="I63" s="253" t="s">
        <v>107</v>
      </c>
      <c r="J63" s="290">
        <v>70053</v>
      </c>
      <c r="K63" s="255">
        <f t="shared" si="1"/>
        <v>0.008850993428967795</v>
      </c>
    </row>
    <row r="64" spans="1:11" ht="13.5">
      <c r="A64" s="281"/>
      <c r="B64" s="252">
        <v>316</v>
      </c>
      <c r="C64" s="253" t="s">
        <v>86</v>
      </c>
      <c r="D64" s="290">
        <v>5055</v>
      </c>
      <c r="E64" s="255">
        <f t="shared" si="0"/>
        <v>0.0007474737372810449</v>
      </c>
      <c r="G64" s="256"/>
      <c r="H64" s="252">
        <v>402</v>
      </c>
      <c r="I64" s="253" t="s">
        <v>108</v>
      </c>
      <c r="J64" s="290">
        <v>2246</v>
      </c>
      <c r="K64" s="255">
        <f t="shared" si="1"/>
        <v>0.0002837755876473765</v>
      </c>
    </row>
    <row r="65" spans="1:14" ht="13.5">
      <c r="A65" s="281"/>
      <c r="B65" s="252">
        <v>319</v>
      </c>
      <c r="C65" s="253" t="s">
        <v>88</v>
      </c>
      <c r="D65" s="290">
        <v>4516</v>
      </c>
      <c r="E65" s="255">
        <f t="shared" si="0"/>
        <v>0.0006677727789438574</v>
      </c>
      <c r="G65" s="256"/>
      <c r="H65" s="252">
        <v>403</v>
      </c>
      <c r="I65" s="253" t="s">
        <v>109</v>
      </c>
      <c r="J65" s="290">
        <v>310</v>
      </c>
      <c r="K65" s="255">
        <f t="shared" si="1"/>
        <v>3.916760114456221E-05</v>
      </c>
      <c r="M65" s="319"/>
      <c r="N65" s="320"/>
    </row>
    <row r="66" spans="1:11" ht="13.5">
      <c r="A66" s="281"/>
      <c r="B66" s="252">
        <v>320</v>
      </c>
      <c r="C66" s="253" t="s">
        <v>89</v>
      </c>
      <c r="D66" s="290">
        <v>19329</v>
      </c>
      <c r="E66" s="255">
        <f t="shared" si="0"/>
        <v>0.0028581443853422984</v>
      </c>
      <c r="G66" s="256"/>
      <c r="H66" s="252">
        <v>406</v>
      </c>
      <c r="I66" s="253" t="s">
        <v>112</v>
      </c>
      <c r="J66" s="290">
        <v>2795</v>
      </c>
      <c r="K66" s="255">
        <f t="shared" si="1"/>
        <v>0.00035314014580339155</v>
      </c>
    </row>
    <row r="67" spans="1:11" ht="13.5">
      <c r="A67" s="281"/>
      <c r="B67" s="252">
        <v>322</v>
      </c>
      <c r="C67" s="253" t="s">
        <v>91</v>
      </c>
      <c r="D67" s="290">
        <v>637</v>
      </c>
      <c r="E67" s="255">
        <f t="shared" si="0"/>
        <v>9.419204167122169E-05</v>
      </c>
      <c r="G67" s="256"/>
      <c r="H67" s="252">
        <v>407</v>
      </c>
      <c r="I67" s="253" t="s">
        <v>113</v>
      </c>
      <c r="J67" s="290">
        <v>77515</v>
      </c>
      <c r="K67" s="255">
        <f t="shared" si="1"/>
        <v>0.009793795492647549</v>
      </c>
    </row>
    <row r="68" spans="1:11" ht="13.5">
      <c r="A68" s="281"/>
      <c r="B68" s="252">
        <v>323</v>
      </c>
      <c r="C68" s="253" t="s">
        <v>92</v>
      </c>
      <c r="D68" s="290">
        <v>14354</v>
      </c>
      <c r="E68" s="255">
        <f t="shared" si="0"/>
        <v>0.002122500103844138</v>
      </c>
      <c r="G68" s="256"/>
      <c r="H68" s="252">
        <v>409</v>
      </c>
      <c r="I68" s="253" t="s">
        <v>115</v>
      </c>
      <c r="J68" s="290">
        <v>19512</v>
      </c>
      <c r="K68" s="255">
        <f t="shared" si="1"/>
        <v>0.0024652846242990255</v>
      </c>
    </row>
    <row r="69" spans="1:11" ht="13.5">
      <c r="A69" s="281"/>
      <c r="B69" s="252">
        <v>324</v>
      </c>
      <c r="C69" s="253" t="s">
        <v>93</v>
      </c>
      <c r="D69" s="290">
        <v>614941</v>
      </c>
      <c r="E69" s="255">
        <f t="shared" si="0"/>
        <v>0.09093021710728844</v>
      </c>
      <c r="G69" s="256"/>
      <c r="H69" s="252">
        <v>410</v>
      </c>
      <c r="I69" s="253" t="s">
        <v>116</v>
      </c>
      <c r="J69" s="290">
        <v>1122869</v>
      </c>
      <c r="K69" s="255">
        <f t="shared" si="1"/>
        <v>0.14187124235352716</v>
      </c>
    </row>
    <row r="70" spans="1:11" ht="13.5">
      <c r="A70" s="281"/>
      <c r="B70" s="252">
        <v>326</v>
      </c>
      <c r="C70" s="253" t="s">
        <v>95</v>
      </c>
      <c r="D70" s="290">
        <v>1553</v>
      </c>
      <c r="E70" s="255">
        <f t="shared" si="0"/>
        <v>0.00022963931038525473</v>
      </c>
      <c r="G70" s="256"/>
      <c r="H70" s="252">
        <v>411</v>
      </c>
      <c r="I70" s="253" t="s">
        <v>117</v>
      </c>
      <c r="J70" s="290">
        <v>1574</v>
      </c>
      <c r="K70" s="255">
        <f t="shared" si="1"/>
        <v>0.00019887033613400298</v>
      </c>
    </row>
    <row r="71" spans="1:11" ht="13.5">
      <c r="A71" s="281"/>
      <c r="B71" s="252">
        <v>327</v>
      </c>
      <c r="C71" s="253" t="s">
        <v>96</v>
      </c>
      <c r="D71" s="290">
        <v>9421</v>
      </c>
      <c r="E71" s="255">
        <f t="shared" si="0"/>
        <v>0.001393066286631993</v>
      </c>
      <c r="F71" s="282"/>
      <c r="G71" s="256"/>
      <c r="H71" s="252">
        <v>412</v>
      </c>
      <c r="I71" s="253" t="s">
        <v>118</v>
      </c>
      <c r="J71" s="290">
        <v>3295</v>
      </c>
      <c r="K71" s="255">
        <f t="shared" si="1"/>
        <v>0.00041631369603655643</v>
      </c>
    </row>
    <row r="72" spans="1:11" ht="13.5">
      <c r="A72" s="281"/>
      <c r="B72" s="252">
        <v>328</v>
      </c>
      <c r="C72" s="253" t="s">
        <v>97</v>
      </c>
      <c r="D72" s="290">
        <v>6550</v>
      </c>
      <c r="E72" s="255">
        <f t="shared" si="0"/>
        <v>0.000968536692223708</v>
      </c>
      <c r="G72" s="256"/>
      <c r="H72" s="252">
        <v>413</v>
      </c>
      <c r="I72" s="253" t="s">
        <v>119</v>
      </c>
      <c r="J72" s="290">
        <v>47314</v>
      </c>
      <c r="K72" s="255">
        <f t="shared" si="1"/>
        <v>0.005977986711463924</v>
      </c>
    </row>
    <row r="73" spans="1:13" ht="13.5">
      <c r="A73" s="281"/>
      <c r="B73" s="252">
        <v>401</v>
      </c>
      <c r="C73" s="253" t="s">
        <v>107</v>
      </c>
      <c r="D73" s="290">
        <v>213319</v>
      </c>
      <c r="E73" s="255">
        <f t="shared" si="0"/>
        <v>0.031543095976865526</v>
      </c>
      <c r="G73" s="256"/>
      <c r="H73" s="252">
        <v>414</v>
      </c>
      <c r="I73" s="285" t="s">
        <v>354</v>
      </c>
      <c r="J73" s="290">
        <v>285</v>
      </c>
      <c r="K73" s="255">
        <f t="shared" si="1"/>
        <v>3.600892363290396E-05</v>
      </c>
      <c r="M73" s="319"/>
    </row>
    <row r="74" spans="1:11" ht="14.25" thickBot="1">
      <c r="A74" s="281"/>
      <c r="B74" s="252">
        <v>402</v>
      </c>
      <c r="C74" s="253" t="s">
        <v>108</v>
      </c>
      <c r="D74" s="290">
        <v>653218</v>
      </c>
      <c r="E74" s="255">
        <f aca="true" t="shared" si="2" ref="E74:E137">D74/$D$7*100</f>
        <v>0.09659016809480704</v>
      </c>
      <c r="G74" s="264" t="s">
        <v>121</v>
      </c>
      <c r="H74" s="265" t="s">
        <v>122</v>
      </c>
      <c r="I74" s="266"/>
      <c r="J74" s="267">
        <f>SUM(J48:J73)</f>
        <v>59197091</v>
      </c>
      <c r="K74" s="268">
        <f aca="true" t="shared" si="3" ref="K74:K137">J74/$J$7*100</f>
        <v>7.479380803891463</v>
      </c>
    </row>
    <row r="75" spans="1:11" ht="13.5">
      <c r="A75" s="281"/>
      <c r="B75" s="252">
        <v>405</v>
      </c>
      <c r="C75" s="253" t="s">
        <v>111</v>
      </c>
      <c r="D75" s="290">
        <v>4165</v>
      </c>
      <c r="E75" s="255">
        <f t="shared" si="2"/>
        <v>0.0006158710416964495</v>
      </c>
      <c r="G75" s="256" t="s">
        <v>123</v>
      </c>
      <c r="H75" s="269">
        <v>201</v>
      </c>
      <c r="I75" s="274" t="s">
        <v>124</v>
      </c>
      <c r="J75" s="289">
        <v>10500</v>
      </c>
      <c r="K75" s="255">
        <f t="shared" si="3"/>
        <v>0.001326644554896462</v>
      </c>
    </row>
    <row r="76" spans="1:11" ht="13.5">
      <c r="A76" s="281"/>
      <c r="B76" s="252">
        <v>406</v>
      </c>
      <c r="C76" s="253" t="s">
        <v>112</v>
      </c>
      <c r="D76" s="290">
        <v>630129</v>
      </c>
      <c r="E76" s="255">
        <f t="shared" si="2"/>
        <v>0.09317603928766915</v>
      </c>
      <c r="G76" s="256"/>
      <c r="H76" s="252">
        <v>202</v>
      </c>
      <c r="I76" s="253" t="s">
        <v>125</v>
      </c>
      <c r="J76" s="290">
        <v>3610096</v>
      </c>
      <c r="K76" s="255">
        <f t="shared" si="3"/>
        <v>0.456125162005095</v>
      </c>
    </row>
    <row r="77" spans="1:11" ht="13.5">
      <c r="A77" s="281"/>
      <c r="B77" s="252">
        <v>407</v>
      </c>
      <c r="C77" s="253" t="s">
        <v>113</v>
      </c>
      <c r="D77" s="290">
        <v>127558</v>
      </c>
      <c r="E77" s="255">
        <f t="shared" si="2"/>
        <v>0.018861771509415537</v>
      </c>
      <c r="G77" s="256"/>
      <c r="H77" s="252">
        <v>203</v>
      </c>
      <c r="I77" s="253" t="s">
        <v>126</v>
      </c>
      <c r="J77" s="290">
        <v>3411229</v>
      </c>
      <c r="K77" s="255">
        <f t="shared" si="3"/>
        <v>0.4309988931766574</v>
      </c>
    </row>
    <row r="78" spans="1:11" ht="13.5">
      <c r="A78" s="281"/>
      <c r="B78" s="252">
        <v>408</v>
      </c>
      <c r="C78" s="253" t="s">
        <v>114</v>
      </c>
      <c r="D78" s="290">
        <v>16934</v>
      </c>
      <c r="E78" s="255">
        <f t="shared" si="2"/>
        <v>0.002504000052842179</v>
      </c>
      <c r="G78" s="256"/>
      <c r="H78" s="252">
        <v>204</v>
      </c>
      <c r="I78" s="253" t="s">
        <v>127</v>
      </c>
      <c r="J78" s="290">
        <v>613881</v>
      </c>
      <c r="K78" s="255">
        <f t="shared" si="3"/>
        <v>0.07756208438137095</v>
      </c>
    </row>
    <row r="79" spans="1:11" ht="13.5">
      <c r="A79" s="281"/>
      <c r="B79" s="252">
        <v>409</v>
      </c>
      <c r="C79" s="253" t="s">
        <v>115</v>
      </c>
      <c r="D79" s="290">
        <v>114830</v>
      </c>
      <c r="E79" s="255">
        <f t="shared" si="2"/>
        <v>0.016979705094358533</v>
      </c>
      <c r="G79" s="256"/>
      <c r="H79" s="252">
        <v>205</v>
      </c>
      <c r="I79" s="253" t="s">
        <v>128</v>
      </c>
      <c r="J79" s="290">
        <v>9963299</v>
      </c>
      <c r="K79" s="255">
        <f t="shared" si="3"/>
        <v>1.2588339397290824</v>
      </c>
    </row>
    <row r="80" spans="1:11" ht="13.5">
      <c r="A80" s="281"/>
      <c r="B80" s="252">
        <v>410</v>
      </c>
      <c r="C80" s="253" t="s">
        <v>116</v>
      </c>
      <c r="D80" s="290">
        <v>6109663</v>
      </c>
      <c r="E80" s="255">
        <f t="shared" si="2"/>
        <v>0.9034248538353553</v>
      </c>
      <c r="G80" s="256"/>
      <c r="H80" s="252">
        <v>206</v>
      </c>
      <c r="I80" s="253" t="s">
        <v>129</v>
      </c>
      <c r="J80" s="290">
        <v>34195328</v>
      </c>
      <c r="K80" s="255">
        <f t="shared" si="3"/>
        <v>4.320480542295098</v>
      </c>
    </row>
    <row r="81" spans="1:11" ht="13.5">
      <c r="A81" s="281"/>
      <c r="B81" s="252">
        <v>411</v>
      </c>
      <c r="C81" s="253" t="s">
        <v>117</v>
      </c>
      <c r="D81" s="290">
        <v>7435</v>
      </c>
      <c r="E81" s="255">
        <f t="shared" si="2"/>
        <v>0.0010994000468218731</v>
      </c>
      <c r="G81" s="256"/>
      <c r="H81" s="252">
        <v>207</v>
      </c>
      <c r="I81" s="253" t="s">
        <v>130</v>
      </c>
      <c r="J81" s="290">
        <v>7380616</v>
      </c>
      <c r="K81" s="255">
        <f t="shared" si="3"/>
        <v>0.9325194312554006</v>
      </c>
    </row>
    <row r="82" spans="1:11" ht="13.5">
      <c r="A82" s="281"/>
      <c r="B82" s="252">
        <v>412</v>
      </c>
      <c r="C82" s="253" t="s">
        <v>118</v>
      </c>
      <c r="D82" s="290">
        <v>1044</v>
      </c>
      <c r="E82" s="255">
        <f t="shared" si="2"/>
        <v>0.00015437439796664904</v>
      </c>
      <c r="G82" s="256"/>
      <c r="H82" s="252">
        <v>208</v>
      </c>
      <c r="I82" s="253" t="s">
        <v>131</v>
      </c>
      <c r="J82" s="290">
        <v>23140197</v>
      </c>
      <c r="K82" s="255">
        <f t="shared" si="3"/>
        <v>2.9236967951696613</v>
      </c>
    </row>
    <row r="83" spans="1:11" ht="13.5">
      <c r="A83" s="281"/>
      <c r="B83" s="252">
        <v>413</v>
      </c>
      <c r="C83" s="253" t="s">
        <v>119</v>
      </c>
      <c r="D83" s="290">
        <v>1083247</v>
      </c>
      <c r="E83" s="255">
        <f t="shared" si="2"/>
        <v>0.16017778110553513</v>
      </c>
      <c r="G83" s="256"/>
      <c r="H83" s="252">
        <v>209</v>
      </c>
      <c r="I83" s="253" t="s">
        <v>132</v>
      </c>
      <c r="J83" s="290">
        <v>30181</v>
      </c>
      <c r="K83" s="255">
        <f t="shared" si="3"/>
        <v>0.0038132818391742973</v>
      </c>
    </row>
    <row r="84" spans="1:11" ht="14.25" thickBot="1">
      <c r="A84" s="264" t="s">
        <v>348</v>
      </c>
      <c r="B84" s="265" t="s">
        <v>122</v>
      </c>
      <c r="C84" s="266"/>
      <c r="D84" s="267">
        <f>SUM(D55:D83)</f>
        <v>30852887</v>
      </c>
      <c r="E84" s="268">
        <f t="shared" si="2"/>
        <v>4.5621607817605865</v>
      </c>
      <c r="G84" s="256"/>
      <c r="H84" s="252">
        <v>210</v>
      </c>
      <c r="I84" s="253" t="s">
        <v>133</v>
      </c>
      <c r="J84" s="290">
        <v>10956484</v>
      </c>
      <c r="K84" s="255">
        <f t="shared" si="3"/>
        <v>1.384319984705734</v>
      </c>
    </row>
    <row r="85" spans="1:11" ht="13.5">
      <c r="A85" s="256" t="s">
        <v>123</v>
      </c>
      <c r="B85" s="269">
        <v>201</v>
      </c>
      <c r="C85" s="274" t="s">
        <v>124</v>
      </c>
      <c r="D85" s="289">
        <v>6317</v>
      </c>
      <c r="E85" s="272">
        <f t="shared" si="2"/>
        <v>0.0009340834022560554</v>
      </c>
      <c r="G85" s="256"/>
      <c r="H85" s="252">
        <v>211</v>
      </c>
      <c r="I85" s="253" t="s">
        <v>134</v>
      </c>
      <c r="J85" s="290">
        <v>7372</v>
      </c>
      <c r="K85" s="255">
        <f t="shared" si="3"/>
        <v>0.0009314308246377827</v>
      </c>
    </row>
    <row r="86" spans="1:11" ht="13.5">
      <c r="A86" s="256"/>
      <c r="B86" s="252">
        <v>202</v>
      </c>
      <c r="C86" s="253" t="s">
        <v>125</v>
      </c>
      <c r="D86" s="290">
        <v>280568</v>
      </c>
      <c r="E86" s="255">
        <f t="shared" si="2"/>
        <v>0.041487084376155926</v>
      </c>
      <c r="G86" s="256"/>
      <c r="H86" s="252">
        <v>213</v>
      </c>
      <c r="I86" s="253" t="s">
        <v>136</v>
      </c>
      <c r="J86" s="290">
        <v>77026447</v>
      </c>
      <c r="K86" s="255">
        <f t="shared" si="3"/>
        <v>9.73206823767342</v>
      </c>
    </row>
    <row r="87" spans="1:11" ht="13.5">
      <c r="A87" s="256"/>
      <c r="B87" s="252">
        <v>203</v>
      </c>
      <c r="C87" s="253" t="s">
        <v>126</v>
      </c>
      <c r="D87" s="290">
        <v>2376358</v>
      </c>
      <c r="E87" s="255">
        <f t="shared" si="2"/>
        <v>0.35138777356631246</v>
      </c>
      <c r="G87" s="256"/>
      <c r="H87" s="252">
        <v>215</v>
      </c>
      <c r="I87" s="253" t="s">
        <v>137</v>
      </c>
      <c r="J87" s="290">
        <v>2640441</v>
      </c>
      <c r="K87" s="255">
        <f t="shared" si="3"/>
        <v>0.3336120643024161</v>
      </c>
    </row>
    <row r="88" spans="1:11" ht="13.5">
      <c r="A88" s="256"/>
      <c r="B88" s="252">
        <v>204</v>
      </c>
      <c r="C88" s="253" t="s">
        <v>127</v>
      </c>
      <c r="D88" s="290">
        <v>513186</v>
      </c>
      <c r="E88" s="255">
        <f t="shared" si="2"/>
        <v>0.07588388869244517</v>
      </c>
      <c r="G88" s="256"/>
      <c r="H88" s="252">
        <v>217</v>
      </c>
      <c r="I88" s="253" t="s">
        <v>138</v>
      </c>
      <c r="J88" s="290">
        <v>272424</v>
      </c>
      <c r="K88" s="255">
        <f t="shared" si="3"/>
        <v>0.034419982497439404</v>
      </c>
    </row>
    <row r="89" spans="1:11" ht="13.5">
      <c r="A89" s="256"/>
      <c r="B89" s="252">
        <v>205</v>
      </c>
      <c r="C89" s="253" t="s">
        <v>128</v>
      </c>
      <c r="D89" s="290">
        <v>8158284</v>
      </c>
      <c r="E89" s="255">
        <f t="shared" si="2"/>
        <v>1.2063507480277256</v>
      </c>
      <c r="G89" s="256"/>
      <c r="H89" s="252">
        <v>218</v>
      </c>
      <c r="I89" s="253" t="s">
        <v>139</v>
      </c>
      <c r="J89" s="290">
        <v>1740693</v>
      </c>
      <c r="K89" s="255">
        <f t="shared" si="3"/>
        <v>0.21993151335203687</v>
      </c>
    </row>
    <row r="90" spans="1:11" ht="13.5">
      <c r="A90" s="256"/>
      <c r="B90" s="252">
        <v>206</v>
      </c>
      <c r="C90" s="253" t="s">
        <v>129</v>
      </c>
      <c r="D90" s="290">
        <v>3155883</v>
      </c>
      <c r="E90" s="255">
        <f t="shared" si="2"/>
        <v>0.4666547300557301</v>
      </c>
      <c r="G90" s="256"/>
      <c r="H90" s="252">
        <v>220</v>
      </c>
      <c r="I90" s="253" t="s">
        <v>141</v>
      </c>
      <c r="J90" s="290">
        <v>16157690</v>
      </c>
      <c r="K90" s="255">
        <f t="shared" si="3"/>
        <v>2.041477281733811</v>
      </c>
    </row>
    <row r="91" spans="1:11" ht="13.5">
      <c r="A91" s="256"/>
      <c r="B91" s="252">
        <v>207</v>
      </c>
      <c r="C91" s="253" t="s">
        <v>130</v>
      </c>
      <c r="D91" s="290">
        <v>5337887</v>
      </c>
      <c r="E91" s="255">
        <f t="shared" si="2"/>
        <v>0.7893037280067072</v>
      </c>
      <c r="G91" s="256"/>
      <c r="H91" s="252">
        <v>221</v>
      </c>
      <c r="I91" s="253" t="s">
        <v>142</v>
      </c>
      <c r="J91" s="290">
        <v>273378</v>
      </c>
      <c r="K91" s="255">
        <f t="shared" si="3"/>
        <v>0.03454051763128428</v>
      </c>
    </row>
    <row r="92" spans="1:11" ht="13.5">
      <c r="A92" s="256"/>
      <c r="B92" s="252">
        <v>208</v>
      </c>
      <c r="C92" s="253" t="s">
        <v>131</v>
      </c>
      <c r="D92" s="290">
        <v>11831135</v>
      </c>
      <c r="E92" s="255">
        <f t="shared" si="2"/>
        <v>1.7494486042980366</v>
      </c>
      <c r="G92" s="256"/>
      <c r="H92" s="252">
        <v>222</v>
      </c>
      <c r="I92" s="253" t="s">
        <v>143</v>
      </c>
      <c r="J92" s="290">
        <v>571173</v>
      </c>
      <c r="K92" s="255">
        <f t="shared" si="3"/>
        <v>0.07216605241465494</v>
      </c>
    </row>
    <row r="93" spans="1:11" ht="13.5">
      <c r="A93" s="256"/>
      <c r="B93" s="252">
        <v>209</v>
      </c>
      <c r="C93" s="253" t="s">
        <v>132</v>
      </c>
      <c r="D93" s="290">
        <v>12216</v>
      </c>
      <c r="E93" s="255">
        <f t="shared" si="2"/>
        <v>0.001806357898046537</v>
      </c>
      <c r="G93" s="256"/>
      <c r="H93" s="252">
        <v>225</v>
      </c>
      <c r="I93" s="253" t="s">
        <v>144</v>
      </c>
      <c r="J93" s="290">
        <v>1980829</v>
      </c>
      <c r="K93" s="255">
        <f t="shared" si="3"/>
        <v>0.2502720006696194</v>
      </c>
    </row>
    <row r="94" spans="1:11" ht="13.5">
      <c r="A94" s="256"/>
      <c r="B94" s="252">
        <v>210</v>
      </c>
      <c r="C94" s="253" t="s">
        <v>133</v>
      </c>
      <c r="D94" s="290">
        <v>4941571</v>
      </c>
      <c r="E94" s="255">
        <f t="shared" si="2"/>
        <v>0.7307011955310841</v>
      </c>
      <c r="G94" s="256"/>
      <c r="H94" s="252">
        <v>228</v>
      </c>
      <c r="I94" s="253" t="s">
        <v>325</v>
      </c>
      <c r="J94" s="290">
        <v>9581</v>
      </c>
      <c r="K94" s="255">
        <f t="shared" si="3"/>
        <v>0.001210531569567905</v>
      </c>
    </row>
    <row r="95" spans="1:11" ht="13.5">
      <c r="A95" s="256"/>
      <c r="B95" s="252">
        <v>213</v>
      </c>
      <c r="C95" s="253" t="s">
        <v>136</v>
      </c>
      <c r="D95" s="290">
        <v>43003674</v>
      </c>
      <c r="E95" s="255">
        <f t="shared" si="2"/>
        <v>6.358875751057508</v>
      </c>
      <c r="G95" s="256"/>
      <c r="H95" s="252">
        <v>230</v>
      </c>
      <c r="I95" s="253" t="s">
        <v>146</v>
      </c>
      <c r="J95" s="290">
        <v>40512</v>
      </c>
      <c r="K95" s="255">
        <f t="shared" si="3"/>
        <v>0.005118573734091949</v>
      </c>
    </row>
    <row r="96" spans="1:11" ht="13.5">
      <c r="A96" s="256"/>
      <c r="B96" s="252">
        <v>215</v>
      </c>
      <c r="C96" s="253" t="s">
        <v>137</v>
      </c>
      <c r="D96" s="290">
        <v>1136020</v>
      </c>
      <c r="E96" s="255">
        <f t="shared" si="2"/>
        <v>0.1679812294809125</v>
      </c>
      <c r="G96" s="256"/>
      <c r="H96" s="252">
        <v>234</v>
      </c>
      <c r="I96" s="253" t="s">
        <v>148</v>
      </c>
      <c r="J96" s="290">
        <v>954940</v>
      </c>
      <c r="K96" s="255">
        <f t="shared" si="3"/>
        <v>0.1206539001193169</v>
      </c>
    </row>
    <row r="97" spans="1:11" ht="13.5">
      <c r="A97" s="256"/>
      <c r="B97" s="252">
        <v>217</v>
      </c>
      <c r="C97" s="253" t="s">
        <v>138</v>
      </c>
      <c r="D97" s="290">
        <v>183733</v>
      </c>
      <c r="E97" s="255">
        <f t="shared" si="2"/>
        <v>0.027168267491960087</v>
      </c>
      <c r="G97" s="256"/>
      <c r="H97" s="252">
        <v>241</v>
      </c>
      <c r="I97" s="253" t="s">
        <v>149</v>
      </c>
      <c r="J97" s="290">
        <v>15966</v>
      </c>
      <c r="K97" s="255">
        <f t="shared" si="3"/>
        <v>0.0020172578060454202</v>
      </c>
    </row>
    <row r="98" spans="1:11" ht="13.5">
      <c r="A98" s="256"/>
      <c r="B98" s="252">
        <v>218</v>
      </c>
      <c r="C98" s="253" t="s">
        <v>139</v>
      </c>
      <c r="D98" s="290">
        <v>1739145</v>
      </c>
      <c r="E98" s="255">
        <f t="shared" si="2"/>
        <v>0.2571642359690688</v>
      </c>
      <c r="G98" s="256"/>
      <c r="H98" s="252">
        <v>242</v>
      </c>
      <c r="I98" s="253" t="s">
        <v>150</v>
      </c>
      <c r="J98" s="290">
        <v>123399</v>
      </c>
      <c r="K98" s="255">
        <f t="shared" si="3"/>
        <v>0.015591105850444618</v>
      </c>
    </row>
    <row r="99" spans="1:11" ht="13.5">
      <c r="A99" s="256"/>
      <c r="B99" s="252">
        <v>219</v>
      </c>
      <c r="C99" s="253" t="s">
        <v>140</v>
      </c>
      <c r="D99" s="290">
        <v>410</v>
      </c>
      <c r="E99" s="255">
        <f t="shared" si="2"/>
        <v>6.062596088728554E-05</v>
      </c>
      <c r="G99" s="256"/>
      <c r="H99" s="252">
        <v>243</v>
      </c>
      <c r="I99" s="291" t="s">
        <v>151</v>
      </c>
      <c r="J99" s="290">
        <v>42374</v>
      </c>
      <c r="K99" s="255">
        <f t="shared" si="3"/>
        <v>0.005353832035160255</v>
      </c>
    </row>
    <row r="100" spans="1:11" ht="13.5">
      <c r="A100" s="256"/>
      <c r="B100" s="252">
        <v>220</v>
      </c>
      <c r="C100" s="253" t="s">
        <v>141</v>
      </c>
      <c r="D100" s="290">
        <v>3569993</v>
      </c>
      <c r="E100" s="255">
        <f t="shared" si="2"/>
        <v>0.5278884292338615</v>
      </c>
      <c r="G100" s="256"/>
      <c r="H100" s="252">
        <v>247</v>
      </c>
      <c r="I100" s="253" t="s">
        <v>327</v>
      </c>
      <c r="J100" s="290">
        <v>59094</v>
      </c>
      <c r="K100" s="255">
        <f t="shared" si="3"/>
        <v>0.0074663555549572885</v>
      </c>
    </row>
    <row r="101" spans="1:11" ht="13.5">
      <c r="A101" s="256"/>
      <c r="B101" s="252">
        <v>221</v>
      </c>
      <c r="C101" s="253" t="s">
        <v>142</v>
      </c>
      <c r="D101" s="290">
        <v>26139</v>
      </c>
      <c r="E101" s="255">
        <f t="shared" si="2"/>
        <v>0.0038651268088603827</v>
      </c>
      <c r="G101" s="256"/>
      <c r="H101" s="286"/>
      <c r="I101" s="287" t="s">
        <v>155</v>
      </c>
      <c r="J101" s="288">
        <f>J77+J78+J79+J80+J81+J82+J83+J84+J86+J88+J89+J90+J91+J92+J93+J95+J98</f>
        <v>187877760</v>
      </c>
      <c r="K101" s="263">
        <f t="shared" si="3"/>
        <v>23.737810218108983</v>
      </c>
    </row>
    <row r="102" spans="1:11" ht="13.5">
      <c r="A102" s="256"/>
      <c r="B102" s="252">
        <v>222</v>
      </c>
      <c r="C102" s="253" t="s">
        <v>143</v>
      </c>
      <c r="D102" s="290">
        <v>896773</v>
      </c>
      <c r="E102" s="255">
        <f t="shared" si="2"/>
        <v>0.13260420688481395</v>
      </c>
      <c r="G102" s="256"/>
      <c r="H102" s="257"/>
      <c r="I102" s="261" t="s">
        <v>156</v>
      </c>
      <c r="J102" s="262">
        <f>J75+J76+J87</f>
        <v>6261037</v>
      </c>
      <c r="K102" s="263">
        <f t="shared" si="3"/>
        <v>0.7910638708624076</v>
      </c>
    </row>
    <row r="103" spans="1:11" ht="13.5">
      <c r="A103" s="256"/>
      <c r="B103" s="252">
        <v>225</v>
      </c>
      <c r="C103" s="253" t="s">
        <v>144</v>
      </c>
      <c r="D103" s="290">
        <v>847698</v>
      </c>
      <c r="E103" s="255">
        <f t="shared" si="2"/>
        <v>0.12534757510300046</v>
      </c>
      <c r="G103" s="256"/>
      <c r="H103" s="257"/>
      <c r="I103" s="261" t="s">
        <v>297</v>
      </c>
      <c r="J103" s="262">
        <f>J104-J101-J102</f>
        <v>1089327</v>
      </c>
      <c r="K103" s="263">
        <f t="shared" si="3"/>
        <v>0.13763330790968556</v>
      </c>
    </row>
    <row r="104" spans="1:11" ht="14.25" thickBot="1">
      <c r="A104" s="256"/>
      <c r="B104" s="252">
        <v>228</v>
      </c>
      <c r="C104" s="253" t="s">
        <v>325</v>
      </c>
      <c r="D104" s="290">
        <v>8830</v>
      </c>
      <c r="E104" s="255">
        <f t="shared" si="2"/>
        <v>0.0013056761820359301</v>
      </c>
      <c r="G104" s="264" t="s">
        <v>157</v>
      </c>
      <c r="H104" s="265" t="s">
        <v>158</v>
      </c>
      <c r="I104" s="266"/>
      <c r="J104" s="267">
        <f>SUM(J75:J100)</f>
        <v>195228124</v>
      </c>
      <c r="K104" s="268">
        <f t="shared" si="3"/>
        <v>24.666507396881073</v>
      </c>
    </row>
    <row r="105" spans="1:11" ht="13.5">
      <c r="A105" s="256"/>
      <c r="B105" s="252">
        <v>230</v>
      </c>
      <c r="C105" s="253" t="s">
        <v>146</v>
      </c>
      <c r="D105" s="290">
        <v>72639</v>
      </c>
      <c r="E105" s="255">
        <f t="shared" si="2"/>
        <v>0.01074099798266228</v>
      </c>
      <c r="G105" s="281" t="s">
        <v>159</v>
      </c>
      <c r="H105" s="269">
        <v>151</v>
      </c>
      <c r="I105" s="274" t="s">
        <v>162</v>
      </c>
      <c r="J105" s="289">
        <v>2335</v>
      </c>
      <c r="K105" s="255">
        <f t="shared" si="3"/>
        <v>0.0002950204795888799</v>
      </c>
    </row>
    <row r="106" spans="1:11" ht="13.5">
      <c r="A106" s="256"/>
      <c r="B106" s="252">
        <v>233</v>
      </c>
      <c r="C106" s="253" t="s">
        <v>147</v>
      </c>
      <c r="D106" s="290">
        <v>2067</v>
      </c>
      <c r="E106" s="255">
        <f t="shared" si="2"/>
        <v>0.00030564356379029074</v>
      </c>
      <c r="G106" s="256" t="s">
        <v>161</v>
      </c>
      <c r="H106" s="252">
        <v>153</v>
      </c>
      <c r="I106" s="253" t="s">
        <v>164</v>
      </c>
      <c r="J106" s="290">
        <v>2599</v>
      </c>
      <c r="K106" s="255">
        <f t="shared" si="3"/>
        <v>0.0003283761141119909</v>
      </c>
    </row>
    <row r="107" spans="1:11" ht="13.5">
      <c r="A107" s="256"/>
      <c r="B107" s="252">
        <v>234</v>
      </c>
      <c r="C107" s="253" t="s">
        <v>148</v>
      </c>
      <c r="D107" s="290">
        <v>1751601</v>
      </c>
      <c r="E107" s="255">
        <f t="shared" si="2"/>
        <v>0.25900608223446403</v>
      </c>
      <c r="G107" s="256"/>
      <c r="H107" s="252">
        <v>154</v>
      </c>
      <c r="I107" s="253" t="s">
        <v>165</v>
      </c>
      <c r="J107" s="290">
        <v>272</v>
      </c>
      <c r="K107" s="255">
        <f t="shared" si="3"/>
        <v>3.436641132684168E-05</v>
      </c>
    </row>
    <row r="108" spans="1:11" ht="13.5">
      <c r="A108" s="256"/>
      <c r="B108" s="252">
        <v>241</v>
      </c>
      <c r="C108" s="253" t="s">
        <v>149</v>
      </c>
      <c r="D108" s="290">
        <v>13461</v>
      </c>
      <c r="E108" s="255">
        <f t="shared" si="2"/>
        <v>0.0019904538036676846</v>
      </c>
      <c r="G108" s="256"/>
      <c r="H108" s="252">
        <v>223</v>
      </c>
      <c r="I108" s="253" t="s">
        <v>169</v>
      </c>
      <c r="J108" s="290">
        <v>1653193</v>
      </c>
      <c r="K108" s="255">
        <f t="shared" si="3"/>
        <v>0.20887614206123303</v>
      </c>
    </row>
    <row r="109" spans="1:11" ht="13.5">
      <c r="A109" s="256"/>
      <c r="B109" s="252">
        <v>242</v>
      </c>
      <c r="C109" s="253" t="s">
        <v>150</v>
      </c>
      <c r="D109" s="290">
        <v>37038</v>
      </c>
      <c r="E109" s="255">
        <f t="shared" si="2"/>
        <v>0.005476742291081175</v>
      </c>
      <c r="G109" s="256"/>
      <c r="H109" s="252">
        <v>224</v>
      </c>
      <c r="I109" s="253" t="s">
        <v>170</v>
      </c>
      <c r="J109" s="290">
        <v>123642</v>
      </c>
      <c r="K109" s="255">
        <f t="shared" si="3"/>
        <v>0.015621808195857937</v>
      </c>
    </row>
    <row r="110" spans="1:11" ht="13.5">
      <c r="A110" s="256"/>
      <c r="B110" s="252">
        <v>243</v>
      </c>
      <c r="C110" s="291" t="s">
        <v>151</v>
      </c>
      <c r="D110" s="290">
        <v>214</v>
      </c>
      <c r="E110" s="255">
        <f t="shared" si="2"/>
        <v>3.164379421921733E-05</v>
      </c>
      <c r="G110" s="256"/>
      <c r="H110" s="252">
        <v>227</v>
      </c>
      <c r="I110" s="253" t="s">
        <v>171</v>
      </c>
      <c r="J110" s="290">
        <v>679186</v>
      </c>
      <c r="K110" s="255">
        <f t="shared" si="3"/>
        <v>0.08581318177732461</v>
      </c>
    </row>
    <row r="111" spans="1:11" ht="13.5">
      <c r="A111" s="256"/>
      <c r="B111" s="252">
        <v>244</v>
      </c>
      <c r="C111" s="291" t="s">
        <v>326</v>
      </c>
      <c r="D111" s="290">
        <v>5727</v>
      </c>
      <c r="E111" s="255">
        <f t="shared" si="2"/>
        <v>0.0008468411658572787</v>
      </c>
      <c r="G111" s="256"/>
      <c r="H111" s="252">
        <v>229</v>
      </c>
      <c r="I111" s="253" t="s">
        <v>172</v>
      </c>
      <c r="J111" s="290">
        <v>5610</v>
      </c>
      <c r="K111" s="255">
        <f t="shared" si="3"/>
        <v>0.0007088072336161096</v>
      </c>
    </row>
    <row r="112" spans="1:11" ht="13.5">
      <c r="A112" s="256"/>
      <c r="B112" s="252">
        <v>247</v>
      </c>
      <c r="C112" s="253" t="s">
        <v>327</v>
      </c>
      <c r="D112" s="290">
        <v>7667</v>
      </c>
      <c r="E112" s="255">
        <f t="shared" si="2"/>
        <v>0.0011337054685922397</v>
      </c>
      <c r="G112" s="256"/>
      <c r="H112" s="252">
        <v>231</v>
      </c>
      <c r="I112" s="253" t="s">
        <v>173</v>
      </c>
      <c r="J112" s="290">
        <v>289464</v>
      </c>
      <c r="K112" s="255">
        <f t="shared" si="3"/>
        <v>0.036572937089385665</v>
      </c>
    </row>
    <row r="113" spans="1:11" ht="13.5">
      <c r="A113" s="256"/>
      <c r="B113" s="286"/>
      <c r="C113" s="287" t="s">
        <v>155</v>
      </c>
      <c r="D113" s="288">
        <f>D87+D88+D89+D90+D91+D92+D93+D94+D95+D97+D98+D100+D101+D102+D103+D105+D106+D109</f>
        <v>86705419</v>
      </c>
      <c r="E113" s="263">
        <f t="shared" si="2"/>
        <v>12.820974002462696</v>
      </c>
      <c r="G113" s="256"/>
      <c r="H113" s="252">
        <v>232</v>
      </c>
      <c r="I113" s="253" t="s">
        <v>174</v>
      </c>
      <c r="J113" s="290">
        <v>239088</v>
      </c>
      <c r="K113" s="255">
        <f t="shared" si="3"/>
        <v>0.03020807555629384</v>
      </c>
    </row>
    <row r="114" spans="1:11" ht="13.5">
      <c r="A114" s="256"/>
      <c r="B114" s="257"/>
      <c r="C114" s="261" t="s">
        <v>156</v>
      </c>
      <c r="D114" s="262">
        <f>D85+D86+D96</f>
        <v>1422905</v>
      </c>
      <c r="E114" s="263">
        <f t="shared" si="2"/>
        <v>0.21040239725932447</v>
      </c>
      <c r="G114" s="256"/>
      <c r="H114" s="252">
        <v>235</v>
      </c>
      <c r="I114" s="253" t="s">
        <v>175</v>
      </c>
      <c r="J114" s="290">
        <v>3022063</v>
      </c>
      <c r="K114" s="255">
        <f t="shared" si="3"/>
        <v>0.3818288974765778</v>
      </c>
    </row>
    <row r="115" spans="1:11" ht="13.5">
      <c r="A115" s="256"/>
      <c r="B115" s="257"/>
      <c r="C115" s="261" t="s">
        <v>37</v>
      </c>
      <c r="D115" s="262">
        <f>D116-D113-D114</f>
        <v>1787910</v>
      </c>
      <c r="E115" s="263">
        <f t="shared" si="2"/>
        <v>0.2643750286097236</v>
      </c>
      <c r="G115" s="256"/>
      <c r="H115" s="252">
        <v>236</v>
      </c>
      <c r="I115" s="253" t="s">
        <v>176</v>
      </c>
      <c r="J115" s="290">
        <v>12391</v>
      </c>
      <c r="K115" s="255">
        <f t="shared" si="3"/>
        <v>0.0015655669218782914</v>
      </c>
    </row>
    <row r="116" spans="1:11" ht="14.25" thickBot="1">
      <c r="A116" s="264" t="s">
        <v>349</v>
      </c>
      <c r="B116" s="265" t="s">
        <v>158</v>
      </c>
      <c r="C116" s="266"/>
      <c r="D116" s="267">
        <f>SUM(D85:D112)</f>
        <v>89916234</v>
      </c>
      <c r="E116" s="268">
        <f t="shared" si="2"/>
        <v>13.295751428331743</v>
      </c>
      <c r="G116" s="256"/>
      <c r="H116" s="252">
        <v>237</v>
      </c>
      <c r="I116" s="253" t="s">
        <v>177</v>
      </c>
      <c r="J116" s="290">
        <v>160704</v>
      </c>
      <c r="K116" s="255">
        <f t="shared" si="3"/>
        <v>0.020304484433341048</v>
      </c>
    </row>
    <row r="117" spans="1:11" ht="13.5">
      <c r="A117" s="256" t="s">
        <v>159</v>
      </c>
      <c r="B117" s="269">
        <v>150</v>
      </c>
      <c r="C117" s="274" t="s">
        <v>160</v>
      </c>
      <c r="D117" s="289">
        <v>13360</v>
      </c>
      <c r="E117" s="272">
        <f t="shared" si="2"/>
        <v>0.0019755191157417923</v>
      </c>
      <c r="G117" s="256"/>
      <c r="H117" s="252">
        <v>238</v>
      </c>
      <c r="I117" s="253" t="s">
        <v>178</v>
      </c>
      <c r="J117" s="290">
        <v>255661</v>
      </c>
      <c r="K117" s="255">
        <f t="shared" si="3"/>
        <v>0.03230202605232232</v>
      </c>
    </row>
    <row r="118" spans="1:11" ht="13.5">
      <c r="A118" s="256" t="s">
        <v>161</v>
      </c>
      <c r="B118" s="252">
        <v>151</v>
      </c>
      <c r="C118" s="253" t="s">
        <v>162</v>
      </c>
      <c r="D118" s="290">
        <v>9287</v>
      </c>
      <c r="E118" s="255">
        <f t="shared" si="2"/>
        <v>0.0013732519481956605</v>
      </c>
      <c r="G118" s="256"/>
      <c r="H118" s="252">
        <v>239</v>
      </c>
      <c r="I118" s="253" t="s">
        <v>179</v>
      </c>
      <c r="J118" s="290">
        <v>7825</v>
      </c>
      <c r="K118" s="255">
        <f t="shared" si="3"/>
        <v>0.00098866606114903</v>
      </c>
    </row>
    <row r="119" spans="1:11" ht="13.5">
      <c r="A119" s="256"/>
      <c r="B119" s="252">
        <v>152</v>
      </c>
      <c r="C119" s="253" t="s">
        <v>163</v>
      </c>
      <c r="D119" s="290">
        <v>9946</v>
      </c>
      <c r="E119" s="255">
        <f t="shared" si="2"/>
        <v>0.0014706970902071757</v>
      </c>
      <c r="G119" s="256"/>
      <c r="H119" s="252">
        <v>240</v>
      </c>
      <c r="I119" s="253" t="s">
        <v>180</v>
      </c>
      <c r="J119" s="290">
        <v>15169</v>
      </c>
      <c r="K119" s="255">
        <f t="shared" si="3"/>
        <v>0.0019165591669737553</v>
      </c>
    </row>
    <row r="120" spans="1:11" ht="13.5">
      <c r="A120" s="256"/>
      <c r="B120" s="252">
        <v>153</v>
      </c>
      <c r="C120" s="253" t="s">
        <v>164</v>
      </c>
      <c r="D120" s="290">
        <v>63874</v>
      </c>
      <c r="E120" s="255">
        <f t="shared" si="2"/>
        <v>0.009444933233449943</v>
      </c>
      <c r="G120" s="256"/>
      <c r="H120" s="252">
        <v>245</v>
      </c>
      <c r="I120" s="253" t="s">
        <v>181</v>
      </c>
      <c r="J120" s="290">
        <v>1385988</v>
      </c>
      <c r="K120" s="255">
        <f t="shared" si="3"/>
        <v>0.17511556508112738</v>
      </c>
    </row>
    <row r="121" spans="1:11" ht="12.75" customHeight="1">
      <c r="A121" s="256"/>
      <c r="B121" s="252">
        <v>154</v>
      </c>
      <c r="C121" s="253" t="s">
        <v>165</v>
      </c>
      <c r="D121" s="290">
        <v>1711</v>
      </c>
      <c r="E121" s="255">
        <f t="shared" si="2"/>
        <v>0.0002530024855564526</v>
      </c>
      <c r="G121" s="256"/>
      <c r="H121" s="252">
        <v>246</v>
      </c>
      <c r="I121" s="253" t="s">
        <v>182</v>
      </c>
      <c r="J121" s="290">
        <v>517117</v>
      </c>
      <c r="K121" s="255">
        <f t="shared" si="3"/>
        <v>0.06533623355184702</v>
      </c>
    </row>
    <row r="122" spans="1:11" ht="12.75" customHeight="1">
      <c r="A122" s="256"/>
      <c r="B122" s="252">
        <v>155</v>
      </c>
      <c r="C122" s="253" t="s">
        <v>166</v>
      </c>
      <c r="D122" s="290">
        <v>1378</v>
      </c>
      <c r="E122" s="255">
        <f t="shared" si="2"/>
        <v>0.00020376237586019387</v>
      </c>
      <c r="G122" s="256"/>
      <c r="H122" s="257"/>
      <c r="I122" s="258" t="s">
        <v>298</v>
      </c>
      <c r="J122" s="321">
        <f>J108+J110+J112+J113+J114+J115+J116+J120+J121</f>
        <v>7959194</v>
      </c>
      <c r="K122" s="263">
        <f t="shared" si="3"/>
        <v>1.0056210839490087</v>
      </c>
    </row>
    <row r="123" spans="1:11" ht="13.5">
      <c r="A123" s="256"/>
      <c r="B123" s="252">
        <v>156</v>
      </c>
      <c r="C123" s="253" t="s">
        <v>167</v>
      </c>
      <c r="D123" s="290">
        <v>1468</v>
      </c>
      <c r="E123" s="255">
        <f t="shared" si="2"/>
        <v>0.00021707051361593945</v>
      </c>
      <c r="G123" s="256"/>
      <c r="H123" s="257"/>
      <c r="I123" s="261" t="s">
        <v>287</v>
      </c>
      <c r="J123" s="262">
        <f>J124-J122</f>
        <v>413113</v>
      </c>
      <c r="K123" s="263">
        <f t="shared" si="3"/>
        <v>0.05219562971494686</v>
      </c>
    </row>
    <row r="124" spans="1:11" ht="14.25" thickBot="1">
      <c r="A124" s="256"/>
      <c r="B124" s="252">
        <v>157</v>
      </c>
      <c r="C124" s="253" t="s">
        <v>168</v>
      </c>
      <c r="D124" s="290">
        <v>490</v>
      </c>
      <c r="E124" s="255">
        <f t="shared" si="2"/>
        <v>7.245541667017053E-05</v>
      </c>
      <c r="G124" s="264" t="s">
        <v>299</v>
      </c>
      <c r="H124" s="265" t="s">
        <v>185</v>
      </c>
      <c r="I124" s="266"/>
      <c r="J124" s="267">
        <f>SUM(J105:J121)</f>
        <v>8372307</v>
      </c>
      <c r="K124" s="268">
        <f t="shared" si="3"/>
        <v>1.0578167136639556</v>
      </c>
    </row>
    <row r="125" spans="1:11" ht="13.5">
      <c r="A125" s="256"/>
      <c r="B125" s="252">
        <v>223</v>
      </c>
      <c r="C125" s="253" t="s">
        <v>169</v>
      </c>
      <c r="D125" s="290">
        <v>7229927</v>
      </c>
      <c r="E125" s="255">
        <f t="shared" si="2"/>
        <v>1.0690762719998286</v>
      </c>
      <c r="G125" s="256" t="s">
        <v>186</v>
      </c>
      <c r="H125" s="269">
        <v>133</v>
      </c>
      <c r="I125" s="274" t="s">
        <v>187</v>
      </c>
      <c r="J125" s="289">
        <v>27760</v>
      </c>
      <c r="K125" s="255">
        <f t="shared" si="3"/>
        <v>0.003507395508945313</v>
      </c>
    </row>
    <row r="126" spans="1:11" ht="13.5">
      <c r="A126" s="256"/>
      <c r="B126" s="252">
        <v>224</v>
      </c>
      <c r="C126" s="253" t="s">
        <v>170</v>
      </c>
      <c r="D126" s="290">
        <v>2270975</v>
      </c>
      <c r="E126" s="255">
        <f t="shared" si="2"/>
        <v>0.3358049793317153</v>
      </c>
      <c r="G126" s="256"/>
      <c r="H126" s="252">
        <v>135</v>
      </c>
      <c r="I126" s="253" t="s">
        <v>189</v>
      </c>
      <c r="J126" s="290">
        <v>1955</v>
      </c>
      <c r="K126" s="255">
        <f t="shared" si="3"/>
        <v>0.0002470085814116746</v>
      </c>
    </row>
    <row r="127" spans="1:11" ht="13.5">
      <c r="A127" s="256"/>
      <c r="B127" s="252">
        <v>227</v>
      </c>
      <c r="C127" s="253" t="s">
        <v>171</v>
      </c>
      <c r="D127" s="290">
        <v>2214360</v>
      </c>
      <c r="E127" s="255">
        <f t="shared" si="2"/>
        <v>0.3274334213423649</v>
      </c>
      <c r="G127" s="256"/>
      <c r="H127" s="252">
        <v>137</v>
      </c>
      <c r="I127" s="253" t="s">
        <v>190</v>
      </c>
      <c r="J127" s="290">
        <v>2166</v>
      </c>
      <c r="K127" s="255">
        <f t="shared" si="3"/>
        <v>0.0002736678196100702</v>
      </c>
    </row>
    <row r="128" spans="1:11" ht="13.5">
      <c r="A128" s="256"/>
      <c r="B128" s="252">
        <v>229</v>
      </c>
      <c r="C128" s="253" t="s">
        <v>172</v>
      </c>
      <c r="D128" s="290">
        <v>298</v>
      </c>
      <c r="E128" s="255">
        <f t="shared" si="2"/>
        <v>4.406472279124657E-05</v>
      </c>
      <c r="G128" s="256"/>
      <c r="H128" s="252">
        <v>138</v>
      </c>
      <c r="I128" s="253" t="s">
        <v>191</v>
      </c>
      <c r="J128" s="290">
        <v>2164</v>
      </c>
      <c r="K128" s="255">
        <f t="shared" si="3"/>
        <v>0.0002734151254091375</v>
      </c>
    </row>
    <row r="129" spans="1:11" ht="13.5">
      <c r="A129" s="256"/>
      <c r="B129" s="252">
        <v>231</v>
      </c>
      <c r="C129" s="253" t="s">
        <v>173</v>
      </c>
      <c r="D129" s="290">
        <v>536282</v>
      </c>
      <c r="E129" s="255">
        <f t="shared" si="2"/>
        <v>0.07929905257696407</v>
      </c>
      <c r="G129" s="256"/>
      <c r="H129" s="252">
        <v>140</v>
      </c>
      <c r="I129" s="253" t="s">
        <v>192</v>
      </c>
      <c r="J129" s="290">
        <v>5093</v>
      </c>
      <c r="K129" s="255">
        <f t="shared" si="3"/>
        <v>0.0006434857826750172</v>
      </c>
    </row>
    <row r="130" spans="1:11" ht="13.5">
      <c r="A130" s="256"/>
      <c r="B130" s="252">
        <v>232</v>
      </c>
      <c r="C130" s="253" t="s">
        <v>174</v>
      </c>
      <c r="D130" s="290">
        <v>83695</v>
      </c>
      <c r="E130" s="255">
        <f t="shared" si="2"/>
        <v>0.012375828771856985</v>
      </c>
      <c r="G130" s="256"/>
      <c r="H130" s="252">
        <v>141</v>
      </c>
      <c r="I130" s="253" t="s">
        <v>193</v>
      </c>
      <c r="J130" s="290">
        <v>5547</v>
      </c>
      <c r="K130" s="255">
        <f t="shared" si="3"/>
        <v>0.000700847366286731</v>
      </c>
    </row>
    <row r="131" spans="1:11" ht="13.5">
      <c r="A131" s="256"/>
      <c r="B131" s="252">
        <v>235</v>
      </c>
      <c r="C131" s="253" t="s">
        <v>175</v>
      </c>
      <c r="D131" s="290">
        <v>93604</v>
      </c>
      <c r="E131" s="255">
        <f t="shared" si="2"/>
        <v>0.013841054738764576</v>
      </c>
      <c r="G131" s="256"/>
      <c r="H131" s="252">
        <v>143</v>
      </c>
      <c r="I131" s="253" t="s">
        <v>194</v>
      </c>
      <c r="J131" s="290">
        <v>743803</v>
      </c>
      <c r="K131" s="255">
        <f t="shared" si="3"/>
        <v>0.09397735236815745</v>
      </c>
    </row>
    <row r="132" spans="1:11" ht="13.5">
      <c r="A132" s="256"/>
      <c r="B132" s="252">
        <v>236</v>
      </c>
      <c r="C132" s="253" t="s">
        <v>176</v>
      </c>
      <c r="D132" s="290">
        <v>19393</v>
      </c>
      <c r="E132" s="255">
        <f t="shared" si="2"/>
        <v>0.0028676079499686063</v>
      </c>
      <c r="G132" s="256"/>
      <c r="H132" s="252">
        <v>144</v>
      </c>
      <c r="I132" s="253" t="s">
        <v>195</v>
      </c>
      <c r="J132" s="290">
        <v>446</v>
      </c>
      <c r="K132" s="255">
        <f t="shared" si="3"/>
        <v>5.6350806807983054E-05</v>
      </c>
    </row>
    <row r="133" spans="1:11" ht="13.5">
      <c r="A133" s="256"/>
      <c r="B133" s="252">
        <v>237</v>
      </c>
      <c r="C133" s="253" t="s">
        <v>177</v>
      </c>
      <c r="D133" s="290">
        <v>56082</v>
      </c>
      <c r="E133" s="255">
        <f t="shared" si="2"/>
        <v>0.008292744240196945</v>
      </c>
      <c r="G133" s="256"/>
      <c r="H133" s="252">
        <v>145</v>
      </c>
      <c r="I133" s="253" t="s">
        <v>196</v>
      </c>
      <c r="J133" s="290">
        <v>632</v>
      </c>
      <c r="K133" s="255">
        <f t="shared" si="3"/>
        <v>7.985136749472038E-05</v>
      </c>
    </row>
    <row r="134" spans="1:11" ht="13.5">
      <c r="A134" s="256"/>
      <c r="B134" s="252">
        <v>238</v>
      </c>
      <c r="C134" s="253" t="s">
        <v>178</v>
      </c>
      <c r="D134" s="290">
        <v>236940</v>
      </c>
      <c r="E134" s="255">
        <f t="shared" si="2"/>
        <v>0.0350358906649596</v>
      </c>
      <c r="G134" s="256"/>
      <c r="H134" s="252">
        <v>146</v>
      </c>
      <c r="I134" s="253" t="s">
        <v>197</v>
      </c>
      <c r="J134" s="290">
        <v>2126</v>
      </c>
      <c r="K134" s="255">
        <f t="shared" si="3"/>
        <v>0.00026861393559141696</v>
      </c>
    </row>
    <row r="135" spans="1:11" ht="13.5">
      <c r="A135" s="256"/>
      <c r="B135" s="252">
        <v>239</v>
      </c>
      <c r="C135" s="253" t="s">
        <v>179</v>
      </c>
      <c r="D135" s="290">
        <v>24155</v>
      </c>
      <c r="E135" s="255">
        <f t="shared" si="2"/>
        <v>0.0035717563054448345</v>
      </c>
      <c r="G135" s="256"/>
      <c r="H135" s="252">
        <v>147</v>
      </c>
      <c r="I135" s="253" t="s">
        <v>198</v>
      </c>
      <c r="J135" s="290">
        <v>24286</v>
      </c>
      <c r="K135" s="255">
        <f t="shared" si="3"/>
        <v>0.0030684656819252834</v>
      </c>
    </row>
    <row r="136" spans="1:11" ht="14.25" thickBot="1">
      <c r="A136" s="256"/>
      <c r="B136" s="252">
        <v>240</v>
      </c>
      <c r="C136" s="253" t="s">
        <v>180</v>
      </c>
      <c r="D136" s="290">
        <v>3045</v>
      </c>
      <c r="E136" s="255">
        <f t="shared" si="2"/>
        <v>0.0004502586607360597</v>
      </c>
      <c r="G136" s="264" t="s">
        <v>201</v>
      </c>
      <c r="H136" s="265" t="s">
        <v>202</v>
      </c>
      <c r="I136" s="266"/>
      <c r="J136" s="267">
        <f>SUM(J125:J135)</f>
        <v>815978</v>
      </c>
      <c r="K136" s="268">
        <f t="shared" si="3"/>
        <v>0.10309645434431478</v>
      </c>
    </row>
    <row r="137" spans="1:11" ht="13.5">
      <c r="A137" s="256"/>
      <c r="B137" s="252">
        <v>245</v>
      </c>
      <c r="C137" s="253" t="s">
        <v>181</v>
      </c>
      <c r="D137" s="290">
        <v>3335051</v>
      </c>
      <c r="E137" s="255">
        <f t="shared" si="2"/>
        <v>0.4931479792270794</v>
      </c>
      <c r="G137" s="256" t="s">
        <v>203</v>
      </c>
      <c r="H137" s="269">
        <v>501</v>
      </c>
      <c r="I137" s="274" t="s">
        <v>204</v>
      </c>
      <c r="J137" s="289">
        <v>24912</v>
      </c>
      <c r="K137" s="272">
        <f t="shared" si="3"/>
        <v>0.0031475589668172057</v>
      </c>
    </row>
    <row r="138" spans="1:11" ht="13.5">
      <c r="A138" s="256"/>
      <c r="B138" s="252">
        <v>246</v>
      </c>
      <c r="C138" s="253" t="s">
        <v>182</v>
      </c>
      <c r="D138" s="290">
        <v>289717</v>
      </c>
      <c r="E138" s="255">
        <f aca="true" t="shared" si="4" ref="E138:E189">D138/$D$7*100</f>
        <v>0.04283993051312611</v>
      </c>
      <c r="G138" s="256"/>
      <c r="H138" s="252">
        <v>504</v>
      </c>
      <c r="I138" s="253" t="s">
        <v>207</v>
      </c>
      <c r="J138" s="290">
        <v>33253</v>
      </c>
      <c r="K138" s="255">
        <f aca="true" t="shared" si="5" ref="K138:K156">J138/$J$7*100</f>
        <v>0.004201420131806862</v>
      </c>
    </row>
    <row r="139" spans="1:11" ht="13.5">
      <c r="A139" s="256"/>
      <c r="B139" s="257"/>
      <c r="C139" s="287" t="s">
        <v>155</v>
      </c>
      <c r="D139" s="262">
        <f>D125+D127+D129+D130+D131+D132+D133+D137+D138</f>
        <v>13858111</v>
      </c>
      <c r="E139" s="263">
        <f t="shared" si="4"/>
        <v>2.0491738913601503</v>
      </c>
      <c r="G139" s="256"/>
      <c r="H139" s="252">
        <v>506</v>
      </c>
      <c r="I139" s="253" t="s">
        <v>209</v>
      </c>
      <c r="J139" s="290">
        <v>45145</v>
      </c>
      <c r="K139" s="255">
        <f t="shared" si="5"/>
        <v>0.005703939850552455</v>
      </c>
    </row>
    <row r="140" spans="1:11" ht="13.5">
      <c r="A140" s="256"/>
      <c r="B140" s="257"/>
      <c r="C140" s="261" t="s">
        <v>183</v>
      </c>
      <c r="D140" s="262">
        <f>D141-D139</f>
        <v>2636927</v>
      </c>
      <c r="E140" s="263">
        <f t="shared" si="4"/>
        <v>0.3899176418649444</v>
      </c>
      <c r="G140" s="256"/>
      <c r="H140" s="252">
        <v>517</v>
      </c>
      <c r="I140" s="253" t="s">
        <v>220</v>
      </c>
      <c r="J140" s="290">
        <v>1771</v>
      </c>
      <c r="K140" s="255">
        <f t="shared" si="5"/>
        <v>0.0002237607149258699</v>
      </c>
    </row>
    <row r="141" spans="1:11" ht="14.25" thickBot="1">
      <c r="A141" s="264" t="s">
        <v>339</v>
      </c>
      <c r="B141" s="265" t="s">
        <v>185</v>
      </c>
      <c r="C141" s="266"/>
      <c r="D141" s="267">
        <f>SUM(D117:D138)</f>
        <v>16495038</v>
      </c>
      <c r="E141" s="268">
        <f t="shared" si="4"/>
        <v>2.4390915332250946</v>
      </c>
      <c r="G141" s="256"/>
      <c r="H141" s="252">
        <v>518</v>
      </c>
      <c r="I141" s="253" t="s">
        <v>221</v>
      </c>
      <c r="J141" s="290">
        <v>385</v>
      </c>
      <c r="K141" s="255">
        <f t="shared" si="5"/>
        <v>4.864363367953693E-05</v>
      </c>
    </row>
    <row r="142" spans="1:11" ht="13.5">
      <c r="A142" s="281" t="s">
        <v>186</v>
      </c>
      <c r="B142" s="269">
        <v>133</v>
      </c>
      <c r="C142" s="274" t="s">
        <v>187</v>
      </c>
      <c r="D142" s="289">
        <v>148989</v>
      </c>
      <c r="E142" s="272">
        <f t="shared" si="4"/>
        <v>0.022030734845453134</v>
      </c>
      <c r="G142" s="256"/>
      <c r="H142" s="252">
        <v>522</v>
      </c>
      <c r="I142" s="253" t="s">
        <v>225</v>
      </c>
      <c r="J142" s="290">
        <v>358</v>
      </c>
      <c r="K142" s="255">
        <f t="shared" si="5"/>
        <v>4.523226196694604E-05</v>
      </c>
    </row>
    <row r="143" spans="1:11" ht="13.5">
      <c r="A143" s="281"/>
      <c r="B143" s="252">
        <v>134</v>
      </c>
      <c r="C143" s="253" t="s">
        <v>188</v>
      </c>
      <c r="D143" s="290">
        <v>20092</v>
      </c>
      <c r="E143" s="255">
        <f t="shared" si="4"/>
        <v>0.002970967819871564</v>
      </c>
      <c r="G143" s="256"/>
      <c r="H143" s="252">
        <v>538</v>
      </c>
      <c r="I143" s="253" t="s">
        <v>241</v>
      </c>
      <c r="J143" s="290">
        <v>22294</v>
      </c>
      <c r="K143" s="255">
        <f t="shared" si="5"/>
        <v>0.0028167822577963545</v>
      </c>
    </row>
    <row r="144" spans="1:11" ht="13.5">
      <c r="A144" s="281"/>
      <c r="B144" s="252">
        <v>135</v>
      </c>
      <c r="C144" s="253" t="s">
        <v>189</v>
      </c>
      <c r="D144" s="290">
        <v>51641</v>
      </c>
      <c r="E144" s="255">
        <f t="shared" si="4"/>
        <v>0.007636061576049543</v>
      </c>
      <c r="G144" s="256"/>
      <c r="H144" s="252">
        <v>539</v>
      </c>
      <c r="I144" s="253" t="s">
        <v>242</v>
      </c>
      <c r="J144" s="290">
        <v>369</v>
      </c>
      <c r="K144" s="255">
        <f t="shared" si="5"/>
        <v>4.662208007207566E-05</v>
      </c>
    </row>
    <row r="145" spans="1:11" ht="13.5">
      <c r="A145" s="281"/>
      <c r="B145" s="252">
        <v>137</v>
      </c>
      <c r="C145" s="253" t="s">
        <v>190</v>
      </c>
      <c r="D145" s="290">
        <v>1364204</v>
      </c>
      <c r="E145" s="255">
        <f t="shared" si="4"/>
        <v>0.20172238621043534</v>
      </c>
      <c r="G145" s="256"/>
      <c r="H145" s="252">
        <v>540</v>
      </c>
      <c r="I145" s="253" t="s">
        <v>243</v>
      </c>
      <c r="J145" s="290">
        <v>3449</v>
      </c>
      <c r="K145" s="255">
        <f t="shared" si="5"/>
        <v>0.0004357711495083712</v>
      </c>
    </row>
    <row r="146" spans="1:11" ht="13.5">
      <c r="A146" s="281"/>
      <c r="B146" s="252">
        <v>138</v>
      </c>
      <c r="C146" s="253" t="s">
        <v>191</v>
      </c>
      <c r="D146" s="290">
        <v>58279</v>
      </c>
      <c r="E146" s="255">
        <f t="shared" si="4"/>
        <v>0.008617610669634426</v>
      </c>
      <c r="G146" s="256"/>
      <c r="H146" s="252">
        <v>541</v>
      </c>
      <c r="I146" s="253" t="s">
        <v>244</v>
      </c>
      <c r="J146" s="290">
        <v>49604</v>
      </c>
      <c r="K146" s="255">
        <f t="shared" si="5"/>
        <v>0.0062673215715318194</v>
      </c>
    </row>
    <row r="147" spans="1:11" ht="13.5">
      <c r="A147" s="281"/>
      <c r="B147" s="252">
        <v>140</v>
      </c>
      <c r="C147" s="253" t="s">
        <v>192</v>
      </c>
      <c r="D147" s="290">
        <v>98419</v>
      </c>
      <c r="E147" s="255">
        <f t="shared" si="4"/>
        <v>0.014553040108696964</v>
      </c>
      <c r="G147" s="256"/>
      <c r="H147" s="252">
        <v>542</v>
      </c>
      <c r="I147" s="253" t="s">
        <v>245</v>
      </c>
      <c r="J147" s="290">
        <v>788</v>
      </c>
      <c r="K147" s="255">
        <f t="shared" si="5"/>
        <v>9.956151516746781E-05</v>
      </c>
    </row>
    <row r="148" spans="1:11" ht="13.5">
      <c r="A148" s="281"/>
      <c r="B148" s="252">
        <v>141</v>
      </c>
      <c r="C148" s="253" t="s">
        <v>193</v>
      </c>
      <c r="D148" s="290">
        <v>99581</v>
      </c>
      <c r="E148" s="255">
        <f t="shared" si="4"/>
        <v>0.01472486295394337</v>
      </c>
      <c r="G148" s="256"/>
      <c r="H148" s="252">
        <v>543</v>
      </c>
      <c r="I148" s="253" t="s">
        <v>246</v>
      </c>
      <c r="J148" s="290">
        <v>7317</v>
      </c>
      <c r="K148" s="255">
        <f t="shared" si="5"/>
        <v>0.0009244817341121345</v>
      </c>
    </row>
    <row r="149" spans="1:11" ht="13.5">
      <c r="A149" s="281"/>
      <c r="B149" s="252">
        <v>143</v>
      </c>
      <c r="C149" s="253" t="s">
        <v>194</v>
      </c>
      <c r="D149" s="290">
        <v>702484</v>
      </c>
      <c r="E149" s="255">
        <f t="shared" si="4"/>
        <v>0.10387504270230219</v>
      </c>
      <c r="G149" s="256"/>
      <c r="H149" s="252">
        <v>545</v>
      </c>
      <c r="I149" s="253" t="s">
        <v>248</v>
      </c>
      <c r="J149" s="290">
        <v>343</v>
      </c>
      <c r="K149" s="255">
        <f t="shared" si="5"/>
        <v>4.3337055459951093E-05</v>
      </c>
    </row>
    <row r="150" spans="1:11" ht="13.5">
      <c r="A150" s="281"/>
      <c r="B150" s="252">
        <v>144</v>
      </c>
      <c r="C150" s="253" t="s">
        <v>195</v>
      </c>
      <c r="D150" s="290">
        <v>52651</v>
      </c>
      <c r="E150" s="255">
        <f t="shared" si="4"/>
        <v>0.007785408455308466</v>
      </c>
      <c r="G150" s="256"/>
      <c r="H150" s="252">
        <v>546</v>
      </c>
      <c r="I150" s="253" t="s">
        <v>249</v>
      </c>
      <c r="J150" s="290">
        <v>5564</v>
      </c>
      <c r="K150" s="255">
        <f t="shared" si="5"/>
        <v>0.0007029952669946586</v>
      </c>
    </row>
    <row r="151" spans="1:11" ht="13.5">
      <c r="A151" s="281"/>
      <c r="B151" s="252">
        <v>145</v>
      </c>
      <c r="C151" s="253" t="s">
        <v>196</v>
      </c>
      <c r="D151" s="290">
        <v>808</v>
      </c>
      <c r="E151" s="255">
        <f t="shared" si="4"/>
        <v>0.00011947750340713833</v>
      </c>
      <c r="G151" s="256"/>
      <c r="H151" s="252">
        <v>547</v>
      </c>
      <c r="I151" s="253" t="s">
        <v>250</v>
      </c>
      <c r="J151" s="290">
        <v>1334</v>
      </c>
      <c r="K151" s="255">
        <f t="shared" si="5"/>
        <v>0.00016854703202208383</v>
      </c>
    </row>
    <row r="152" spans="1:11" ht="13.5">
      <c r="A152" s="281"/>
      <c r="B152" s="252">
        <v>146</v>
      </c>
      <c r="C152" s="253" t="s">
        <v>197</v>
      </c>
      <c r="D152" s="290">
        <v>39438</v>
      </c>
      <c r="E152" s="255">
        <f t="shared" si="4"/>
        <v>0.005831625964567725</v>
      </c>
      <c r="G152" s="256"/>
      <c r="H152" s="252">
        <v>551</v>
      </c>
      <c r="I152" s="253" t="s">
        <v>254</v>
      </c>
      <c r="J152" s="290">
        <v>203883</v>
      </c>
      <c r="K152" s="255">
        <f t="shared" si="5"/>
        <v>0.025760025884376703</v>
      </c>
    </row>
    <row r="153" spans="1:11" ht="13.5">
      <c r="A153" s="281"/>
      <c r="B153" s="252">
        <v>147</v>
      </c>
      <c r="C153" s="253" t="s">
        <v>198</v>
      </c>
      <c r="D153" s="290">
        <v>662045</v>
      </c>
      <c r="E153" s="255">
        <f t="shared" si="4"/>
        <v>0.09789540067225112</v>
      </c>
      <c r="G153" s="256"/>
      <c r="H153" s="252">
        <v>556</v>
      </c>
      <c r="I153" s="253" t="s">
        <v>259</v>
      </c>
      <c r="J153" s="290">
        <v>1000</v>
      </c>
      <c r="K153" s="255">
        <f t="shared" si="5"/>
        <v>0.00012634710046632972</v>
      </c>
    </row>
    <row r="154" spans="1:11" ht="13.5">
      <c r="A154" s="281"/>
      <c r="B154" s="252">
        <v>149</v>
      </c>
      <c r="C154" s="253" t="s">
        <v>199</v>
      </c>
      <c r="D154" s="290">
        <v>23138</v>
      </c>
      <c r="E154" s="255">
        <f t="shared" si="4"/>
        <v>0.0034213743488049095</v>
      </c>
      <c r="G154" s="256"/>
      <c r="H154" s="252">
        <v>558</v>
      </c>
      <c r="I154" s="253" t="s">
        <v>261</v>
      </c>
      <c r="J154" s="290">
        <v>234</v>
      </c>
      <c r="K154" s="255">
        <f t="shared" si="5"/>
        <v>2.9565221509121154E-05</v>
      </c>
    </row>
    <row r="155" spans="1:11" ht="14.25" thickBot="1">
      <c r="A155" s="264" t="s">
        <v>350</v>
      </c>
      <c r="B155" s="265" t="s">
        <v>202</v>
      </c>
      <c r="C155" s="266"/>
      <c r="D155" s="305">
        <f>SUM(D142:D154)</f>
        <v>3321769</v>
      </c>
      <c r="E155" s="268">
        <f t="shared" si="4"/>
        <v>0.49118399383072586</v>
      </c>
      <c r="G155" s="296" t="s">
        <v>264</v>
      </c>
      <c r="H155" s="297" t="s">
        <v>265</v>
      </c>
      <c r="I155" s="298"/>
      <c r="J155" s="299">
        <f>SUM(J137:J154)</f>
        <v>402003</v>
      </c>
      <c r="K155" s="293">
        <f t="shared" si="5"/>
        <v>0.05079191342876595</v>
      </c>
    </row>
    <row r="156" spans="1:11" ht="14.25" thickBot="1">
      <c r="A156" s="281" t="s">
        <v>203</v>
      </c>
      <c r="B156" s="269">
        <v>501</v>
      </c>
      <c r="C156" s="274" t="s">
        <v>204</v>
      </c>
      <c r="D156" s="289">
        <v>32681</v>
      </c>
      <c r="E156" s="272">
        <f t="shared" si="4"/>
        <v>0.004832480555505802</v>
      </c>
      <c r="G156" s="300" t="s">
        <v>341</v>
      </c>
      <c r="H156" s="301"/>
      <c r="I156" s="302"/>
      <c r="J156" s="303">
        <f>J35+J44+J47+J74+J104+J124+J136+J155</f>
        <v>791470478</v>
      </c>
      <c r="K156" s="304">
        <f t="shared" si="5"/>
        <v>100</v>
      </c>
    </row>
    <row r="157" spans="1:5" ht="13.5">
      <c r="A157" s="281"/>
      <c r="B157" s="252">
        <v>503</v>
      </c>
      <c r="C157" s="253" t="s">
        <v>206</v>
      </c>
      <c r="D157" s="290">
        <v>57791</v>
      </c>
      <c r="E157" s="255">
        <f t="shared" si="4"/>
        <v>0.008545450989358825</v>
      </c>
    </row>
    <row r="158" spans="1:5" ht="13.5">
      <c r="A158" s="281"/>
      <c r="B158" s="252">
        <v>504</v>
      </c>
      <c r="C158" s="253" t="s">
        <v>207</v>
      </c>
      <c r="D158" s="290">
        <v>96664</v>
      </c>
      <c r="E158" s="255">
        <f t="shared" si="4"/>
        <v>0.014293531422459926</v>
      </c>
    </row>
    <row r="159" spans="1:5" ht="13.5">
      <c r="A159" s="281"/>
      <c r="B159" s="252">
        <v>505</v>
      </c>
      <c r="C159" s="253" t="s">
        <v>208</v>
      </c>
      <c r="D159" s="290">
        <v>32274</v>
      </c>
      <c r="E159" s="255">
        <f t="shared" si="4"/>
        <v>0.004772298199210375</v>
      </c>
    </row>
    <row r="160" spans="1:5" ht="13.5">
      <c r="A160" s="281"/>
      <c r="B160" s="252">
        <v>506</v>
      </c>
      <c r="C160" s="253" t="s">
        <v>209</v>
      </c>
      <c r="D160" s="290">
        <v>807711</v>
      </c>
      <c r="E160" s="255">
        <f t="shared" si="4"/>
        <v>0.11943476949812268</v>
      </c>
    </row>
    <row r="161" spans="1:5" ht="13.5">
      <c r="A161" s="281"/>
      <c r="B161" s="252">
        <v>507</v>
      </c>
      <c r="C161" s="253" t="s">
        <v>210</v>
      </c>
      <c r="D161" s="290">
        <v>3703</v>
      </c>
      <c r="E161" s="255">
        <f t="shared" si="4"/>
        <v>0.0005475559345502886</v>
      </c>
    </row>
    <row r="162" spans="1:5" ht="13.5">
      <c r="A162" s="281"/>
      <c r="B162" s="252">
        <v>511</v>
      </c>
      <c r="C162" s="253" t="s">
        <v>214</v>
      </c>
      <c r="D162" s="290">
        <v>316</v>
      </c>
      <c r="E162" s="255">
        <f t="shared" si="4"/>
        <v>4.6726350342395685E-05</v>
      </c>
    </row>
    <row r="163" spans="1:5" ht="13.5">
      <c r="A163" s="281"/>
      <c r="B163" s="252">
        <v>517</v>
      </c>
      <c r="C163" s="253" t="s">
        <v>220</v>
      </c>
      <c r="D163" s="290">
        <v>3045</v>
      </c>
      <c r="E163" s="255">
        <f t="shared" si="4"/>
        <v>0.0004502586607360597</v>
      </c>
    </row>
    <row r="164" spans="1:5" ht="13.5">
      <c r="A164" s="281"/>
      <c r="B164" s="252">
        <v>518</v>
      </c>
      <c r="C164" s="253" t="s">
        <v>221</v>
      </c>
      <c r="D164" s="290">
        <v>404</v>
      </c>
      <c r="E164" s="255">
        <f t="shared" si="4"/>
        <v>5.9738751703569165E-05</v>
      </c>
    </row>
    <row r="165" spans="1:5" ht="13.5">
      <c r="A165" s="281"/>
      <c r="B165" s="252">
        <v>522</v>
      </c>
      <c r="C165" s="253" t="s">
        <v>225</v>
      </c>
      <c r="D165" s="290">
        <v>910</v>
      </c>
      <c r="E165" s="255">
        <f t="shared" si="4"/>
        <v>0.0001345600595303167</v>
      </c>
    </row>
    <row r="166" spans="1:5" ht="13.5">
      <c r="A166" s="281"/>
      <c r="B166" s="252">
        <v>523</v>
      </c>
      <c r="C166" s="253" t="s">
        <v>226</v>
      </c>
      <c r="D166" s="290">
        <v>457</v>
      </c>
      <c r="E166" s="255">
        <f t="shared" si="4"/>
        <v>6.757576615973047E-05</v>
      </c>
    </row>
    <row r="167" spans="1:5" ht="13.5">
      <c r="A167" s="281"/>
      <c r="B167" s="252">
        <v>524</v>
      </c>
      <c r="C167" s="253" t="s">
        <v>227</v>
      </c>
      <c r="D167" s="290">
        <v>16462</v>
      </c>
      <c r="E167" s="255">
        <f t="shared" si="4"/>
        <v>0.0024342062637231574</v>
      </c>
    </row>
    <row r="168" spans="1:5" ht="13.5">
      <c r="A168" s="281"/>
      <c r="B168" s="252">
        <v>526</v>
      </c>
      <c r="C168" s="253" t="s">
        <v>229</v>
      </c>
      <c r="D168" s="290">
        <v>245</v>
      </c>
      <c r="E168" s="255">
        <f t="shared" si="4"/>
        <v>3.6227708335085266E-05</v>
      </c>
    </row>
    <row r="169" spans="1:5" ht="13.5">
      <c r="A169" s="281"/>
      <c r="B169" s="252">
        <v>527</v>
      </c>
      <c r="C169" s="253" t="s">
        <v>230</v>
      </c>
      <c r="D169" s="290">
        <v>3365</v>
      </c>
      <c r="E169" s="255">
        <f t="shared" si="4"/>
        <v>0.0004975764838675996</v>
      </c>
    </row>
    <row r="170" spans="1:5" ht="13.5">
      <c r="A170" s="281"/>
      <c r="B170" s="252">
        <v>531</v>
      </c>
      <c r="C170" s="253" t="s">
        <v>234</v>
      </c>
      <c r="D170" s="290">
        <v>1435</v>
      </c>
      <c r="E170" s="255">
        <f t="shared" si="4"/>
        <v>0.0002121908631054994</v>
      </c>
    </row>
    <row r="171" spans="1:5" ht="13.5">
      <c r="A171" s="281"/>
      <c r="B171" s="252">
        <v>532</v>
      </c>
      <c r="C171" s="253" t="s">
        <v>235</v>
      </c>
      <c r="D171" s="290">
        <v>1070</v>
      </c>
      <c r="E171" s="255">
        <f t="shared" si="4"/>
        <v>0.00015821897109608666</v>
      </c>
    </row>
    <row r="172" spans="1:5" ht="13.5">
      <c r="A172" s="281"/>
      <c r="B172" s="252">
        <v>533</v>
      </c>
      <c r="C172" s="253" t="s">
        <v>236</v>
      </c>
      <c r="D172" s="290">
        <v>1173</v>
      </c>
      <c r="E172" s="255">
        <f t="shared" si="4"/>
        <v>0.0001734493954165511</v>
      </c>
    </row>
    <row r="173" spans="1:5" ht="13.5">
      <c r="A173" s="281"/>
      <c r="B173" s="252">
        <v>534</v>
      </c>
      <c r="C173" s="253" t="s">
        <v>237</v>
      </c>
      <c r="D173" s="290">
        <v>2293</v>
      </c>
      <c r="E173" s="255">
        <f t="shared" si="4"/>
        <v>0.00033906177637694086</v>
      </c>
    </row>
    <row r="174" spans="1:5" ht="13.5">
      <c r="A174" s="281"/>
      <c r="B174" s="252">
        <v>535</v>
      </c>
      <c r="C174" s="253" t="s">
        <v>238</v>
      </c>
      <c r="D174" s="290">
        <v>10511</v>
      </c>
      <c r="E174" s="255">
        <f t="shared" si="4"/>
        <v>0.0015542426216738007</v>
      </c>
    </row>
    <row r="175" spans="1:5" ht="13.5">
      <c r="A175" s="281"/>
      <c r="B175" s="252">
        <v>538</v>
      </c>
      <c r="C175" s="253" t="s">
        <v>241</v>
      </c>
      <c r="D175" s="290">
        <v>6084</v>
      </c>
      <c r="E175" s="255">
        <f t="shared" si="4"/>
        <v>0.000899630112288403</v>
      </c>
    </row>
    <row r="176" spans="1:5" ht="13.5">
      <c r="A176" s="281"/>
      <c r="B176" s="252">
        <v>541</v>
      </c>
      <c r="C176" s="253" t="s">
        <v>244</v>
      </c>
      <c r="D176" s="290">
        <v>26968</v>
      </c>
      <c r="E176" s="255">
        <f t="shared" si="4"/>
        <v>0.003987709544410528</v>
      </c>
    </row>
    <row r="177" spans="1:5" ht="13.5">
      <c r="A177" s="281"/>
      <c r="B177" s="252">
        <v>542</v>
      </c>
      <c r="C177" s="253" t="s">
        <v>245</v>
      </c>
      <c r="D177" s="290">
        <v>3480</v>
      </c>
      <c r="E177" s="255">
        <f t="shared" si="4"/>
        <v>0.0005145813265554968</v>
      </c>
    </row>
    <row r="178" spans="1:5" ht="13.5">
      <c r="A178" s="281"/>
      <c r="B178" s="252">
        <v>543</v>
      </c>
      <c r="C178" s="253" t="s">
        <v>246</v>
      </c>
      <c r="D178" s="290">
        <v>345</v>
      </c>
      <c r="E178" s="255">
        <f t="shared" si="4"/>
        <v>5.101452806369149E-05</v>
      </c>
    </row>
    <row r="179" spans="1:5" ht="13.5">
      <c r="A179" s="281"/>
      <c r="B179" s="252">
        <v>546</v>
      </c>
      <c r="C179" s="253" t="s">
        <v>249</v>
      </c>
      <c r="D179" s="290">
        <v>39253</v>
      </c>
      <c r="E179" s="255">
        <f t="shared" si="4"/>
        <v>0.005804270348069803</v>
      </c>
    </row>
    <row r="180" spans="1:5" ht="13.5">
      <c r="A180" s="281"/>
      <c r="B180" s="252">
        <v>547</v>
      </c>
      <c r="C180" s="253" t="s">
        <v>250</v>
      </c>
      <c r="D180" s="290">
        <v>14898</v>
      </c>
      <c r="E180" s="255">
        <f t="shared" si="4"/>
        <v>0.002202940403167756</v>
      </c>
    </row>
    <row r="181" spans="1:5" ht="13.5">
      <c r="A181" s="281"/>
      <c r="B181" s="252">
        <v>548</v>
      </c>
      <c r="C181" s="253" t="s">
        <v>251</v>
      </c>
      <c r="D181" s="290">
        <v>12910</v>
      </c>
      <c r="E181" s="255">
        <f t="shared" si="4"/>
        <v>0.0019089784269630643</v>
      </c>
    </row>
    <row r="182" spans="1:5" ht="13.5">
      <c r="A182" s="281"/>
      <c r="B182" s="252">
        <v>549</v>
      </c>
      <c r="C182" s="253" t="s">
        <v>252</v>
      </c>
      <c r="D182" s="290">
        <v>1133</v>
      </c>
      <c r="E182" s="255">
        <f t="shared" si="4"/>
        <v>0.0001675346675251086</v>
      </c>
    </row>
    <row r="183" spans="1:5" ht="13.5">
      <c r="A183" s="281"/>
      <c r="B183" s="252">
        <v>551</v>
      </c>
      <c r="C183" s="253" t="s">
        <v>254</v>
      </c>
      <c r="D183" s="290">
        <v>2126211</v>
      </c>
      <c r="E183" s="255">
        <f t="shared" si="4"/>
        <v>0.31439898761979584</v>
      </c>
    </row>
    <row r="184" spans="1:5" ht="13.5">
      <c r="A184" s="281"/>
      <c r="B184" s="252">
        <v>552</v>
      </c>
      <c r="C184" s="253" t="s">
        <v>255</v>
      </c>
      <c r="D184" s="290">
        <v>1742</v>
      </c>
      <c r="E184" s="255">
        <f t="shared" si="4"/>
        <v>0.00025758639967232054</v>
      </c>
    </row>
    <row r="185" spans="1:5" ht="13.5">
      <c r="A185" s="281"/>
      <c r="B185" s="252">
        <v>553</v>
      </c>
      <c r="C185" s="253" t="s">
        <v>256</v>
      </c>
      <c r="D185" s="290">
        <v>943</v>
      </c>
      <c r="E185" s="255">
        <f t="shared" si="4"/>
        <v>0.00013943971004075676</v>
      </c>
    </row>
    <row r="186" spans="1:5" ht="13.5">
      <c r="A186" s="281"/>
      <c r="B186" s="252">
        <v>554</v>
      </c>
      <c r="C186" s="253" t="s">
        <v>257</v>
      </c>
      <c r="D186" s="290">
        <v>1272</v>
      </c>
      <c r="E186" s="255">
        <f t="shared" si="4"/>
        <v>0.00018808834694787125</v>
      </c>
    </row>
    <row r="187" spans="1:5" ht="13.5">
      <c r="A187" s="281"/>
      <c r="B187" s="252">
        <v>558</v>
      </c>
      <c r="C187" s="253" t="s">
        <v>261</v>
      </c>
      <c r="D187" s="290">
        <v>869</v>
      </c>
      <c r="E187" s="255">
        <f t="shared" si="4"/>
        <v>0.00012849746344158815</v>
      </c>
    </row>
    <row r="188" spans="1:5" ht="13.5">
      <c r="A188" s="296" t="s">
        <v>351</v>
      </c>
      <c r="B188" s="297" t="s">
        <v>265</v>
      </c>
      <c r="C188" s="298"/>
      <c r="D188" s="299">
        <f>SUM(D156:D187)</f>
        <v>3308618</v>
      </c>
      <c r="E188" s="293">
        <f t="shared" si="4"/>
        <v>0.48923937916821686</v>
      </c>
    </row>
    <row r="189" spans="1:5" ht="14.25" thickBot="1">
      <c r="A189" s="300" t="s">
        <v>341</v>
      </c>
      <c r="B189" s="301"/>
      <c r="C189" s="302"/>
      <c r="D189" s="310">
        <f>D36+D51+D54+D84+D116+D141+D155+D188</f>
        <v>676277941</v>
      </c>
      <c r="E189" s="304">
        <f t="shared" si="4"/>
        <v>100</v>
      </c>
    </row>
  </sheetData>
  <sheetProtection/>
  <mergeCells count="2">
    <mergeCell ref="A7:C7"/>
    <mergeCell ref="G7:I7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chizuko_watanabe</dc:creator>
  <cp:keywords/>
  <dc:description/>
  <cp:lastModifiedBy>okumura shoji</cp:lastModifiedBy>
  <cp:lastPrinted>2013-06-14T05:00:08Z</cp:lastPrinted>
  <dcterms:created xsi:type="dcterms:W3CDTF">2013-05-28T01:58:02Z</dcterms:created>
  <dcterms:modified xsi:type="dcterms:W3CDTF">2013-08-14T01:06:28Z</dcterms:modified>
  <cp:category/>
  <cp:version/>
  <cp:contentType/>
  <cp:contentStatus/>
</cp:coreProperties>
</file>