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県内全体輸出" sheetId="1" r:id="rId1"/>
    <sheet name="県内全体輸入" sheetId="2" r:id="rId2"/>
    <sheet name="名古屋港(輸出入）" sheetId="3" r:id="rId3"/>
    <sheet name="衣浦港（輸出入）" sheetId="4" r:id="rId4"/>
    <sheet name="三河港（輸出入）" sheetId="5" r:id="rId5"/>
    <sheet name="中部空港（輸出入） " sheetId="6" r:id="rId6"/>
  </sheets>
  <definedNames>
    <definedName name="_xlnm.Print_Titles" localSheetId="3">'衣浦港（輸出入）'!$3:$5</definedName>
    <definedName name="_xlnm.Print_Titles" localSheetId="0">'県内全体輸出'!$3:$7</definedName>
    <definedName name="_xlnm.Print_Titles" localSheetId="1">'県内全体輸入'!$6:$7</definedName>
    <definedName name="_xlnm.Print_Titles" localSheetId="4">'三河港（輸出入）'!$3:$5</definedName>
    <definedName name="_xlnm.Print_Titles" localSheetId="5">'中部空港（輸出入） '!$3:$5</definedName>
    <definedName name="_xlnm.Print_Titles" localSheetId="2">'名古屋港(輸出入）'!$3:$5</definedName>
  </definedNames>
  <calcPr fullCalcOnLoad="1"/>
</workbook>
</file>

<file path=xl/sharedStrings.xml><?xml version="1.0" encoding="utf-8"?>
<sst xmlns="http://schemas.openxmlformats.org/spreadsheetml/2006/main" count="1826" uniqueCount="399">
  <si>
    <t>地域分類</t>
  </si>
  <si>
    <t>国コード</t>
  </si>
  <si>
    <t>国名</t>
  </si>
  <si>
    <t>アジア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</si>
  <si>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</si>
  <si>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</si>
  <si>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</si>
  <si>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</si>
  <si>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</si>
  <si>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</si>
  <si>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</si>
  <si>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</si>
  <si>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</si>
  <si>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</si>
  <si>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</si>
  <si>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</si>
  <si>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</si>
  <si>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</si>
  <si>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</si>
  <si>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</si>
  <si>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</si>
  <si>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</si>
  <si>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</si>
  <si>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</si>
  <si>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</si>
  <si>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</si>
  <si>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</si>
  <si>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</si>
  <si>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アジア 合計</t>
  </si>
  <si>
    <t>大洋州</t>
  </si>
  <si>
    <t>オーストラリア</t>
  </si>
  <si>
    <t>パプアニューギニア</t>
  </si>
  <si>
    <t>その他のオーストラリア領</t>
  </si>
  <si>
    <t>ニュージーランド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</si>
  <si>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</si>
  <si>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</si>
  <si>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</si>
  <si>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</si>
  <si>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</si>
  <si>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</si>
  <si>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</si>
  <si>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</si>
  <si>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</si>
  <si>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</si>
  <si>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</si>
  <si>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</si>
  <si>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</si>
  <si>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</si>
  <si>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</si>
  <si>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</si>
  <si>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</si>
  <si>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北米</t>
  </si>
  <si>
    <t>カナダ</t>
  </si>
  <si>
    <t>アメリカ合衆国</t>
  </si>
  <si>
    <t>北米 合計</t>
  </si>
  <si>
    <t>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</si>
  <si>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</si>
  <si>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</si>
  <si>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</si>
  <si>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</si>
  <si>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</si>
  <si>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</si>
  <si>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</si>
  <si>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</si>
  <si>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</si>
  <si>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</si>
  <si>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</si>
  <si>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</si>
  <si>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</si>
  <si>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</si>
  <si>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</si>
  <si>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</si>
  <si>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</si>
  <si>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</si>
  <si>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</si>
  <si>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</si>
  <si>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</si>
  <si>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</si>
  <si>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</si>
  <si>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</si>
  <si>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</si>
  <si>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</si>
  <si>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</si>
  <si>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</si>
  <si>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</si>
  <si>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</si>
  <si>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</si>
  <si>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</si>
  <si>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</si>
  <si>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</si>
  <si>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</si>
  <si>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</si>
  <si>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</si>
  <si>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</si>
  <si>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</si>
  <si>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</si>
  <si>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</si>
  <si>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</si>
  <si>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</si>
  <si>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</si>
  <si>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中南米 合計</t>
  </si>
  <si>
    <t>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</si>
  <si>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</si>
  <si>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</si>
  <si>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</si>
  <si>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</si>
  <si>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</si>
  <si>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</si>
  <si>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</si>
  <si>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</si>
  <si>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</si>
  <si>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</si>
  <si>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</si>
  <si>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</si>
  <si>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</si>
  <si>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</si>
  <si>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</si>
  <si>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</si>
  <si>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</si>
  <si>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</si>
  <si>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</si>
  <si>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</si>
  <si>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</si>
  <si>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</si>
  <si>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</si>
  <si>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</si>
  <si>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</si>
  <si>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</si>
  <si>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</si>
  <si>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コソボ</t>
  </si>
  <si>
    <t>西欧 合計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</si>
  <si>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</si>
  <si>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</si>
  <si>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</si>
  <si>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</si>
  <si>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</si>
  <si>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</si>
  <si>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</si>
  <si>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</si>
  <si>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</si>
  <si>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</si>
  <si>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</si>
  <si>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</si>
  <si>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</si>
  <si>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</si>
  <si>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</si>
  <si>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</si>
  <si>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</si>
  <si>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</si>
  <si>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</si>
  <si>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</si>
  <si>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</si>
  <si>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中東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</si>
  <si>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</si>
  <si>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</si>
  <si>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</si>
  <si>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</si>
  <si>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</si>
  <si>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</si>
  <si>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</si>
  <si>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</si>
  <si>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</si>
  <si>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</si>
  <si>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</si>
  <si>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</si>
  <si>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</si>
  <si>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</si>
  <si>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中東 合計</t>
  </si>
  <si>
    <t>アフリカ</t>
  </si>
  <si>
    <t>モロッコ</t>
  </si>
  <si>
    <t>アルジェリア</t>
  </si>
  <si>
    <t>チュニジア</t>
  </si>
  <si>
    <t>リビア</t>
  </si>
  <si>
    <t>エジプト</t>
  </si>
  <si>
    <t>スーダン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</si>
  <si>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</si>
  <si>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</si>
  <si>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</si>
  <si>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</si>
  <si>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</si>
  <si>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</si>
  <si>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</si>
  <si>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</si>
  <si>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</si>
  <si>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</si>
  <si>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</si>
  <si>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</si>
  <si>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</si>
  <si>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</si>
  <si>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</si>
  <si>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</si>
  <si>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</si>
  <si>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</si>
  <si>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</si>
  <si>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</si>
  <si>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</si>
  <si>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</si>
  <si>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</si>
  <si>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</si>
  <si>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</si>
  <si>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</si>
  <si>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</si>
  <si>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</si>
  <si>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</si>
  <si>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</si>
  <si>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</si>
  <si>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</si>
  <si>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</si>
  <si>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</si>
  <si>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</si>
  <si>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</si>
  <si>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</si>
  <si>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</si>
  <si>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</si>
  <si>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</si>
  <si>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</si>
  <si>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</si>
  <si>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</si>
  <si>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</si>
  <si>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</si>
  <si>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</si>
  <si>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</si>
  <si>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</si>
  <si>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</si>
  <si>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</si>
  <si>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アフリカ 合計</t>
  </si>
  <si>
    <t>クック諸島(ニュージーランド)</t>
  </si>
  <si>
    <t>大韓民国</t>
  </si>
  <si>
    <t>&lt;２&gt;輸入</t>
  </si>
  <si>
    <t>総　　額</t>
  </si>
  <si>
    <t>（その他）</t>
  </si>
  <si>
    <t>(その他）</t>
  </si>
  <si>
    <t>中東欧・ロシア等 合計</t>
  </si>
  <si>
    <t>県内港</t>
  </si>
  <si>
    <t>全国</t>
  </si>
  <si>
    <t>2013年</t>
  </si>
  <si>
    <t>トケラウ諸島(ニュージーランド）</t>
  </si>
  <si>
    <t>皆増</t>
  </si>
  <si>
    <t>米領オセアニア</t>
  </si>
  <si>
    <t>グリーンランド(デンマーク領）</t>
  </si>
  <si>
    <t>皆減</t>
  </si>
  <si>
    <t>アゾレス(葡)</t>
  </si>
  <si>
    <t>マケドニア旧ユーゴスラビア共</t>
  </si>
  <si>
    <t>セウタ及びメリリア(西)</t>
  </si>
  <si>
    <t>西サハラ</t>
  </si>
  <si>
    <t>南スーダン</t>
  </si>
  <si>
    <t>特殊地域</t>
  </si>
  <si>
    <t>不明</t>
  </si>
  <si>
    <t>特殊地域合計</t>
  </si>
  <si>
    <t>（１）県内港全体</t>
  </si>
  <si>
    <t>(単位：百万円、%)</t>
  </si>
  <si>
    <t>県内港</t>
  </si>
  <si>
    <t>全国</t>
  </si>
  <si>
    <t>前年比</t>
  </si>
  <si>
    <t>構成比</t>
  </si>
  <si>
    <t>皆増</t>
  </si>
  <si>
    <t>クック諸島(ニュージーランド）</t>
  </si>
  <si>
    <t>ピットケルン（英）</t>
  </si>
  <si>
    <t>米領オセアニア</t>
  </si>
  <si>
    <t>皆減</t>
  </si>
  <si>
    <t>グリーンランド(デンマーク）</t>
  </si>
  <si>
    <t>サンピエール及びミクロン(仏)</t>
  </si>
  <si>
    <t>タークス及びカイコス諸島(英</t>
  </si>
  <si>
    <t>第５表　県内港及び全国の地域（国）別輸出入額（平成２６年）</t>
  </si>
  <si>
    <t>（１）県内港全体</t>
  </si>
  <si>
    <t>&lt;1&gt;輸出</t>
  </si>
  <si>
    <t>(単位：百万円、%)</t>
  </si>
  <si>
    <t>本県の
割合</t>
  </si>
  <si>
    <t>2014年</t>
  </si>
  <si>
    <t>前年比</t>
  </si>
  <si>
    <t>構成比</t>
  </si>
  <si>
    <t>総　　額</t>
  </si>
  <si>
    <t>(ASEAN)</t>
  </si>
  <si>
    <t>(その他）</t>
  </si>
  <si>
    <t>a</t>
  </si>
  <si>
    <t>ピットケルン(英）</t>
  </si>
  <si>
    <t>大洋州 合計</t>
  </si>
  <si>
    <t>b</t>
  </si>
  <si>
    <t>c</t>
  </si>
  <si>
    <t>タークス及びカイコス諸島(英）</t>
  </si>
  <si>
    <t>英領南極地域</t>
  </si>
  <si>
    <t>d</t>
  </si>
  <si>
    <t>セルビア</t>
  </si>
  <si>
    <t>モンテネグロ</t>
  </si>
  <si>
    <t>(EU)</t>
  </si>
  <si>
    <t>(EFTA)</t>
  </si>
  <si>
    <t>(その他）</t>
  </si>
  <si>
    <t>e1</t>
  </si>
  <si>
    <t>中東欧・</t>
  </si>
  <si>
    <t>ロシア等</t>
  </si>
  <si>
    <t>(その他)</t>
  </si>
  <si>
    <t>中東欧・ロシア等</t>
  </si>
  <si>
    <t>e2</t>
  </si>
  <si>
    <t>f</t>
  </si>
  <si>
    <t>g</t>
  </si>
  <si>
    <t>h</t>
  </si>
  <si>
    <t>h</t>
  </si>
  <si>
    <t>保税工場・総合保税地域</t>
  </si>
  <si>
    <t>g</t>
  </si>
  <si>
    <t>サントメ・プリンシペ</t>
  </si>
  <si>
    <t>f</t>
  </si>
  <si>
    <t>e2</t>
  </si>
  <si>
    <t>（EU)</t>
  </si>
  <si>
    <t>ロシア等</t>
  </si>
  <si>
    <t>中東欧・</t>
  </si>
  <si>
    <t>e1</t>
  </si>
  <si>
    <t>(EFTA)</t>
  </si>
  <si>
    <t>(EU)</t>
  </si>
  <si>
    <t>モンテネグロ</t>
  </si>
  <si>
    <t>マケドニア旧ユーゴスラビア</t>
  </si>
  <si>
    <t>セルビア</t>
  </si>
  <si>
    <t>d</t>
  </si>
  <si>
    <t>c</t>
  </si>
  <si>
    <t>b</t>
  </si>
  <si>
    <t>大洋州 合計</t>
  </si>
  <si>
    <t>a</t>
  </si>
  <si>
    <t>(ASEAN)</t>
  </si>
  <si>
    <t>本県の
割合</t>
  </si>
  <si>
    <t>第５表　県内港及び全国の地域（国）別輸出入額（平成２６年）</t>
  </si>
  <si>
    <t>（2）港別ー①名古屋港ー</t>
  </si>
  <si>
    <t>&lt;1&gt;輸出</t>
  </si>
  <si>
    <t>(単位：千円、%)</t>
  </si>
  <si>
    <t>価格</t>
  </si>
  <si>
    <t>構成比</t>
  </si>
  <si>
    <t>総　　額</t>
  </si>
  <si>
    <t>(ASEAN)</t>
  </si>
  <si>
    <t>a</t>
  </si>
  <si>
    <t>(その他）</t>
  </si>
  <si>
    <t>アジア 合計</t>
  </si>
  <si>
    <t>a</t>
  </si>
  <si>
    <t>大洋州 合計</t>
  </si>
  <si>
    <t>b</t>
  </si>
  <si>
    <t>グリーンランド(デンマーク)</t>
  </si>
  <si>
    <t>北米</t>
  </si>
  <si>
    <t>c</t>
  </si>
  <si>
    <t>大洋州 合計</t>
  </si>
  <si>
    <t>北米 合計</t>
  </si>
  <si>
    <t>タークス及びカイコス諸島(英)</t>
  </si>
  <si>
    <t>d</t>
  </si>
  <si>
    <t>セルビア</t>
  </si>
  <si>
    <t>マケドニア旧ユーゴスラビア共和国</t>
  </si>
  <si>
    <t>(EU)</t>
  </si>
  <si>
    <t>(EFTA)</t>
  </si>
  <si>
    <t>中南米 合計</t>
  </si>
  <si>
    <t>e1</t>
  </si>
  <si>
    <t>中東欧・</t>
  </si>
  <si>
    <t>ロシア等</t>
  </si>
  <si>
    <t>（EU)</t>
  </si>
  <si>
    <t>e2</t>
  </si>
  <si>
    <t>モンテネグロ</t>
  </si>
  <si>
    <t>西欧 合計</t>
  </si>
  <si>
    <t>f</t>
  </si>
  <si>
    <t>(その他)</t>
  </si>
  <si>
    <t>中東欧・ロシア等集計</t>
  </si>
  <si>
    <t>g</t>
  </si>
  <si>
    <t>中東 合計</t>
  </si>
  <si>
    <t>南スーダン</t>
  </si>
  <si>
    <t>アフリカ 合計</t>
  </si>
  <si>
    <t>（2）港別ー②衣浦港ー</t>
  </si>
  <si>
    <t>(その他）</t>
  </si>
  <si>
    <t>アジア 合計</t>
  </si>
  <si>
    <t>大洋州 合計</t>
  </si>
  <si>
    <t>b</t>
  </si>
  <si>
    <t>大洋州 合計</t>
  </si>
  <si>
    <t>b</t>
  </si>
  <si>
    <t>c</t>
  </si>
  <si>
    <t>北米 合計</t>
  </si>
  <si>
    <t>中南米 合計</t>
  </si>
  <si>
    <t>d</t>
  </si>
  <si>
    <t>(EU)</t>
  </si>
  <si>
    <t>(EFTA)</t>
  </si>
  <si>
    <t>e1</t>
  </si>
  <si>
    <t>中東欧・</t>
  </si>
  <si>
    <t>ロシア等</t>
  </si>
  <si>
    <t>西欧 合計</t>
  </si>
  <si>
    <t>e1</t>
  </si>
  <si>
    <t>中東欧・</t>
  </si>
  <si>
    <t>（EU)</t>
  </si>
  <si>
    <t>e2</t>
  </si>
  <si>
    <t>(EU)</t>
  </si>
  <si>
    <t>(その他)</t>
  </si>
  <si>
    <t>f</t>
  </si>
  <si>
    <t>g</t>
  </si>
  <si>
    <t>中東 合計</t>
  </si>
  <si>
    <t>アフリカ 合計</t>
  </si>
  <si>
    <t>（2）港別ー③三河港ー</t>
  </si>
  <si>
    <t>ロシア等</t>
  </si>
  <si>
    <t>（EU)</t>
  </si>
  <si>
    <t>e2</t>
  </si>
  <si>
    <t>f</t>
  </si>
  <si>
    <t>g</t>
  </si>
  <si>
    <t>(その他）</t>
  </si>
  <si>
    <t>西欧 合計</t>
  </si>
  <si>
    <t>(その他)</t>
  </si>
  <si>
    <t>中東 合計</t>
  </si>
  <si>
    <t>アフリカ 合計</t>
  </si>
  <si>
    <t>（2）港別ー④中部国際空港ー</t>
  </si>
  <si>
    <t>ジョージア</t>
  </si>
  <si>
    <t>ジョージア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</si>
</sst>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.0_ "/>
    <numFmt numFmtId="179" formatCode="#,##0;&quot;△ &quot;#,##0"/>
    <numFmt numFmtId="180" formatCode="0.0_);[Red]\(0.0\)"/>
    <numFmt numFmtId="181" formatCode="#,##0.00;&quot;△ &quot;#,##0.00"/>
    <numFmt numFmtId="182" formatCode="#,##0_);[Red]\(#,##0\)"/>
    <numFmt numFmtId="183" formatCode="#,##0;[Red]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3.5"/>
      <name val="System"/>
      <family val="0"/>
    </font>
    <font>
      <b/>
      <sz val="14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5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5"/>
      <color theme="1"/>
      <name val="Calibri"/>
      <family val="3"/>
    </font>
    <font>
      <sz val="7"/>
      <color theme="1"/>
      <name val="Calibri"/>
      <family val="3"/>
    </font>
    <font>
      <sz val="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5" fillId="0" borderId="0">
      <alignment/>
      <protection/>
    </xf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45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8" fontId="0" fillId="33" borderId="12" xfId="42" applyNumberFormat="1" applyFont="1" applyFill="1" applyBorder="1" applyAlignment="1">
      <alignment horizontal="right" vertical="center" shrinkToFit="1"/>
    </xf>
    <xf numFmtId="177" fontId="0" fillId="33" borderId="14" xfId="0" applyNumberFormat="1" applyFont="1" applyFill="1" applyBorder="1" applyAlignment="1">
      <alignment horizontal="right" vertical="center" shrinkToFit="1"/>
    </xf>
    <xf numFmtId="176" fontId="0" fillId="33" borderId="15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178" fontId="0" fillId="33" borderId="11" xfId="0" applyNumberFormat="1" applyFont="1" applyFill="1" applyBorder="1" applyAlignment="1">
      <alignment horizontal="right" vertical="center" shrinkToFit="1"/>
    </xf>
    <xf numFmtId="177" fontId="0" fillId="33" borderId="14" xfId="0" applyNumberFormat="1" applyFont="1" applyFill="1" applyBorder="1" applyAlignment="1">
      <alignment vertical="center" shrinkToFit="1"/>
    </xf>
    <xf numFmtId="177" fontId="0" fillId="33" borderId="13" xfId="0" applyNumberFormat="1" applyFont="1" applyFill="1" applyBorder="1" applyAlignment="1">
      <alignment vertical="center" shrinkToFit="1"/>
    </xf>
    <xf numFmtId="38" fontId="0" fillId="0" borderId="0" xfId="0" applyNumberFormat="1" applyFont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79" fontId="0" fillId="0" borderId="11" xfId="0" applyNumberFormat="1" applyFont="1" applyFill="1" applyBorder="1" applyAlignment="1">
      <alignment vertical="center" shrinkToFit="1"/>
    </xf>
    <xf numFmtId="178" fontId="0" fillId="0" borderId="12" xfId="42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>
      <alignment vertical="center" shrinkToFit="1"/>
    </xf>
    <xf numFmtId="177" fontId="0" fillId="0" borderId="18" xfId="0" applyNumberFormat="1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35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 shrinkToFit="1"/>
    </xf>
    <xf numFmtId="177" fontId="0" fillId="0" borderId="11" xfId="0" applyNumberFormat="1" applyFont="1" applyBorder="1" applyAlignment="1">
      <alignment horizontal="right" vertical="center" shrinkToFit="1"/>
    </xf>
    <xf numFmtId="177" fontId="0" fillId="0" borderId="11" xfId="0" applyNumberFormat="1" applyFont="1" applyBorder="1" applyAlignment="1">
      <alignment vertical="center" shrinkToFit="1"/>
    </xf>
    <xf numFmtId="177" fontId="0" fillId="0" borderId="18" xfId="0" applyNumberFormat="1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vertical="center" shrinkToFit="1"/>
    </xf>
    <xf numFmtId="176" fontId="0" fillId="34" borderId="15" xfId="0" applyNumberFormat="1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vertical="center"/>
    </xf>
    <xf numFmtId="178" fontId="0" fillId="35" borderId="12" xfId="42" applyNumberFormat="1" applyFont="1" applyFill="1" applyBorder="1" applyAlignment="1">
      <alignment horizontal="right" vertical="center" shrinkToFit="1"/>
    </xf>
    <xf numFmtId="177" fontId="0" fillId="34" borderId="22" xfId="0" applyNumberFormat="1" applyFont="1" applyFill="1" applyBorder="1" applyAlignment="1">
      <alignment horizontal="right" vertical="center" shrinkToFit="1"/>
    </xf>
    <xf numFmtId="177" fontId="0" fillId="34" borderId="21" xfId="0" applyNumberFormat="1" applyFont="1" applyFill="1" applyBorder="1" applyAlignment="1">
      <alignment horizontal="right" vertical="center" shrinkToFit="1"/>
    </xf>
    <xf numFmtId="177" fontId="0" fillId="34" borderId="21" xfId="0" applyNumberFormat="1" applyFont="1" applyFill="1" applyBorder="1" applyAlignment="1">
      <alignment vertical="center" shrinkToFit="1"/>
    </xf>
    <xf numFmtId="177" fontId="0" fillId="34" borderId="18" xfId="0" applyNumberFormat="1" applyFont="1" applyFill="1" applyBorder="1" applyAlignment="1">
      <alignment vertical="center" shrinkToFit="1"/>
    </xf>
    <xf numFmtId="177" fontId="0" fillId="34" borderId="23" xfId="0" applyNumberFormat="1" applyFont="1" applyFill="1" applyBorder="1" applyAlignment="1">
      <alignment vertical="center" shrinkToFit="1"/>
    </xf>
    <xf numFmtId="0" fontId="0" fillId="36" borderId="24" xfId="0" applyFont="1" applyFill="1" applyBorder="1" applyAlignment="1">
      <alignment vertical="center" shrinkToFit="1"/>
    </xf>
    <xf numFmtId="0" fontId="0" fillId="36" borderId="25" xfId="0" applyFont="1" applyFill="1" applyBorder="1" applyAlignment="1">
      <alignment horizontal="center" vertical="center" shrinkToFit="1"/>
    </xf>
    <xf numFmtId="0" fontId="0" fillId="36" borderId="26" xfId="0" applyFont="1" applyFill="1" applyBorder="1" applyAlignment="1">
      <alignment vertical="center" shrinkToFit="1"/>
    </xf>
    <xf numFmtId="176" fontId="0" fillId="36" borderId="24" xfId="0" applyNumberFormat="1" applyFont="1" applyFill="1" applyBorder="1" applyAlignment="1">
      <alignment vertical="center"/>
    </xf>
    <xf numFmtId="176" fontId="0" fillId="36" borderId="25" xfId="0" applyNumberFormat="1" applyFont="1" applyFill="1" applyBorder="1" applyAlignment="1">
      <alignment vertical="center"/>
    </xf>
    <xf numFmtId="178" fontId="0" fillId="37" borderId="25" xfId="42" applyNumberFormat="1" applyFont="1" applyFill="1" applyBorder="1" applyAlignment="1">
      <alignment horizontal="right" vertical="center" shrinkToFit="1"/>
    </xf>
    <xf numFmtId="177" fontId="0" fillId="36" borderId="26" xfId="0" applyNumberFormat="1" applyFont="1" applyFill="1" applyBorder="1" applyAlignment="1">
      <alignment horizontal="right" vertical="center" shrinkToFit="1"/>
    </xf>
    <xf numFmtId="177" fontId="0" fillId="36" borderId="25" xfId="0" applyNumberFormat="1" applyFont="1" applyFill="1" applyBorder="1" applyAlignment="1">
      <alignment horizontal="right" vertical="center" shrinkToFit="1"/>
    </xf>
    <xf numFmtId="177" fontId="0" fillId="36" borderId="25" xfId="0" applyNumberFormat="1" applyFont="1" applyFill="1" applyBorder="1" applyAlignment="1">
      <alignment vertical="center" shrinkToFit="1"/>
    </xf>
    <xf numFmtId="177" fontId="0" fillId="36" borderId="27" xfId="0" applyNumberFormat="1" applyFont="1" applyFill="1" applyBorder="1" applyAlignment="1">
      <alignment vertical="center" shrinkToFit="1"/>
    </xf>
    <xf numFmtId="0" fontId="35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32" xfId="42" applyNumberFormat="1" applyFont="1" applyFill="1" applyBorder="1" applyAlignment="1">
      <alignment horizontal="right" vertical="center" shrinkToFit="1"/>
    </xf>
    <xf numFmtId="177" fontId="0" fillId="0" borderId="33" xfId="0" applyNumberFormat="1" applyFont="1" applyFill="1" applyBorder="1" applyAlignment="1">
      <alignment horizontal="right" vertical="center" shrinkToFit="1"/>
    </xf>
    <xf numFmtId="177" fontId="0" fillId="0" borderId="31" xfId="0" applyNumberFormat="1" applyFont="1" applyBorder="1" applyAlignment="1">
      <alignment horizontal="right" vertical="center" shrinkToFit="1"/>
    </xf>
    <xf numFmtId="177" fontId="0" fillId="0" borderId="33" xfId="0" applyNumberFormat="1" applyFont="1" applyBorder="1" applyAlignment="1">
      <alignment vertical="center" shrinkToFit="1"/>
    </xf>
    <xf numFmtId="177" fontId="0" fillId="0" borderId="34" xfId="0" applyNumberFormat="1" applyFont="1" applyBorder="1" applyAlignment="1">
      <alignment vertical="center" shrinkToFit="1"/>
    </xf>
    <xf numFmtId="0" fontId="10" fillId="0" borderId="14" xfId="0" applyFont="1" applyBorder="1" applyAlignment="1">
      <alignment vertical="center"/>
    </xf>
    <xf numFmtId="177" fontId="0" fillId="0" borderId="14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20" xfId="0" applyFont="1" applyBorder="1" applyAlignment="1">
      <alignment horizontal="righ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12" fillId="0" borderId="14" xfId="0" applyFont="1" applyBorder="1" applyAlignment="1">
      <alignment vertical="center"/>
    </xf>
    <xf numFmtId="0" fontId="0" fillId="0" borderId="14" xfId="0" applyBorder="1" applyAlignment="1">
      <alignment vertical="center" shrinkToFit="1"/>
    </xf>
    <xf numFmtId="177" fontId="0" fillId="0" borderId="22" xfId="0" applyNumberFormat="1" applyFont="1" applyFill="1" applyBorder="1" applyAlignment="1">
      <alignment horizontal="right" vertical="center" shrinkToFit="1"/>
    </xf>
    <xf numFmtId="177" fontId="0" fillId="0" borderId="21" xfId="0" applyNumberFormat="1" applyFont="1" applyBorder="1" applyAlignment="1">
      <alignment horizontal="right" vertical="center" shrinkToFit="1"/>
    </xf>
    <xf numFmtId="177" fontId="0" fillId="0" borderId="22" xfId="0" applyNumberFormat="1" applyFont="1" applyBorder="1" applyAlignment="1">
      <alignment vertical="center" shrinkToFit="1"/>
    </xf>
    <xf numFmtId="176" fontId="0" fillId="0" borderId="35" xfId="0" applyNumberFormat="1" applyBorder="1" applyAlignment="1">
      <alignment vertical="center"/>
    </xf>
    <xf numFmtId="178" fontId="0" fillId="0" borderId="32" xfId="42" applyNumberFormat="1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center" vertical="center" shrinkToFit="1"/>
    </xf>
    <xf numFmtId="177" fontId="0" fillId="36" borderId="26" xfId="0" applyNumberFormat="1" applyFont="1" applyFill="1" applyBorder="1" applyAlignment="1">
      <alignment vertical="center" shrinkToFit="1"/>
    </xf>
    <xf numFmtId="177" fontId="0" fillId="36" borderId="36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176" fontId="0" fillId="0" borderId="15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180" fontId="0" fillId="0" borderId="13" xfId="0" applyNumberFormat="1" applyFont="1" applyFill="1" applyBorder="1" applyAlignment="1">
      <alignment horizontal="right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vertical="center" shrinkToFit="1"/>
    </xf>
    <xf numFmtId="177" fontId="0" fillId="34" borderId="14" xfId="0" applyNumberFormat="1" applyFont="1" applyFill="1" applyBorder="1" applyAlignment="1">
      <alignment horizontal="right" vertical="center" shrinkToFit="1"/>
    </xf>
    <xf numFmtId="177" fontId="0" fillId="34" borderId="11" xfId="0" applyNumberFormat="1" applyFont="1" applyFill="1" applyBorder="1" applyAlignment="1">
      <alignment horizontal="right" vertical="center" shrinkToFit="1"/>
    </xf>
    <xf numFmtId="177" fontId="0" fillId="34" borderId="14" xfId="0" applyNumberFormat="1" applyFont="1" applyFill="1" applyBorder="1" applyAlignment="1">
      <alignment vertical="center" shrinkToFit="1"/>
    </xf>
    <xf numFmtId="177" fontId="0" fillId="34" borderId="13" xfId="0" applyNumberFormat="1" applyFont="1" applyFill="1" applyBorder="1" applyAlignment="1">
      <alignment vertical="center" shrinkToFit="1"/>
    </xf>
    <xf numFmtId="177" fontId="0" fillId="34" borderId="22" xfId="0" applyNumberFormat="1" applyFont="1" applyFill="1" applyBorder="1" applyAlignment="1">
      <alignment vertical="center" shrinkToFit="1"/>
    </xf>
    <xf numFmtId="177" fontId="0" fillId="34" borderId="37" xfId="0" applyNumberFormat="1" applyFont="1" applyFill="1" applyBorder="1" applyAlignment="1">
      <alignment vertical="center" shrinkToFit="1"/>
    </xf>
    <xf numFmtId="178" fontId="0" fillId="0" borderId="12" xfId="42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vertical="center"/>
    </xf>
    <xf numFmtId="178" fontId="0" fillId="0" borderId="38" xfId="42" applyNumberFormat="1" applyFont="1" applyFill="1" applyBorder="1" applyAlignment="1">
      <alignment horizontal="right" vertical="center" shrinkToFit="1"/>
    </xf>
    <xf numFmtId="177" fontId="0" fillId="0" borderId="37" xfId="0" applyNumberFormat="1" applyFont="1" applyBorder="1" applyAlignment="1">
      <alignment vertical="center" shrinkToFit="1"/>
    </xf>
    <xf numFmtId="178" fontId="0" fillId="0" borderId="11" xfId="42" applyNumberFormat="1" applyFont="1" applyFill="1" applyBorder="1" applyAlignment="1">
      <alignment horizontal="right"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 shrinkToFit="1"/>
    </xf>
    <xf numFmtId="176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7" fontId="0" fillId="0" borderId="33" xfId="0" applyNumberFormat="1" applyFont="1" applyFill="1" applyBorder="1" applyAlignment="1">
      <alignment vertical="center" shrinkToFit="1"/>
    </xf>
    <xf numFmtId="177" fontId="0" fillId="0" borderId="28" xfId="0" applyNumberFormat="1" applyFont="1" applyFill="1" applyBorder="1" applyAlignment="1">
      <alignment vertical="center" shrinkToFit="1"/>
    </xf>
    <xf numFmtId="177" fontId="0" fillId="0" borderId="29" xfId="0" applyNumberFormat="1" applyFont="1" applyFill="1" applyBorder="1" applyAlignment="1">
      <alignment vertical="center" shrinkToFit="1"/>
    </xf>
    <xf numFmtId="177" fontId="0" fillId="0" borderId="40" xfId="0" applyNumberFormat="1" applyFont="1" applyFill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vertical="center" shrinkToFit="1"/>
    </xf>
    <xf numFmtId="176" fontId="0" fillId="0" borderId="11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 shrinkToFit="1"/>
    </xf>
    <xf numFmtId="177" fontId="0" fillId="0" borderId="42" xfId="0" applyNumberFormat="1" applyFont="1" applyBorder="1" applyAlignment="1">
      <alignment vertical="center" shrinkToFit="1"/>
    </xf>
    <xf numFmtId="176" fontId="0" fillId="36" borderId="43" xfId="0" applyNumberFormat="1" applyFont="1" applyFill="1" applyBorder="1" applyAlignment="1">
      <alignment vertical="center"/>
    </xf>
    <xf numFmtId="177" fontId="0" fillId="36" borderId="25" xfId="0" applyNumberForma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77" fontId="0" fillId="33" borderId="11" xfId="0" applyNumberFormat="1" applyFont="1" applyFill="1" applyBorder="1" applyAlignment="1">
      <alignment horizontal="right" vertical="center" shrinkToFit="1"/>
    </xf>
    <xf numFmtId="177" fontId="0" fillId="33" borderId="11" xfId="0" applyNumberFormat="1" applyFont="1" applyFill="1" applyBorder="1" applyAlignment="1">
      <alignment vertical="center" shrinkToFit="1"/>
    </xf>
    <xf numFmtId="177" fontId="0" fillId="0" borderId="11" xfId="0" applyNumberFormat="1" applyFont="1" applyFill="1" applyBorder="1" applyAlignment="1">
      <alignment horizontal="right" vertical="center" shrinkToFit="1"/>
    </xf>
    <xf numFmtId="177" fontId="0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ont="1" applyBorder="1" applyAlignment="1">
      <alignment horizontal="right" vertical="center" shrinkToFit="1"/>
    </xf>
    <xf numFmtId="181" fontId="0" fillId="0" borderId="12" xfId="0" applyNumberFormat="1" applyFon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34" borderId="3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0" fillId="0" borderId="32" xfId="0" applyNumberFormat="1" applyFont="1" applyBorder="1" applyAlignment="1">
      <alignment horizontal="right" vertical="center" shrinkToFit="1"/>
    </xf>
    <xf numFmtId="177" fontId="0" fillId="0" borderId="31" xfId="0" applyNumberFormat="1" applyFont="1" applyBorder="1" applyAlignment="1">
      <alignment vertical="center" shrinkToFit="1"/>
    </xf>
    <xf numFmtId="177" fontId="0" fillId="0" borderId="21" xfId="0" applyNumberFormat="1" applyFont="1" applyBorder="1" applyAlignment="1">
      <alignment vertical="center" shrinkToFit="1"/>
    </xf>
    <xf numFmtId="177" fontId="0" fillId="0" borderId="32" xfId="0" applyNumberFormat="1" applyBorder="1" applyAlignment="1">
      <alignment horizontal="right" vertical="center" shrinkToFit="1"/>
    </xf>
    <xf numFmtId="177" fontId="0" fillId="0" borderId="38" xfId="0" applyNumberFormat="1" applyFont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7" fontId="0" fillId="34" borderId="12" xfId="0" applyNumberFormat="1" applyFont="1" applyFill="1" applyBorder="1" applyAlignment="1">
      <alignment horizontal="right" vertical="center" shrinkToFit="1"/>
    </xf>
    <xf numFmtId="177" fontId="0" fillId="34" borderId="11" xfId="0" applyNumberFormat="1" applyFon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horizontal="right" vertical="center" shrinkToFit="1"/>
    </xf>
    <xf numFmtId="177" fontId="0" fillId="0" borderId="38" xfId="0" applyNumberFormat="1" applyFont="1" applyFill="1" applyBorder="1" applyAlignment="1">
      <alignment horizontal="right" vertical="center" shrinkToFit="1"/>
    </xf>
    <xf numFmtId="177" fontId="0" fillId="0" borderId="22" xfId="0" applyNumberFormat="1" applyFont="1" applyFill="1" applyBorder="1" applyAlignment="1">
      <alignment vertical="center" shrinkToFit="1"/>
    </xf>
    <xf numFmtId="177" fontId="0" fillId="0" borderId="32" xfId="0" applyNumberFormat="1" applyFont="1" applyFill="1" applyBorder="1" applyAlignment="1">
      <alignment horizontal="right" vertical="center" shrinkToFit="1"/>
    </xf>
    <xf numFmtId="177" fontId="0" fillId="0" borderId="32" xfId="0" applyNumberFormat="1" applyFill="1" applyBorder="1" applyAlignment="1">
      <alignment horizontal="right" vertical="center" shrinkToFit="1"/>
    </xf>
    <xf numFmtId="177" fontId="0" fillId="0" borderId="12" xfId="0" applyNumberFormat="1" applyFont="1" applyBorder="1" applyAlignment="1">
      <alignment horizontal="right" vertical="center" shrinkToFit="1"/>
    </xf>
    <xf numFmtId="0" fontId="0" fillId="0" borderId="13" xfId="0" applyFont="1" applyFill="1" applyBorder="1" applyAlignment="1">
      <alignment vertical="center" shrinkToFit="1"/>
    </xf>
    <xf numFmtId="177" fontId="0" fillId="0" borderId="38" xfId="0" applyNumberFormat="1" applyBorder="1" applyAlignment="1">
      <alignment horizontal="righ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36" borderId="19" xfId="0" applyFont="1" applyFill="1" applyBorder="1" applyAlignment="1">
      <alignment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22" xfId="0" applyFont="1" applyFill="1" applyBorder="1" applyAlignment="1">
      <alignment vertical="center" shrinkToFit="1"/>
    </xf>
    <xf numFmtId="177" fontId="0" fillId="36" borderId="38" xfId="0" applyNumberFormat="1" applyFont="1" applyFill="1" applyBorder="1" applyAlignment="1">
      <alignment horizontal="right" vertical="center" shrinkToFit="1"/>
    </xf>
    <xf numFmtId="177" fontId="0" fillId="36" borderId="22" xfId="0" applyNumberFormat="1" applyFont="1" applyFill="1" applyBorder="1" applyAlignment="1">
      <alignment vertical="center" shrinkToFit="1"/>
    </xf>
    <xf numFmtId="177" fontId="0" fillId="36" borderId="37" xfId="0" applyNumberFormat="1" applyFont="1" applyFill="1" applyBorder="1" applyAlignment="1">
      <alignment vertical="center" shrinkToFit="1"/>
    </xf>
    <xf numFmtId="177" fontId="0" fillId="0" borderId="45" xfId="0" applyNumberFormat="1" applyFont="1" applyFill="1" applyBorder="1" applyAlignment="1">
      <alignment horizontal="right" vertical="center" shrinkToFit="1"/>
    </xf>
    <xf numFmtId="177" fontId="0" fillId="36" borderId="44" xfId="0" applyNumberFormat="1" applyFill="1" applyBorder="1" applyAlignment="1">
      <alignment horizontal="right" vertical="center" shrinkToFit="1"/>
    </xf>
    <xf numFmtId="182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shrinkToFit="1"/>
    </xf>
    <xf numFmtId="182" fontId="4" fillId="0" borderId="11" xfId="0" applyNumberFormat="1" applyFont="1" applyFill="1" applyBorder="1" applyAlignment="1">
      <alignment horizontal="center" vertical="center" shrinkToFit="1"/>
    </xf>
    <xf numFmtId="182" fontId="0" fillId="33" borderId="10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34" borderId="15" xfId="0" applyNumberFormat="1" applyFont="1" applyFill="1" applyBorder="1" applyAlignment="1">
      <alignment vertical="center"/>
    </xf>
    <xf numFmtId="182" fontId="0" fillId="34" borderId="11" xfId="0" applyNumberFormat="1" applyFont="1" applyFill="1" applyBorder="1" applyAlignment="1">
      <alignment vertical="center"/>
    </xf>
    <xf numFmtId="182" fontId="0" fillId="36" borderId="24" xfId="0" applyNumberFormat="1" applyFont="1" applyFill="1" applyBorder="1" applyAlignment="1">
      <alignment vertical="center"/>
    </xf>
    <xf numFmtId="182" fontId="0" fillId="36" borderId="25" xfId="0" applyNumberFormat="1" applyFont="1" applyFill="1" applyBorder="1" applyAlignment="1">
      <alignment vertical="center"/>
    </xf>
    <xf numFmtId="182" fontId="0" fillId="0" borderId="30" xfId="0" applyNumberFormat="1" applyBorder="1" applyAlignment="1">
      <alignment vertical="center"/>
    </xf>
    <xf numFmtId="182" fontId="0" fillId="0" borderId="31" xfId="0" applyNumberForma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182" fontId="0" fillId="35" borderId="11" xfId="0" applyNumberFormat="1" applyFill="1" applyBorder="1" applyAlignment="1">
      <alignment vertical="center"/>
    </xf>
    <xf numFmtId="182" fontId="0" fillId="36" borderId="19" xfId="0" applyNumberFormat="1" applyFont="1" applyFill="1" applyBorder="1" applyAlignment="1">
      <alignment vertical="center"/>
    </xf>
    <xf numFmtId="182" fontId="0" fillId="36" borderId="21" xfId="0" applyNumberFormat="1" applyFont="1" applyFill="1" applyBorder="1" applyAlignment="1">
      <alignment vertical="center"/>
    </xf>
    <xf numFmtId="182" fontId="0" fillId="0" borderId="46" xfId="0" applyNumberFormat="1" applyFont="1" applyBorder="1" applyAlignment="1">
      <alignment vertical="center"/>
    </xf>
    <xf numFmtId="182" fontId="0" fillId="0" borderId="28" xfId="0" applyNumberFormat="1" applyFont="1" applyBorder="1" applyAlignment="1">
      <alignment vertical="center"/>
    </xf>
    <xf numFmtId="182" fontId="0" fillId="36" borderId="43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34" borderId="10" xfId="0" applyNumberFormat="1" applyFont="1" applyFill="1" applyBorder="1" applyAlignment="1">
      <alignment vertical="center"/>
    </xf>
    <xf numFmtId="176" fontId="0" fillId="34" borderId="12" xfId="0" applyNumberFormat="1" applyFont="1" applyFill="1" applyBorder="1" applyAlignment="1">
      <alignment vertical="center"/>
    </xf>
    <xf numFmtId="176" fontId="0" fillId="36" borderId="44" xfId="0" applyNumberFormat="1" applyFont="1" applyFill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7" fontId="0" fillId="0" borderId="21" xfId="0" applyNumberFormat="1" applyFon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82" fontId="35" fillId="37" borderId="44" xfId="64" applyNumberFormat="1" applyFill="1" applyBorder="1">
      <alignment vertical="center"/>
      <protection/>
    </xf>
    <xf numFmtId="182" fontId="35" fillId="37" borderId="24" xfId="64" applyNumberFormat="1" applyFill="1" applyBorder="1">
      <alignment vertical="center"/>
      <protection/>
    </xf>
    <xf numFmtId="177" fontId="0" fillId="0" borderId="11" xfId="0" applyNumberFormat="1" applyFont="1" applyBorder="1" applyAlignment="1">
      <alignment horizontal="right" vertical="center" shrinkToFit="1"/>
    </xf>
    <xf numFmtId="182" fontId="0" fillId="0" borderId="12" xfId="0" applyNumberFormat="1" applyBorder="1" applyAlignment="1">
      <alignment vertical="center"/>
    </xf>
    <xf numFmtId="182" fontId="0" fillId="0" borderId="3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182" fontId="0" fillId="0" borderId="45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2" fontId="0" fillId="36" borderId="44" xfId="0" applyNumberFormat="1" applyFont="1" applyFill="1" applyBorder="1" applyAlignment="1">
      <alignment vertical="center"/>
    </xf>
    <xf numFmtId="182" fontId="0" fillId="36" borderId="16" xfId="0" applyNumberFormat="1" applyFon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35" fillId="0" borderId="12" xfId="64" applyNumberFormat="1" applyBorder="1">
      <alignment vertical="center"/>
      <protection/>
    </xf>
    <xf numFmtId="182" fontId="35" fillId="0" borderId="15" xfId="64" applyNumberFormat="1" applyBorder="1">
      <alignment vertical="center"/>
      <protection/>
    </xf>
    <xf numFmtId="182" fontId="0" fillId="0" borderId="32" xfId="0" applyNumberFormat="1" applyBorder="1" applyAlignment="1">
      <alignment vertical="center"/>
    </xf>
    <xf numFmtId="182" fontId="0" fillId="0" borderId="47" xfId="0" applyNumberFormat="1" applyBorder="1" applyAlignment="1">
      <alignment vertical="center"/>
    </xf>
    <xf numFmtId="182" fontId="0" fillId="34" borderId="12" xfId="0" applyNumberFormat="1" applyFont="1" applyFill="1" applyBorder="1" applyAlignment="1">
      <alignment vertical="center"/>
    </xf>
    <xf numFmtId="182" fontId="0" fillId="34" borderId="10" xfId="0" applyNumberFormat="1" applyFont="1" applyFill="1" applyBorder="1" applyAlignment="1">
      <alignment vertical="center"/>
    </xf>
    <xf numFmtId="182" fontId="0" fillId="35" borderId="10" xfId="0" applyNumberFormat="1" applyFill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82" fontId="0" fillId="33" borderId="12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horizontal="center" vertical="center" shrinkToFit="1"/>
    </xf>
    <xf numFmtId="182" fontId="4" fillId="0" borderId="15" xfId="0" applyNumberFormat="1" applyFont="1" applyFill="1" applyBorder="1" applyAlignment="1">
      <alignment horizontal="center" vertical="center" shrinkToFit="1"/>
    </xf>
    <xf numFmtId="0" fontId="2" fillId="0" borderId="0" xfId="67" applyFont="1">
      <alignment vertical="center"/>
      <protection/>
    </xf>
    <xf numFmtId="0" fontId="0" fillId="0" borderId="0" xfId="67" applyFont="1" applyAlignment="1">
      <alignment horizontal="center" vertical="center"/>
      <protection/>
    </xf>
    <xf numFmtId="0" fontId="0" fillId="0" borderId="0" xfId="67" applyFont="1" applyAlignment="1">
      <alignment vertical="center" shrinkToFit="1"/>
      <protection/>
    </xf>
    <xf numFmtId="0" fontId="0" fillId="0" borderId="0" xfId="67" applyFont="1" applyAlignment="1">
      <alignment horizontal="right" vertical="center"/>
      <protection/>
    </xf>
    <xf numFmtId="0" fontId="35" fillId="0" borderId="0" xfId="67">
      <alignment vertical="center"/>
      <protection/>
    </xf>
    <xf numFmtId="0" fontId="0" fillId="0" borderId="0" xfId="67" applyFont="1">
      <alignment vertical="center"/>
      <protection/>
    </xf>
    <xf numFmtId="0" fontId="4" fillId="0" borderId="0" xfId="67" applyFont="1" applyFill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0" fontId="0" fillId="0" borderId="0" xfId="67" applyFont="1" applyFill="1" applyAlignment="1">
      <alignment vertical="center" shrinkToFit="1"/>
      <protection/>
    </xf>
    <xf numFmtId="0" fontId="0" fillId="0" borderId="46" xfId="67" applyFont="1" applyFill="1" applyBorder="1" applyAlignment="1">
      <alignment vertical="center" shrinkToFit="1"/>
      <protection/>
    </xf>
    <xf numFmtId="0" fontId="0" fillId="0" borderId="49" xfId="67" applyFont="1" applyFill="1" applyBorder="1" applyAlignment="1">
      <alignment vertical="center" shrinkToFit="1"/>
      <protection/>
    </xf>
    <xf numFmtId="0" fontId="0" fillId="0" borderId="28" xfId="67" applyFont="1" applyFill="1" applyBorder="1" applyAlignment="1">
      <alignment horizontal="center" vertical="center" shrinkToFit="1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6" xfId="67" applyFont="1" applyBorder="1" applyAlignment="1">
      <alignment vertical="center" shrinkToFit="1"/>
      <protection/>
    </xf>
    <xf numFmtId="0" fontId="0" fillId="0" borderId="28" xfId="67" applyFont="1" applyBorder="1" applyAlignment="1">
      <alignment vertical="center" shrinkToFit="1"/>
      <protection/>
    </xf>
    <xf numFmtId="0" fontId="0" fillId="0" borderId="28" xfId="67" applyFont="1" applyBorder="1" applyAlignment="1">
      <alignment horizontal="center" vertical="center" shrinkToFit="1"/>
      <protection/>
    </xf>
    <xf numFmtId="0" fontId="0" fillId="0" borderId="40" xfId="67" applyFont="1" applyBorder="1" applyAlignment="1">
      <alignment horizontal="center" vertical="center"/>
      <protection/>
    </xf>
    <xf numFmtId="176" fontId="4" fillId="33" borderId="11" xfId="67" applyNumberFormat="1" applyFont="1" applyFill="1" applyBorder="1" applyAlignment="1">
      <alignment horizontal="right" vertical="center" shrinkToFit="1"/>
      <protection/>
    </xf>
    <xf numFmtId="177" fontId="4" fillId="38" borderId="13" xfId="67" applyNumberFormat="1" applyFont="1" applyFill="1" applyBorder="1" applyAlignment="1">
      <alignment vertical="center" shrinkToFit="1"/>
      <protection/>
    </xf>
    <xf numFmtId="0" fontId="47" fillId="0" borderId="0" xfId="67" applyFont="1">
      <alignment vertical="center"/>
      <protection/>
    </xf>
    <xf numFmtId="0" fontId="0" fillId="0" borderId="16" xfId="67" applyFont="1" applyFill="1" applyBorder="1" applyAlignment="1">
      <alignment horizontal="center" vertical="center" shrinkToFit="1"/>
      <protection/>
    </xf>
    <xf numFmtId="0" fontId="0" fillId="0" borderId="17" xfId="67" applyFont="1" applyFill="1" applyBorder="1" applyAlignment="1">
      <alignment horizontal="center" vertical="center" shrinkToFit="1"/>
      <protection/>
    </xf>
    <xf numFmtId="177" fontId="0" fillId="0" borderId="18" xfId="67" applyNumberFormat="1" applyFont="1" applyFill="1" applyBorder="1" applyAlignment="1">
      <alignment horizontal="right" vertical="center" shrinkToFit="1"/>
      <protection/>
    </xf>
    <xf numFmtId="177" fontId="0" fillId="0" borderId="18" xfId="67" applyNumberFormat="1" applyFont="1" applyFill="1" applyBorder="1" applyAlignment="1">
      <alignment vertical="center" shrinkToFit="1"/>
      <protection/>
    </xf>
    <xf numFmtId="0" fontId="0" fillId="0" borderId="19" xfId="67" applyFont="1" applyBorder="1" applyAlignment="1">
      <alignment vertical="center" shrinkToFit="1"/>
      <protection/>
    </xf>
    <xf numFmtId="0" fontId="35" fillId="0" borderId="11" xfId="67" applyFont="1" applyBorder="1">
      <alignment vertical="center"/>
      <protection/>
    </xf>
    <xf numFmtId="0" fontId="35" fillId="0" borderId="11" xfId="67" applyBorder="1">
      <alignment vertical="center"/>
      <protection/>
    </xf>
    <xf numFmtId="176" fontId="35" fillId="0" borderId="11" xfId="67" applyNumberFormat="1" applyBorder="1">
      <alignment vertical="center"/>
      <protection/>
    </xf>
    <xf numFmtId="177" fontId="0" fillId="0" borderId="13" xfId="67" applyNumberFormat="1" applyFont="1" applyBorder="1" applyAlignment="1">
      <alignment vertical="center" shrinkToFit="1"/>
      <protection/>
    </xf>
    <xf numFmtId="0" fontId="0" fillId="0" borderId="20" xfId="67" applyFont="1" applyBorder="1" applyAlignment="1">
      <alignment vertical="center" shrinkToFit="1"/>
      <protection/>
    </xf>
    <xf numFmtId="0" fontId="0" fillId="34" borderId="21" xfId="67" applyFont="1" applyFill="1" applyBorder="1" applyAlignment="1">
      <alignment horizontal="center" vertical="center" shrinkToFit="1"/>
      <protection/>
    </xf>
    <xf numFmtId="0" fontId="0" fillId="34" borderId="11" xfId="67" applyFont="1" applyFill="1" applyBorder="1" applyAlignment="1">
      <alignment vertical="center" shrinkToFit="1"/>
      <protection/>
    </xf>
    <xf numFmtId="176" fontId="0" fillId="34" borderId="11" xfId="67" applyNumberFormat="1" applyFont="1" applyFill="1" applyBorder="1" applyAlignment="1">
      <alignment vertical="center" shrinkToFit="1"/>
      <protection/>
    </xf>
    <xf numFmtId="177" fontId="0" fillId="35" borderId="18" xfId="67" applyNumberFormat="1" applyFont="1" applyFill="1" applyBorder="1" applyAlignment="1">
      <alignment vertical="center" shrinkToFit="1"/>
      <protection/>
    </xf>
    <xf numFmtId="0" fontId="0" fillId="34" borderId="22" xfId="67" applyFont="1" applyFill="1" applyBorder="1" applyAlignment="1">
      <alignment vertical="center" shrinkToFit="1"/>
      <protection/>
    </xf>
    <xf numFmtId="176" fontId="0" fillId="34" borderId="22" xfId="67" applyNumberFormat="1" applyFont="1" applyFill="1" applyBorder="1" applyAlignment="1">
      <alignment vertical="center" shrinkToFit="1"/>
      <protection/>
    </xf>
    <xf numFmtId="177" fontId="0" fillId="35" borderId="13" xfId="67" applyNumberFormat="1" applyFont="1" applyFill="1" applyBorder="1" applyAlignment="1">
      <alignment vertical="center" shrinkToFit="1"/>
      <protection/>
    </xf>
    <xf numFmtId="0" fontId="0" fillId="36" borderId="24" xfId="67" applyFont="1" applyFill="1" applyBorder="1" applyAlignment="1">
      <alignment vertical="center" shrinkToFit="1"/>
      <protection/>
    </xf>
    <xf numFmtId="0" fontId="0" fillId="36" borderId="25" xfId="67" applyFont="1" applyFill="1" applyBorder="1" applyAlignment="1">
      <alignment horizontal="center" vertical="center" shrinkToFit="1"/>
      <protection/>
    </xf>
    <xf numFmtId="0" fontId="0" fillId="36" borderId="26" xfId="67" applyFont="1" applyFill="1" applyBorder="1" applyAlignment="1">
      <alignment vertical="center" shrinkToFit="1"/>
      <protection/>
    </xf>
    <xf numFmtId="176" fontId="0" fillId="36" borderId="26" xfId="67" applyNumberFormat="1" applyFont="1" applyFill="1" applyBorder="1" applyAlignment="1">
      <alignment vertical="center" shrinkToFit="1"/>
      <protection/>
    </xf>
    <xf numFmtId="177" fontId="0" fillId="37" borderId="36" xfId="67" applyNumberFormat="1" applyFont="1" applyFill="1" applyBorder="1" applyAlignment="1">
      <alignment vertical="center" shrinkToFit="1"/>
      <protection/>
    </xf>
    <xf numFmtId="0" fontId="35" fillId="0" borderId="28" xfId="67" applyFont="1" applyBorder="1">
      <alignment vertical="center"/>
      <protection/>
    </xf>
    <xf numFmtId="0" fontId="35" fillId="0" borderId="29" xfId="67" applyBorder="1">
      <alignment vertical="center"/>
      <protection/>
    </xf>
    <xf numFmtId="176" fontId="35" fillId="0" borderId="28" xfId="67" applyNumberFormat="1" applyBorder="1">
      <alignment vertical="center"/>
      <protection/>
    </xf>
    <xf numFmtId="177" fontId="0" fillId="0" borderId="34" xfId="67" applyNumberFormat="1" applyFont="1" applyBorder="1" applyAlignment="1">
      <alignment vertical="center" shrinkToFit="1"/>
      <protection/>
    </xf>
    <xf numFmtId="0" fontId="35" fillId="0" borderId="14" xfId="67" applyBorder="1">
      <alignment vertical="center"/>
      <protection/>
    </xf>
    <xf numFmtId="0" fontId="35" fillId="0" borderId="14" xfId="67" applyFont="1" applyBorder="1">
      <alignment vertical="center"/>
      <protection/>
    </xf>
    <xf numFmtId="0" fontId="35" fillId="0" borderId="28" xfId="67" applyFont="1" applyFill="1" applyBorder="1">
      <alignment vertical="center"/>
      <protection/>
    </xf>
    <xf numFmtId="0" fontId="35" fillId="0" borderId="28" xfId="67" applyFill="1" applyBorder="1">
      <alignment vertical="center"/>
      <protection/>
    </xf>
    <xf numFmtId="176" fontId="35" fillId="0" borderId="28" xfId="67" applyNumberFormat="1" applyFill="1" applyBorder="1">
      <alignment vertical="center"/>
      <protection/>
    </xf>
    <xf numFmtId="0" fontId="35" fillId="0" borderId="11" xfId="67" applyFont="1" applyFill="1" applyBorder="1">
      <alignment vertical="center"/>
      <protection/>
    </xf>
    <xf numFmtId="0" fontId="35" fillId="0" borderId="11" xfId="67" applyFill="1" applyBorder="1">
      <alignment vertical="center"/>
      <protection/>
    </xf>
    <xf numFmtId="176" fontId="35" fillId="0" borderId="11" xfId="67" applyNumberFormat="1" applyFill="1" applyBorder="1">
      <alignment vertical="center"/>
      <protection/>
    </xf>
    <xf numFmtId="0" fontId="52" fillId="0" borderId="11" xfId="67" applyFont="1" applyFill="1" applyBorder="1">
      <alignment vertical="center"/>
      <protection/>
    </xf>
    <xf numFmtId="0" fontId="53" fillId="0" borderId="11" xfId="67" applyFont="1" applyFill="1" applyBorder="1">
      <alignment vertical="center"/>
      <protection/>
    </xf>
    <xf numFmtId="0" fontId="54" fillId="0" borderId="0" xfId="67" applyFont="1">
      <alignment vertical="center"/>
      <protection/>
    </xf>
    <xf numFmtId="0" fontId="0" fillId="0" borderId="20" xfId="67" applyFont="1" applyFill="1" applyBorder="1" applyAlignment="1">
      <alignment vertical="center" shrinkToFit="1"/>
      <protection/>
    </xf>
    <xf numFmtId="0" fontId="0" fillId="0" borderId="21" xfId="67" applyFont="1" applyFill="1" applyBorder="1" applyAlignment="1">
      <alignment horizontal="right" vertical="center" shrinkToFit="1"/>
      <protection/>
    </xf>
    <xf numFmtId="0" fontId="0" fillId="0" borderId="22" xfId="67" applyFont="1" applyFill="1" applyBorder="1" applyAlignment="1">
      <alignment vertical="center" shrinkToFit="1"/>
      <protection/>
    </xf>
    <xf numFmtId="176" fontId="0" fillId="0" borderId="22" xfId="67" applyNumberFormat="1" applyFont="1" applyFill="1" applyBorder="1" applyAlignment="1">
      <alignment vertical="center" shrinkToFit="1"/>
      <protection/>
    </xf>
    <xf numFmtId="0" fontId="35" fillId="0" borderId="28" xfId="67" applyBorder="1">
      <alignment vertical="center"/>
      <protection/>
    </xf>
    <xf numFmtId="0" fontId="0" fillId="0" borderId="20" xfId="67" applyFont="1" applyBorder="1" applyAlignment="1">
      <alignment horizontal="right" vertical="center" shrinkToFit="1"/>
      <protection/>
    </xf>
    <xf numFmtId="0" fontId="35" fillId="0" borderId="11" xfId="67" applyFont="1" applyBorder="1">
      <alignment vertical="center"/>
      <protection/>
    </xf>
    <xf numFmtId="0" fontId="55" fillId="0" borderId="0" xfId="67" applyFont="1">
      <alignment vertical="center"/>
      <protection/>
    </xf>
    <xf numFmtId="0" fontId="55" fillId="0" borderId="11" xfId="67" applyFont="1" applyBorder="1">
      <alignment vertical="center"/>
      <protection/>
    </xf>
    <xf numFmtId="0" fontId="56" fillId="0" borderId="11" xfId="67" applyFont="1" applyFill="1" applyBorder="1">
      <alignment vertical="center"/>
      <protection/>
    </xf>
    <xf numFmtId="0" fontId="52" fillId="0" borderId="11" xfId="67" applyFont="1" applyBorder="1">
      <alignment vertical="center"/>
      <protection/>
    </xf>
    <xf numFmtId="0" fontId="57" fillId="0" borderId="11" xfId="67" applyFont="1" applyBorder="1">
      <alignment vertical="center"/>
      <protection/>
    </xf>
    <xf numFmtId="0" fontId="0" fillId="34" borderId="11" xfId="67" applyFont="1" applyFill="1" applyBorder="1" applyAlignment="1">
      <alignment horizontal="center" vertical="center" shrinkToFit="1"/>
      <protection/>
    </xf>
    <xf numFmtId="0" fontId="0" fillId="34" borderId="14" xfId="67" applyFont="1" applyFill="1" applyBorder="1" applyAlignment="1">
      <alignment vertical="center" shrinkToFit="1"/>
      <protection/>
    </xf>
    <xf numFmtId="176" fontId="0" fillId="34" borderId="14" xfId="67" applyNumberFormat="1" applyFont="1" applyFill="1" applyBorder="1" applyAlignment="1">
      <alignment vertical="center" shrinkToFit="1"/>
      <protection/>
    </xf>
    <xf numFmtId="0" fontId="35" fillId="0" borderId="21" xfId="67" applyFont="1" applyFill="1" applyBorder="1">
      <alignment vertical="center"/>
      <protection/>
    </xf>
    <xf numFmtId="176" fontId="35" fillId="0" borderId="22" xfId="67" applyNumberFormat="1" applyFill="1" applyBorder="1">
      <alignment vertical="center"/>
      <protection/>
    </xf>
    <xf numFmtId="182" fontId="35" fillId="0" borderId="28" xfId="67" applyNumberFormat="1" applyFill="1" applyBorder="1">
      <alignment vertical="center"/>
      <protection/>
    </xf>
    <xf numFmtId="182" fontId="35" fillId="0" borderId="11" xfId="67" applyNumberFormat="1" applyFill="1" applyBorder="1">
      <alignment vertical="center"/>
      <protection/>
    </xf>
    <xf numFmtId="0" fontId="54" fillId="0" borderId="11" xfId="67" applyFont="1" applyFill="1" applyBorder="1">
      <alignment vertical="center"/>
      <protection/>
    </xf>
    <xf numFmtId="0" fontId="35" fillId="0" borderId="0" xfId="67" applyFill="1">
      <alignment vertical="center"/>
      <protection/>
    </xf>
    <xf numFmtId="0" fontId="0" fillId="36" borderId="19" xfId="67" applyFont="1" applyFill="1" applyBorder="1" applyAlignment="1">
      <alignment vertical="center" shrinkToFit="1"/>
      <protection/>
    </xf>
    <xf numFmtId="0" fontId="0" fillId="36" borderId="21" xfId="67" applyFont="1" applyFill="1" applyBorder="1" applyAlignment="1">
      <alignment horizontal="center" vertical="center" shrinkToFit="1"/>
      <protection/>
    </xf>
    <xf numFmtId="0" fontId="0" fillId="36" borderId="22" xfId="67" applyFont="1" applyFill="1" applyBorder="1" applyAlignment="1">
      <alignment vertical="center" shrinkToFit="1"/>
      <protection/>
    </xf>
    <xf numFmtId="176" fontId="0" fillId="36" borderId="22" xfId="67" applyNumberFormat="1" applyFont="1" applyFill="1" applyBorder="1" applyAlignment="1">
      <alignment vertical="center" shrinkToFit="1"/>
      <protection/>
    </xf>
    <xf numFmtId="177" fontId="0" fillId="37" borderId="37" xfId="67" applyNumberFormat="1" applyFont="1" applyFill="1" applyBorder="1" applyAlignment="1">
      <alignment vertical="center" shrinkToFit="1"/>
      <protection/>
    </xf>
    <xf numFmtId="0" fontId="0" fillId="0" borderId="39" xfId="67" applyFont="1" applyBorder="1" applyAlignment="1">
      <alignment vertical="center" shrinkToFit="1"/>
      <protection/>
    </xf>
    <xf numFmtId="177" fontId="0" fillId="0" borderId="40" xfId="67" applyNumberFormat="1" applyFont="1" applyBorder="1" applyAlignment="1">
      <alignment vertical="center" shrinkToFit="1"/>
      <protection/>
    </xf>
    <xf numFmtId="0" fontId="35" fillId="0" borderId="21" xfId="67" applyFont="1" applyBorder="1">
      <alignment vertical="center"/>
      <protection/>
    </xf>
    <xf numFmtId="0" fontId="35" fillId="0" borderId="22" xfId="67" applyBorder="1" applyAlignment="1">
      <alignment vertical="center" shrinkToFit="1"/>
      <protection/>
    </xf>
    <xf numFmtId="176" fontId="35" fillId="0" borderId="22" xfId="67" applyNumberFormat="1" applyBorder="1">
      <alignment vertical="center"/>
      <protection/>
    </xf>
    <xf numFmtId="177" fontId="0" fillId="0" borderId="13" xfId="67" applyNumberFormat="1" applyFont="1" applyFill="1" applyBorder="1" applyAlignment="1">
      <alignment vertical="center" shrinkToFit="1"/>
      <protection/>
    </xf>
    <xf numFmtId="0" fontId="35" fillId="0" borderId="11" xfId="67" applyBorder="1" applyAlignment="1">
      <alignment vertical="center" shrinkToFit="1"/>
      <protection/>
    </xf>
    <xf numFmtId="0" fontId="35" fillId="0" borderId="31" xfId="67" applyFont="1" applyBorder="1">
      <alignment vertical="center"/>
      <protection/>
    </xf>
    <xf numFmtId="0" fontId="35" fillId="0" borderId="31" xfId="67" applyBorder="1">
      <alignment vertical="center"/>
      <protection/>
    </xf>
    <xf numFmtId="183" fontId="35" fillId="0" borderId="31" xfId="67" applyNumberFormat="1" applyBorder="1">
      <alignment vertical="center"/>
      <protection/>
    </xf>
    <xf numFmtId="183" fontId="35" fillId="0" borderId="11" xfId="67" applyNumberFormat="1" applyBorder="1">
      <alignment vertical="center"/>
      <protection/>
    </xf>
    <xf numFmtId="0" fontId="0" fillId="0" borderId="51" xfId="67" applyFont="1" applyFill="1" applyBorder="1" applyAlignment="1">
      <alignment vertical="center" shrinkToFit="1"/>
      <protection/>
    </xf>
    <xf numFmtId="0" fontId="0" fillId="0" borderId="51" xfId="67" applyFont="1" applyFill="1" applyBorder="1" applyAlignment="1">
      <alignment horizontal="center" vertical="center" shrinkToFit="1"/>
      <protection/>
    </xf>
    <xf numFmtId="176" fontId="0" fillId="0" borderId="51" xfId="67" applyNumberFormat="1" applyFont="1" applyFill="1" applyBorder="1" applyAlignment="1">
      <alignment vertical="center" shrinkToFit="1"/>
      <protection/>
    </xf>
    <xf numFmtId="177" fontId="0" fillId="0" borderId="51" xfId="67" applyNumberFormat="1" applyFont="1" applyFill="1" applyBorder="1" applyAlignment="1">
      <alignment vertical="center" shrinkToFit="1"/>
      <protection/>
    </xf>
    <xf numFmtId="183" fontId="0" fillId="36" borderId="22" xfId="67" applyNumberFormat="1" applyFont="1" applyFill="1" applyBorder="1" applyAlignment="1">
      <alignment vertical="center" shrinkToFit="1"/>
      <protection/>
    </xf>
    <xf numFmtId="0" fontId="0" fillId="0" borderId="0" xfId="67" applyFont="1" applyFill="1" applyBorder="1" applyAlignment="1">
      <alignment vertical="center" shrinkToFit="1"/>
      <protection/>
    </xf>
    <xf numFmtId="0" fontId="35" fillId="0" borderId="0" xfId="67" applyFont="1" applyFill="1" applyBorder="1">
      <alignment vertical="center"/>
      <protection/>
    </xf>
    <xf numFmtId="0" fontId="35" fillId="0" borderId="0" xfId="67" applyFill="1" applyBorder="1">
      <alignment vertical="center"/>
      <protection/>
    </xf>
    <xf numFmtId="176" fontId="35" fillId="0" borderId="0" xfId="67" applyNumberFormat="1" applyFill="1" applyBorder="1">
      <alignment vertical="center"/>
      <protection/>
    </xf>
    <xf numFmtId="177" fontId="0" fillId="0" borderId="0" xfId="67" applyNumberFormat="1" applyFont="1" applyFill="1" applyBorder="1" applyAlignment="1">
      <alignment vertical="center" shrinkToFit="1"/>
      <protection/>
    </xf>
    <xf numFmtId="0" fontId="0" fillId="0" borderId="39" xfId="67" applyFont="1" applyFill="1" applyBorder="1" applyAlignment="1">
      <alignment vertical="center" shrinkToFit="1"/>
      <protection/>
    </xf>
    <xf numFmtId="0" fontId="0" fillId="0" borderId="0" xfId="67" applyFont="1" applyFill="1" applyBorder="1" applyAlignment="1">
      <alignment horizontal="center" vertical="center" shrinkToFit="1"/>
      <protection/>
    </xf>
    <xf numFmtId="176" fontId="0" fillId="0" borderId="0" xfId="67" applyNumberFormat="1" applyFont="1" applyFill="1" applyBorder="1" applyAlignment="1">
      <alignment vertical="center" shrinkToFit="1"/>
      <protection/>
    </xf>
    <xf numFmtId="0" fontId="47" fillId="0" borderId="0" xfId="67" applyFont="1" applyFill="1" applyBorder="1" applyAlignment="1">
      <alignment horizontal="center" vertical="center"/>
      <protection/>
    </xf>
    <xf numFmtId="0" fontId="0" fillId="36" borderId="25" xfId="67" applyFont="1" applyFill="1" applyBorder="1" applyAlignment="1">
      <alignment vertical="center" shrinkToFit="1"/>
      <protection/>
    </xf>
    <xf numFmtId="176" fontId="0" fillId="36" borderId="25" xfId="67" applyNumberFormat="1" applyFont="1" applyFill="1" applyBorder="1" applyAlignment="1">
      <alignment vertical="center" shrinkToFit="1"/>
      <protection/>
    </xf>
    <xf numFmtId="0" fontId="6" fillId="0" borderId="0" xfId="67" applyFo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0" fontId="4" fillId="0" borderId="0" xfId="67" applyFont="1" applyAlignment="1">
      <alignment vertical="center" shrinkToFit="1"/>
      <protection/>
    </xf>
    <xf numFmtId="0" fontId="4" fillId="0" borderId="0" xfId="67" applyFont="1" applyAlignment="1">
      <alignment horizontal="right" vertical="center"/>
      <protection/>
    </xf>
    <xf numFmtId="182" fontId="35" fillId="0" borderId="11" xfId="67" applyNumberFormat="1" applyBorder="1">
      <alignment vertical="center"/>
      <protection/>
    </xf>
    <xf numFmtId="182" fontId="35" fillId="0" borderId="28" xfId="67" applyNumberFormat="1" applyBorder="1">
      <alignment vertical="center"/>
      <protection/>
    </xf>
    <xf numFmtId="182" fontId="35" fillId="0" borderId="31" xfId="67" applyNumberFormat="1" applyBorder="1">
      <alignment vertical="center"/>
      <protection/>
    </xf>
    <xf numFmtId="0" fontId="35" fillId="0" borderId="22" xfId="67" applyBorder="1">
      <alignment vertical="center"/>
      <protection/>
    </xf>
    <xf numFmtId="182" fontId="35" fillId="0" borderId="22" xfId="67" applyNumberFormat="1" applyBorder="1">
      <alignment vertical="center"/>
      <protection/>
    </xf>
    <xf numFmtId="0" fontId="35" fillId="0" borderId="11" xfId="67" applyNumberFormat="1" applyBorder="1">
      <alignment vertical="center"/>
      <protection/>
    </xf>
    <xf numFmtId="176" fontId="35" fillId="0" borderId="0" xfId="67" applyNumberFormat="1">
      <alignment vertical="center"/>
      <protection/>
    </xf>
    <xf numFmtId="176" fontId="35" fillId="0" borderId="31" xfId="67" applyNumberFormat="1" applyBorder="1">
      <alignment vertical="center"/>
      <protection/>
    </xf>
    <xf numFmtId="177" fontId="0" fillId="35" borderId="37" xfId="67" applyNumberFormat="1" applyFont="1" applyFill="1" applyBorder="1" applyAlignment="1">
      <alignment vertical="center" shrinkToFit="1"/>
      <protection/>
    </xf>
    <xf numFmtId="0" fontId="0" fillId="36" borderId="39" xfId="67" applyFont="1" applyFill="1" applyBorder="1" applyAlignment="1">
      <alignment vertical="center" shrinkToFit="1"/>
      <protection/>
    </xf>
    <xf numFmtId="0" fontId="0" fillId="36" borderId="49" xfId="67" applyFont="1" applyFill="1" applyBorder="1" applyAlignment="1">
      <alignment horizontal="center" vertical="center" shrinkToFit="1"/>
      <protection/>
    </xf>
    <xf numFmtId="0" fontId="0" fillId="36" borderId="52" xfId="67" applyFont="1" applyFill="1" applyBorder="1" applyAlignment="1">
      <alignment vertical="center" shrinkToFit="1"/>
      <protection/>
    </xf>
    <xf numFmtId="176" fontId="0" fillId="36" borderId="52" xfId="67" applyNumberFormat="1" applyFont="1" applyFill="1" applyBorder="1" applyAlignment="1">
      <alignment vertical="center" shrinkToFit="1"/>
      <protection/>
    </xf>
    <xf numFmtId="177" fontId="0" fillId="37" borderId="53" xfId="67" applyNumberFormat="1" applyFont="1" applyFill="1" applyBorder="1" applyAlignment="1">
      <alignment vertical="center" shrinkToFit="1"/>
      <protection/>
    </xf>
    <xf numFmtId="0" fontId="0" fillId="0" borderId="11" xfId="67" applyFont="1" applyFill="1" applyBorder="1" applyAlignment="1">
      <alignment horizontal="right" vertical="center" shrinkToFit="1"/>
      <protection/>
    </xf>
    <xf numFmtId="0" fontId="0" fillId="0" borderId="14" xfId="67" applyFont="1" applyFill="1" applyBorder="1" applyAlignment="1">
      <alignment vertical="center" shrinkToFit="1"/>
      <protection/>
    </xf>
    <xf numFmtId="176" fontId="0" fillId="0" borderId="14" xfId="67" applyNumberFormat="1" applyFont="1" applyFill="1" applyBorder="1" applyAlignment="1">
      <alignment vertical="center" shrinkToFit="1"/>
      <protection/>
    </xf>
    <xf numFmtId="0" fontId="47" fillId="0" borderId="51" xfId="67" applyFont="1" applyFill="1" applyBorder="1" applyAlignment="1">
      <alignment horizontal="center" vertical="center"/>
      <protection/>
    </xf>
    <xf numFmtId="0" fontId="35" fillId="0" borderId="51" xfId="67" applyFill="1" applyBorder="1">
      <alignment vertical="center"/>
      <protection/>
    </xf>
    <xf numFmtId="176" fontId="35" fillId="0" borderId="51" xfId="67" applyNumberFormat="1" applyFill="1" applyBorder="1">
      <alignment vertical="center"/>
      <protection/>
    </xf>
    <xf numFmtId="182" fontId="35" fillId="0" borderId="0" xfId="67" applyNumberFormat="1" applyFill="1" applyBorder="1">
      <alignment vertical="center"/>
      <protection/>
    </xf>
    <xf numFmtId="183" fontId="0" fillId="36" borderId="26" xfId="67" applyNumberFormat="1" applyFont="1" applyFill="1" applyBorder="1" applyAlignment="1">
      <alignment vertical="center" shrinkToFit="1"/>
      <protection/>
    </xf>
    <xf numFmtId="0" fontId="0" fillId="0" borderId="28" xfId="67" applyFont="1" applyFill="1" applyBorder="1" applyAlignment="1">
      <alignment vertical="center" shrinkToFit="1"/>
      <protection/>
    </xf>
    <xf numFmtId="0" fontId="0" fillId="0" borderId="40" xfId="67" applyFont="1" applyFill="1" applyBorder="1" applyAlignment="1">
      <alignment horizontal="center" vertical="center"/>
      <protection/>
    </xf>
    <xf numFmtId="0" fontId="35" fillId="0" borderId="22" xfId="67" applyFill="1" applyBorder="1">
      <alignment vertical="center"/>
      <protection/>
    </xf>
    <xf numFmtId="182" fontId="35" fillId="0" borderId="22" xfId="67" applyNumberFormat="1" applyFill="1" applyBorder="1">
      <alignment vertical="center"/>
      <protection/>
    </xf>
    <xf numFmtId="0" fontId="35" fillId="0" borderId="31" xfId="67" applyFont="1" applyFill="1" applyBorder="1">
      <alignment vertical="center"/>
      <protection/>
    </xf>
    <xf numFmtId="0" fontId="35" fillId="0" borderId="31" xfId="67" applyFill="1" applyBorder="1">
      <alignment vertical="center"/>
      <protection/>
    </xf>
    <xf numFmtId="182" fontId="35" fillId="0" borderId="31" xfId="67" applyNumberFormat="1" applyFill="1" applyBorder="1">
      <alignment vertical="center"/>
      <protection/>
    </xf>
    <xf numFmtId="0" fontId="35" fillId="0" borderId="14" xfId="67" applyFill="1" applyBorder="1">
      <alignment vertical="center"/>
      <protection/>
    </xf>
    <xf numFmtId="182" fontId="35" fillId="0" borderId="14" xfId="67" applyNumberFormat="1" applyFill="1" applyBorder="1">
      <alignment vertical="center"/>
      <protection/>
    </xf>
    <xf numFmtId="182" fontId="35" fillId="0" borderId="0" xfId="67" applyNumberFormat="1" applyFill="1">
      <alignment vertical="center"/>
      <protection/>
    </xf>
    <xf numFmtId="0" fontId="35" fillId="0" borderId="49" xfId="67" applyFont="1" applyFill="1" applyBorder="1">
      <alignment vertical="center"/>
      <protection/>
    </xf>
    <xf numFmtId="0" fontId="35" fillId="0" borderId="49" xfId="67" applyFill="1" applyBorder="1">
      <alignment vertical="center"/>
      <protection/>
    </xf>
    <xf numFmtId="182" fontId="35" fillId="0" borderId="49" xfId="67" applyNumberFormat="1" applyFill="1" applyBorder="1">
      <alignment vertical="center"/>
      <protection/>
    </xf>
    <xf numFmtId="177" fontId="0" fillId="0" borderId="42" xfId="67" applyNumberFormat="1" applyFont="1" applyBorder="1" applyAlignment="1">
      <alignment vertical="center" shrinkToFit="1"/>
      <protection/>
    </xf>
    <xf numFmtId="0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vertical="center"/>
    </xf>
    <xf numFmtId="177" fontId="0" fillId="0" borderId="53" xfId="67" applyNumberFormat="1" applyFont="1" applyBorder="1" applyAlignment="1">
      <alignment vertical="center" shrinkToFit="1"/>
      <protection/>
    </xf>
    <xf numFmtId="0" fontId="0" fillId="0" borderId="35" xfId="67" applyFont="1" applyFill="1" applyBorder="1" applyAlignment="1">
      <alignment horizontal="right" vertical="center" shrinkToFit="1"/>
      <protection/>
    </xf>
    <xf numFmtId="0" fontId="0" fillId="0" borderId="41" xfId="67" applyFont="1" applyFill="1" applyBorder="1" applyAlignment="1">
      <alignment vertical="center" shrinkToFit="1"/>
      <protection/>
    </xf>
    <xf numFmtId="176" fontId="0" fillId="0" borderId="41" xfId="67" applyNumberFormat="1" applyFont="1" applyFill="1" applyBorder="1" applyAlignment="1">
      <alignment vertical="center" shrinkToFit="1"/>
      <protection/>
    </xf>
    <xf numFmtId="0" fontId="35" fillId="0" borderId="28" xfId="67" applyFill="1" applyBorder="1" applyAlignment="1">
      <alignment vertical="center" shrinkToFit="1"/>
      <protection/>
    </xf>
    <xf numFmtId="0" fontId="35" fillId="0" borderId="11" xfId="67" applyFill="1" applyBorder="1" applyAlignment="1">
      <alignment vertical="center" shrinkToFit="1"/>
      <protection/>
    </xf>
    <xf numFmtId="0" fontId="56" fillId="0" borderId="0" xfId="67" applyFont="1">
      <alignment vertical="center"/>
      <protection/>
    </xf>
    <xf numFmtId="0" fontId="57" fillId="0" borderId="0" xfId="67" applyFont="1">
      <alignment vertical="center"/>
      <protection/>
    </xf>
    <xf numFmtId="0" fontId="35" fillId="0" borderId="22" xfId="67" applyFill="1" applyBorder="1" applyAlignment="1">
      <alignment vertical="center" shrinkToFit="1"/>
      <protection/>
    </xf>
    <xf numFmtId="0" fontId="54" fillId="0" borderId="11" xfId="67" applyFont="1" applyFill="1" applyBorder="1" applyAlignment="1">
      <alignment vertical="center" shrinkToFit="1"/>
      <protection/>
    </xf>
    <xf numFmtId="176" fontId="0" fillId="34" borderId="54" xfId="67" applyNumberFormat="1" applyFont="1" applyFill="1" applyBorder="1" applyAlignment="1">
      <alignment vertical="center" shrinkToFit="1"/>
      <protection/>
    </xf>
    <xf numFmtId="0" fontId="35" fillId="0" borderId="21" xfId="67" applyFill="1" applyBorder="1">
      <alignment vertical="center"/>
      <protection/>
    </xf>
    <xf numFmtId="182" fontId="35" fillId="0" borderId="21" xfId="67" applyNumberFormat="1" applyFill="1" applyBorder="1">
      <alignment vertical="center"/>
      <protection/>
    </xf>
    <xf numFmtId="177" fontId="0" fillId="0" borderId="37" xfId="67" applyNumberFormat="1" applyFont="1" applyBorder="1" applyAlignment="1">
      <alignment vertical="center" shrinkToFit="1"/>
      <protection/>
    </xf>
    <xf numFmtId="0" fontId="35" fillId="0" borderId="11" xfId="67" applyFont="1" applyFill="1" applyBorder="1">
      <alignment vertical="center"/>
      <protection/>
    </xf>
    <xf numFmtId="0" fontId="35" fillId="0" borderId="11" xfId="67" applyFont="1" applyBorder="1">
      <alignment vertical="center"/>
      <protection/>
    </xf>
    <xf numFmtId="0" fontId="35" fillId="0" borderId="31" xfId="67" applyFont="1" applyFill="1" applyBorder="1">
      <alignment vertical="center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3" borderId="10" xfId="67" applyFont="1" applyFill="1" applyBorder="1" applyAlignment="1">
      <alignment horizontal="center" vertical="center" shrinkToFit="1"/>
      <protection/>
    </xf>
    <xf numFmtId="0" fontId="4" fillId="33" borderId="17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_x000C_&quot;_x001B_&#13;_x0015_U_x0001_h_x0007_珣_x0007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3" xfId="65"/>
    <cellStyle name="標準 3 2" xfId="66"/>
    <cellStyle name="標準 3 2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N253"/>
  <sheetViews>
    <sheetView tabSelected="1" zoomScalePageLayoutView="0" workbookViewId="0" topLeftCell="A1">
      <pane xSplit="3" ySplit="8" topLeftCell="D9" activePane="bottomRight" state="frozen"/>
      <selection pane="topLeft" activeCell="N64" sqref="N64"/>
      <selection pane="topRight" activeCell="N64" sqref="N64"/>
      <selection pane="bottomLeft" activeCell="N64" sqref="N64"/>
      <selection pane="bottomRight" activeCell="C159" sqref="C159"/>
    </sheetView>
  </sheetViews>
  <sheetFormatPr defaultColWidth="9.00390625" defaultRowHeight="13.5"/>
  <cols>
    <col min="1" max="2" width="7.625" style="7" customWidth="1"/>
    <col min="3" max="3" width="12.375" style="11" customWidth="1"/>
    <col min="4" max="5" width="12.875" style="7" customWidth="1"/>
    <col min="6" max="7" width="8.625" style="5" customWidth="1"/>
    <col min="8" max="8" width="12.875" style="6" customWidth="1"/>
    <col min="9" max="9" width="12.875" style="7" customWidth="1"/>
    <col min="10" max="10" width="8.625" style="5" customWidth="1"/>
    <col min="11" max="12" width="8.625" style="7" customWidth="1"/>
    <col min="13" max="13" width="14.00390625" style="7" bestFit="1" customWidth="1"/>
    <col min="14" max="16384" width="9.00390625" style="7" customWidth="1"/>
  </cols>
  <sheetData>
    <row r="1" spans="1:5" ht="15.75" customHeight="1">
      <c r="A1" s="1" t="s">
        <v>263</v>
      </c>
      <c r="B1" s="2"/>
      <c r="C1" s="3"/>
      <c r="D1" s="4"/>
      <c r="E1" s="4"/>
    </row>
    <row r="2" spans="1:5" ht="15.75" customHeight="1">
      <c r="A2" s="4"/>
      <c r="B2" s="2"/>
      <c r="C2" s="3"/>
      <c r="D2" s="4"/>
      <c r="E2" s="4"/>
    </row>
    <row r="3" spans="1:5" ht="15.75" customHeight="1">
      <c r="A3" s="8" t="s">
        <v>264</v>
      </c>
      <c r="B3" s="9"/>
      <c r="C3" s="3"/>
      <c r="D3" s="4"/>
      <c r="E3" s="4"/>
    </row>
    <row r="4" ht="15.75" customHeight="1">
      <c r="B4" s="10"/>
    </row>
    <row r="5" spans="1:12" ht="15.75" customHeight="1" thickBot="1">
      <c r="A5" s="12" t="s">
        <v>265</v>
      </c>
      <c r="B5" s="13"/>
      <c r="C5" s="14"/>
      <c r="D5" s="6"/>
      <c r="E5" s="6"/>
      <c r="F5" s="15"/>
      <c r="G5" s="15"/>
      <c r="I5" s="6"/>
      <c r="J5" s="15"/>
      <c r="K5" s="16"/>
      <c r="L5" s="17" t="s">
        <v>266</v>
      </c>
    </row>
    <row r="6" spans="1:12" ht="13.5">
      <c r="A6" s="430" t="s">
        <v>0</v>
      </c>
      <c r="B6" s="432" t="s">
        <v>1</v>
      </c>
      <c r="C6" s="432" t="s">
        <v>2</v>
      </c>
      <c r="D6" s="435" t="s">
        <v>233</v>
      </c>
      <c r="E6" s="424"/>
      <c r="F6" s="424"/>
      <c r="G6" s="436"/>
      <c r="H6" s="423" t="s">
        <v>234</v>
      </c>
      <c r="I6" s="424"/>
      <c r="J6" s="424"/>
      <c r="K6" s="425"/>
      <c r="L6" s="426" t="s">
        <v>267</v>
      </c>
    </row>
    <row r="7" spans="1:12" ht="13.5">
      <c r="A7" s="431"/>
      <c r="B7" s="433"/>
      <c r="C7" s="434"/>
      <c r="D7" s="18" t="s">
        <v>268</v>
      </c>
      <c r="E7" s="19" t="s">
        <v>235</v>
      </c>
      <c r="F7" s="20" t="s">
        <v>269</v>
      </c>
      <c r="G7" s="21" t="s">
        <v>270</v>
      </c>
      <c r="H7" s="209" t="s">
        <v>268</v>
      </c>
      <c r="I7" s="210" t="s">
        <v>235</v>
      </c>
      <c r="J7" s="22" t="s">
        <v>269</v>
      </c>
      <c r="K7" s="23" t="s">
        <v>270</v>
      </c>
      <c r="L7" s="427"/>
    </row>
    <row r="8" spans="1:13" ht="13.5">
      <c r="A8" s="428" t="s">
        <v>271</v>
      </c>
      <c r="B8" s="429"/>
      <c r="C8" s="429"/>
      <c r="D8" s="24">
        <f>D37+D63+D67+D114+D150+D175+D190+D250+D253</f>
        <v>14699694.623</v>
      </c>
      <c r="E8" s="25">
        <f>E37+E63+E67+E114+E150+E175+E190+E250+E253</f>
        <v>14051423.401</v>
      </c>
      <c r="F8" s="26">
        <f>D8/E8*100</f>
        <v>104.61356265126751</v>
      </c>
      <c r="G8" s="27">
        <f>D8/$D$8*100</f>
        <v>100</v>
      </c>
      <c r="H8" s="28">
        <f>H37+H63+H67+H114+H150+H175+H190+H250+H253</f>
        <v>73093028.31099999</v>
      </c>
      <c r="I8" s="29">
        <f>I37+I63+I67+I114+I150+I175+I190+I250+I253</f>
        <v>69774192.95</v>
      </c>
      <c r="J8" s="30">
        <f>H8/I8*100</f>
        <v>104.75653708152275</v>
      </c>
      <c r="K8" s="31">
        <f>H8/$H$8*100</f>
        <v>100</v>
      </c>
      <c r="L8" s="32">
        <f>D8/H8*100</f>
        <v>20.110939391449183</v>
      </c>
      <c r="M8" s="33"/>
    </row>
    <row r="9" spans="1:12" ht="18.75" customHeight="1">
      <c r="A9" s="34"/>
      <c r="B9" s="35"/>
      <c r="C9" s="35"/>
      <c r="D9" s="211"/>
      <c r="E9" s="36"/>
      <c r="F9" s="37"/>
      <c r="G9" s="38"/>
      <c r="H9" s="39"/>
      <c r="I9" s="40"/>
      <c r="J9" s="41"/>
      <c r="K9" s="42"/>
      <c r="L9" s="43"/>
    </row>
    <row r="10" spans="1:12" ht="13.5">
      <c r="A10" s="44" t="s">
        <v>3</v>
      </c>
      <c r="B10" s="45">
        <v>103</v>
      </c>
      <c r="C10" s="46" t="s">
        <v>227</v>
      </c>
      <c r="D10" s="212">
        <v>385447.993</v>
      </c>
      <c r="E10" s="48">
        <v>337518.63</v>
      </c>
      <c r="F10" s="37">
        <f aca="true" t="shared" si="0" ref="F10:F73">D10/E10*100</f>
        <v>114.20050887265096</v>
      </c>
      <c r="G10" s="49">
        <f>D10/$D$8*100</f>
        <v>2.6221496628705854</v>
      </c>
      <c r="H10" s="47">
        <v>5455929.552</v>
      </c>
      <c r="I10" s="213">
        <v>5511828.49</v>
      </c>
      <c r="J10" s="50">
        <f aca="true" t="shared" si="1" ref="J10:J73">H10/I10*100</f>
        <v>98.98583676721043</v>
      </c>
      <c r="K10" s="51">
        <f>H10/$H$8*100</f>
        <v>7.4643638087969615</v>
      </c>
      <c r="L10" s="52">
        <f aca="true" t="shared" si="2" ref="L10:L50">D10/H10*100</f>
        <v>7.064753848566554</v>
      </c>
    </row>
    <row r="11" spans="1:12" ht="13.5">
      <c r="A11" s="53"/>
      <c r="B11" s="45">
        <v>105</v>
      </c>
      <c r="C11" s="54" t="s">
        <v>4</v>
      </c>
      <c r="D11" s="212">
        <v>2099900.905</v>
      </c>
      <c r="E11" s="48">
        <v>1995628.692</v>
      </c>
      <c r="F11" s="37">
        <f t="shared" si="0"/>
        <v>105.22503075937935</v>
      </c>
      <c r="G11" s="49">
        <f aca="true" t="shared" si="3" ref="G11:G34">D11/$D$8*100</f>
        <v>14.285336932880035</v>
      </c>
      <c r="H11" s="47">
        <v>13381487.41</v>
      </c>
      <c r="I11" s="213">
        <v>12625239.116</v>
      </c>
      <c r="J11" s="50">
        <f t="shared" si="1"/>
        <v>105.9899720476708</v>
      </c>
      <c r="K11" s="51">
        <f aca="true" t="shared" si="4" ref="K11:K74">H11/$H$8*100</f>
        <v>18.307474350445236</v>
      </c>
      <c r="L11" s="52">
        <f>D11/H11*100</f>
        <v>15.69258215219589</v>
      </c>
    </row>
    <row r="12" spans="1:12" ht="13.5">
      <c r="A12" s="53"/>
      <c r="B12" s="45">
        <v>106</v>
      </c>
      <c r="C12" s="46" t="s">
        <v>5</v>
      </c>
      <c r="D12" s="212">
        <v>366623.2</v>
      </c>
      <c r="E12" s="48">
        <v>360504.168</v>
      </c>
      <c r="F12" s="37">
        <f t="shared" si="0"/>
        <v>101.69735402337983</v>
      </c>
      <c r="G12" s="49">
        <f t="shared" si="3"/>
        <v>2.494087186181133</v>
      </c>
      <c r="H12" s="47">
        <v>4231602.289</v>
      </c>
      <c r="I12" s="213">
        <v>4060803.071</v>
      </c>
      <c r="J12" s="50">
        <f t="shared" si="1"/>
        <v>104.20604533176585</v>
      </c>
      <c r="K12" s="51">
        <f t="shared" si="4"/>
        <v>5.789337761455388</v>
      </c>
      <c r="L12" s="52">
        <f t="shared" si="2"/>
        <v>8.663933303775563</v>
      </c>
    </row>
    <row r="13" spans="1:12" ht="13.5">
      <c r="A13" s="53"/>
      <c r="B13" s="45">
        <v>107</v>
      </c>
      <c r="C13" s="46" t="s">
        <v>6</v>
      </c>
      <c r="D13" s="212">
        <v>8076.606</v>
      </c>
      <c r="E13" s="48">
        <v>5562.782</v>
      </c>
      <c r="F13" s="37">
        <f t="shared" si="0"/>
        <v>145.19005058979482</v>
      </c>
      <c r="G13" s="49">
        <f t="shared" si="3"/>
        <v>0.05494403936366726</v>
      </c>
      <c r="H13" s="47">
        <v>34569.522</v>
      </c>
      <c r="I13" s="213">
        <v>29303.877</v>
      </c>
      <c r="J13" s="50">
        <f t="shared" si="1"/>
        <v>117.96910695468725</v>
      </c>
      <c r="K13" s="51">
        <f t="shared" si="4"/>
        <v>0.047295238408938005</v>
      </c>
      <c r="L13" s="52">
        <f t="shared" si="2"/>
        <v>23.363371932073576</v>
      </c>
    </row>
    <row r="14" spans="1:12" ht="13.5">
      <c r="A14" s="53"/>
      <c r="B14" s="45">
        <v>108</v>
      </c>
      <c r="C14" s="46" t="s">
        <v>7</v>
      </c>
      <c r="D14" s="212">
        <v>244614.067</v>
      </c>
      <c r="E14" s="48">
        <v>240222.347</v>
      </c>
      <c r="F14" s="37">
        <f t="shared" si="0"/>
        <v>101.82818961468227</v>
      </c>
      <c r="G14" s="49">
        <f t="shared" si="3"/>
        <v>1.6640758415298134</v>
      </c>
      <c r="H14" s="47">
        <v>4039306.717</v>
      </c>
      <c r="I14" s="213">
        <v>3651313.423</v>
      </c>
      <c r="J14" s="50">
        <f t="shared" si="1"/>
        <v>110.6261295334438</v>
      </c>
      <c r="K14" s="51">
        <f t="shared" si="4"/>
        <v>5.526254432657174</v>
      </c>
      <c r="L14" s="52">
        <f t="shared" si="2"/>
        <v>6.055842849727323</v>
      </c>
    </row>
    <row r="15" spans="1:12" ht="13.5">
      <c r="A15" s="53"/>
      <c r="B15" s="45">
        <v>110</v>
      </c>
      <c r="C15" s="46" t="s">
        <v>8</v>
      </c>
      <c r="D15" s="212">
        <v>133490.233</v>
      </c>
      <c r="E15" s="48">
        <v>113044.943</v>
      </c>
      <c r="F15" s="37">
        <f t="shared" si="0"/>
        <v>118.08598373126695</v>
      </c>
      <c r="G15" s="49">
        <f t="shared" si="3"/>
        <v>0.9081156882751388</v>
      </c>
      <c r="H15" s="47">
        <v>1252797.387</v>
      </c>
      <c r="I15" s="213">
        <v>1029449.261</v>
      </c>
      <c r="J15" s="50">
        <f t="shared" si="1"/>
        <v>121.69588482515799</v>
      </c>
      <c r="K15" s="51">
        <f t="shared" si="4"/>
        <v>1.7139765801870093</v>
      </c>
      <c r="L15" s="52">
        <f t="shared" si="2"/>
        <v>10.655372878743082</v>
      </c>
    </row>
    <row r="16" spans="1:12" ht="13.5">
      <c r="A16" s="53"/>
      <c r="B16" s="45">
        <v>111</v>
      </c>
      <c r="C16" s="46" t="s">
        <v>9</v>
      </c>
      <c r="D16" s="212">
        <v>791991.167</v>
      </c>
      <c r="E16" s="48">
        <v>852035.915</v>
      </c>
      <c r="F16" s="37">
        <f t="shared" si="0"/>
        <v>92.95279143250669</v>
      </c>
      <c r="G16" s="49">
        <f t="shared" si="3"/>
        <v>5.387806939613592</v>
      </c>
      <c r="H16" s="47">
        <v>3319814.095</v>
      </c>
      <c r="I16" s="213">
        <v>3507233.169</v>
      </c>
      <c r="J16" s="50">
        <f t="shared" si="1"/>
        <v>94.65621289007603</v>
      </c>
      <c r="K16" s="51">
        <f t="shared" si="4"/>
        <v>4.541902520271405</v>
      </c>
      <c r="L16" s="52">
        <f t="shared" si="2"/>
        <v>23.85649148826811</v>
      </c>
    </row>
    <row r="17" spans="1:12" ht="13.5">
      <c r="A17" s="53"/>
      <c r="B17" s="45">
        <v>112</v>
      </c>
      <c r="C17" s="46" t="s">
        <v>10</v>
      </c>
      <c r="D17" s="212">
        <v>128082.211</v>
      </c>
      <c r="E17" s="48">
        <v>100391.894</v>
      </c>
      <c r="F17" s="37">
        <f t="shared" si="0"/>
        <v>127.58222391939333</v>
      </c>
      <c r="G17" s="49">
        <f t="shared" si="3"/>
        <v>0.8713256586949439</v>
      </c>
      <c r="H17" s="47">
        <v>2225235.124</v>
      </c>
      <c r="I17" s="213">
        <v>2047338.675</v>
      </c>
      <c r="J17" s="50">
        <f t="shared" si="1"/>
        <v>108.68915588672694</v>
      </c>
      <c r="K17" s="51">
        <f t="shared" si="4"/>
        <v>3.044387646017284</v>
      </c>
      <c r="L17" s="52">
        <f t="shared" si="2"/>
        <v>5.755895618336465</v>
      </c>
    </row>
    <row r="18" spans="1:12" ht="13.5">
      <c r="A18" s="53"/>
      <c r="B18" s="45">
        <v>113</v>
      </c>
      <c r="C18" s="46" t="s">
        <v>11</v>
      </c>
      <c r="D18" s="212">
        <v>206927.396</v>
      </c>
      <c r="E18" s="48">
        <v>197992.73</v>
      </c>
      <c r="F18" s="37">
        <f t="shared" si="0"/>
        <v>104.51262326652096</v>
      </c>
      <c r="G18" s="49">
        <f t="shared" si="3"/>
        <v>1.4076986039984078</v>
      </c>
      <c r="H18" s="47">
        <v>1496672.638</v>
      </c>
      <c r="I18" s="213">
        <v>1487243.535</v>
      </c>
      <c r="J18" s="50">
        <f t="shared" si="1"/>
        <v>100.63399858719171</v>
      </c>
      <c r="K18" s="51">
        <f t="shared" si="4"/>
        <v>2.047627075501483</v>
      </c>
      <c r="L18" s="52">
        <f t="shared" si="2"/>
        <v>13.825828758152255</v>
      </c>
    </row>
    <row r="19" spans="1:12" ht="13.5">
      <c r="A19" s="53"/>
      <c r="B19" s="45">
        <v>116</v>
      </c>
      <c r="C19" s="46" t="s">
        <v>12</v>
      </c>
      <c r="D19" s="212">
        <v>3253.73</v>
      </c>
      <c r="E19" s="48">
        <v>3553.593</v>
      </c>
      <c r="F19" s="37">
        <f t="shared" si="0"/>
        <v>91.56169544458244</v>
      </c>
      <c r="G19" s="49">
        <f t="shared" si="3"/>
        <v>0.022134677511660848</v>
      </c>
      <c r="H19" s="47">
        <v>11307.055</v>
      </c>
      <c r="I19" s="213">
        <v>14855.553</v>
      </c>
      <c r="J19" s="50">
        <f t="shared" si="1"/>
        <v>76.11332274200765</v>
      </c>
      <c r="K19" s="51">
        <f t="shared" si="4"/>
        <v>0.015469402843579224</v>
      </c>
      <c r="L19" s="52">
        <f t="shared" si="2"/>
        <v>28.77610483012597</v>
      </c>
    </row>
    <row r="20" spans="1:12" ht="13.5">
      <c r="A20" s="53"/>
      <c r="B20" s="45">
        <v>117</v>
      </c>
      <c r="C20" s="46" t="s">
        <v>13</v>
      </c>
      <c r="D20" s="212">
        <v>138026.35</v>
      </c>
      <c r="E20" s="48">
        <v>120691.097</v>
      </c>
      <c r="F20" s="37">
        <f t="shared" si="0"/>
        <v>114.36332375038403</v>
      </c>
      <c r="G20" s="49">
        <f t="shared" si="3"/>
        <v>0.938974268105107</v>
      </c>
      <c r="H20" s="47">
        <v>1046057.946</v>
      </c>
      <c r="I20" s="213">
        <v>944458.319</v>
      </c>
      <c r="J20" s="50">
        <f t="shared" si="1"/>
        <v>110.75744953017879</v>
      </c>
      <c r="K20" s="51">
        <f t="shared" si="4"/>
        <v>1.4311323120300594</v>
      </c>
      <c r="L20" s="52">
        <f t="shared" si="2"/>
        <v>13.194904787807998</v>
      </c>
    </row>
    <row r="21" spans="1:12" ht="13.5">
      <c r="A21" s="53"/>
      <c r="B21" s="45">
        <v>118</v>
      </c>
      <c r="C21" s="46" t="s">
        <v>14</v>
      </c>
      <c r="D21" s="212">
        <v>307526.806</v>
      </c>
      <c r="E21" s="48">
        <v>301866.239</v>
      </c>
      <c r="F21" s="37">
        <f t="shared" si="0"/>
        <v>101.87519048792998</v>
      </c>
      <c r="G21" s="49">
        <f t="shared" si="3"/>
        <v>2.0920625488289097</v>
      </c>
      <c r="H21" s="47">
        <v>1560451.939</v>
      </c>
      <c r="I21" s="213">
        <v>1661795.171</v>
      </c>
      <c r="J21" s="50">
        <f t="shared" si="1"/>
        <v>93.90158102703981</v>
      </c>
      <c r="K21" s="51">
        <f t="shared" si="4"/>
        <v>2.134884783211483</v>
      </c>
      <c r="L21" s="52">
        <f t="shared" si="2"/>
        <v>19.707547429950033</v>
      </c>
    </row>
    <row r="22" spans="1:12" ht="13.5">
      <c r="A22" s="53"/>
      <c r="B22" s="45">
        <v>120</v>
      </c>
      <c r="C22" s="46" t="s">
        <v>15</v>
      </c>
      <c r="D22" s="212">
        <v>2376.624</v>
      </c>
      <c r="E22" s="48">
        <v>2185.569</v>
      </c>
      <c r="F22" s="37">
        <f t="shared" si="0"/>
        <v>108.74165949462132</v>
      </c>
      <c r="G22" s="49">
        <f t="shared" si="3"/>
        <v>0.01616784607403609</v>
      </c>
      <c r="H22" s="47">
        <v>27082.16</v>
      </c>
      <c r="I22" s="213">
        <v>20480.498</v>
      </c>
      <c r="J22" s="50">
        <f t="shared" si="1"/>
        <v>132.23389392191538</v>
      </c>
      <c r="K22" s="51">
        <f t="shared" si="4"/>
        <v>0.03705163218134762</v>
      </c>
      <c r="L22" s="52">
        <f t="shared" si="2"/>
        <v>8.775607263231588</v>
      </c>
    </row>
    <row r="23" spans="1:12" ht="13.5">
      <c r="A23" s="53"/>
      <c r="B23" s="45">
        <v>121</v>
      </c>
      <c r="C23" s="46" t="s">
        <v>16</v>
      </c>
      <c r="D23" s="212">
        <v>6631.617</v>
      </c>
      <c r="E23" s="48">
        <v>5148.214</v>
      </c>
      <c r="F23" s="37">
        <f t="shared" si="0"/>
        <v>128.8139343080921</v>
      </c>
      <c r="G23" s="49">
        <f t="shared" si="3"/>
        <v>0.04511397801165057</v>
      </c>
      <c r="H23" s="47">
        <v>14675.677</v>
      </c>
      <c r="I23" s="213">
        <v>11837.838</v>
      </c>
      <c r="J23" s="50">
        <f t="shared" si="1"/>
        <v>123.97261222868568</v>
      </c>
      <c r="K23" s="51">
        <f t="shared" si="4"/>
        <v>0.020078080412207266</v>
      </c>
      <c r="L23" s="52">
        <f t="shared" si="2"/>
        <v>45.18780973443338</v>
      </c>
    </row>
    <row r="24" spans="1:12" ht="13.5">
      <c r="A24" s="53"/>
      <c r="B24" s="45">
        <v>122</v>
      </c>
      <c r="C24" s="46" t="s">
        <v>17</v>
      </c>
      <c r="D24" s="212">
        <v>20753.641</v>
      </c>
      <c r="E24" s="48">
        <v>17221.409</v>
      </c>
      <c r="F24" s="37">
        <f t="shared" si="0"/>
        <v>120.51070269569696</v>
      </c>
      <c r="G24" s="49">
        <f t="shared" si="3"/>
        <v>0.14118416424466151</v>
      </c>
      <c r="H24" s="47">
        <v>125893.422</v>
      </c>
      <c r="I24" s="213">
        <v>103180.488</v>
      </c>
      <c r="J24" s="50">
        <f t="shared" si="1"/>
        <v>122.01281893530103</v>
      </c>
      <c r="K24" s="51">
        <f t="shared" si="4"/>
        <v>0.17223725013053526</v>
      </c>
      <c r="L24" s="52">
        <f t="shared" si="2"/>
        <v>16.48508767995837</v>
      </c>
    </row>
    <row r="25" spans="1:12" ht="13.5">
      <c r="A25" s="53"/>
      <c r="B25" s="45">
        <v>123</v>
      </c>
      <c r="C25" s="46" t="s">
        <v>18</v>
      </c>
      <c r="D25" s="212">
        <v>166570.688</v>
      </c>
      <c r="E25" s="48">
        <v>167760.052</v>
      </c>
      <c r="F25" s="37">
        <f t="shared" si="0"/>
        <v>99.29103264703328</v>
      </c>
      <c r="G25" s="49">
        <f t="shared" si="3"/>
        <v>1.1331574721244466</v>
      </c>
      <c r="H25" s="47">
        <v>860978.902</v>
      </c>
      <c r="I25" s="213">
        <v>838979.712</v>
      </c>
      <c r="J25" s="50">
        <f t="shared" si="1"/>
        <v>102.62213611191588</v>
      </c>
      <c r="K25" s="51">
        <f t="shared" si="4"/>
        <v>1.1779220561729398</v>
      </c>
      <c r="L25" s="52">
        <f t="shared" si="2"/>
        <v>19.346663154354506</v>
      </c>
    </row>
    <row r="26" spans="1:12" ht="13.5">
      <c r="A26" s="53"/>
      <c r="B26" s="45">
        <v>124</v>
      </c>
      <c r="C26" s="46" t="s">
        <v>19</v>
      </c>
      <c r="D26" s="212">
        <v>39917.4</v>
      </c>
      <c r="E26" s="48">
        <v>35897.664</v>
      </c>
      <c r="F26" s="37">
        <f t="shared" si="0"/>
        <v>111.19776484620283</v>
      </c>
      <c r="G26" s="49">
        <f t="shared" si="3"/>
        <v>0.27155257999402865</v>
      </c>
      <c r="H26" s="47">
        <v>170784.232</v>
      </c>
      <c r="I26" s="213">
        <v>138955.862</v>
      </c>
      <c r="J26" s="50">
        <f t="shared" si="1"/>
        <v>122.90538127855304</v>
      </c>
      <c r="K26" s="51">
        <f t="shared" si="4"/>
        <v>0.23365324429210738</v>
      </c>
      <c r="L26" s="52">
        <f t="shared" si="2"/>
        <v>23.373000851741395</v>
      </c>
    </row>
    <row r="27" spans="1:12" ht="13.5">
      <c r="A27" s="53"/>
      <c r="B27" s="45">
        <v>125</v>
      </c>
      <c r="C27" s="46" t="s">
        <v>20</v>
      </c>
      <c r="D27" s="212">
        <v>23065.691</v>
      </c>
      <c r="E27" s="48">
        <v>15784.632</v>
      </c>
      <c r="F27" s="37">
        <f t="shared" si="0"/>
        <v>146.1275182088502</v>
      </c>
      <c r="G27" s="49">
        <f t="shared" si="3"/>
        <v>0.15691272228138722</v>
      </c>
      <c r="H27" s="47">
        <v>96147.111</v>
      </c>
      <c r="I27" s="213">
        <v>56834.016</v>
      </c>
      <c r="J27" s="50">
        <f t="shared" si="1"/>
        <v>169.17177030037786</v>
      </c>
      <c r="K27" s="51">
        <f t="shared" si="4"/>
        <v>0.13154074091842016</v>
      </c>
      <c r="L27" s="52">
        <f t="shared" si="2"/>
        <v>23.989999033876323</v>
      </c>
    </row>
    <row r="28" spans="1:12" ht="13.5">
      <c r="A28" s="53"/>
      <c r="B28" s="45">
        <v>126</v>
      </c>
      <c r="C28" s="46" t="s">
        <v>21</v>
      </c>
      <c r="D28" s="212">
        <v>204.605</v>
      </c>
      <c r="E28" s="48">
        <v>86.789</v>
      </c>
      <c r="F28" s="37">
        <f t="shared" si="0"/>
        <v>235.74992222516676</v>
      </c>
      <c r="G28" s="49">
        <f t="shared" si="3"/>
        <v>0.0013918996635471806</v>
      </c>
      <c r="H28" s="47">
        <v>1430.778</v>
      </c>
      <c r="I28" s="213">
        <v>1208.02</v>
      </c>
      <c r="J28" s="50">
        <f t="shared" si="1"/>
        <v>118.43992649128326</v>
      </c>
      <c r="K28" s="51">
        <f t="shared" si="4"/>
        <v>0.0019574753339159133</v>
      </c>
      <c r="L28" s="52">
        <f t="shared" si="2"/>
        <v>14.300261815599624</v>
      </c>
    </row>
    <row r="29" spans="1:12" ht="13.5">
      <c r="A29" s="53"/>
      <c r="B29" s="45">
        <v>127</v>
      </c>
      <c r="C29" s="55" t="s">
        <v>22</v>
      </c>
      <c r="D29" s="212">
        <v>19591.386</v>
      </c>
      <c r="E29" s="48">
        <v>12506.753</v>
      </c>
      <c r="F29" s="37">
        <f t="shared" si="0"/>
        <v>156.64646131573875</v>
      </c>
      <c r="G29" s="49">
        <f t="shared" si="3"/>
        <v>0.13327750339347982</v>
      </c>
      <c r="H29" s="47">
        <v>123318.241</v>
      </c>
      <c r="I29" s="213">
        <v>85348.092</v>
      </c>
      <c r="J29" s="50">
        <f t="shared" si="1"/>
        <v>144.48857392148847</v>
      </c>
      <c r="K29" s="51">
        <f t="shared" si="4"/>
        <v>0.16871409469491286</v>
      </c>
      <c r="L29" s="52">
        <f t="shared" si="2"/>
        <v>15.886851645897218</v>
      </c>
    </row>
    <row r="30" spans="1:12" ht="13.5">
      <c r="A30" s="53"/>
      <c r="B30" s="45">
        <v>128</v>
      </c>
      <c r="C30" s="46" t="s">
        <v>23</v>
      </c>
      <c r="D30" s="212">
        <v>228.696</v>
      </c>
      <c r="E30" s="48">
        <v>157.866</v>
      </c>
      <c r="F30" s="37">
        <f t="shared" si="0"/>
        <v>144.86716582417998</v>
      </c>
      <c r="G30" s="49">
        <f t="shared" si="3"/>
        <v>0.0015557874218840497</v>
      </c>
      <c r="H30" s="47">
        <v>992.345</v>
      </c>
      <c r="I30" s="213">
        <v>472.503</v>
      </c>
      <c r="J30" s="50">
        <f t="shared" si="1"/>
        <v>210.01877236758287</v>
      </c>
      <c r="K30" s="51">
        <f t="shared" si="4"/>
        <v>0.0013576465812549445</v>
      </c>
      <c r="L30" s="52">
        <f t="shared" si="2"/>
        <v>23.046017262141692</v>
      </c>
    </row>
    <row r="31" spans="1:12" ht="13.5">
      <c r="A31" s="53"/>
      <c r="B31" s="45">
        <v>129</v>
      </c>
      <c r="C31" s="46" t="s">
        <v>24</v>
      </c>
      <c r="D31" s="212">
        <v>1227.534</v>
      </c>
      <c r="E31" s="48">
        <v>1416.451</v>
      </c>
      <c r="F31" s="37">
        <f t="shared" si="0"/>
        <v>86.66265193783619</v>
      </c>
      <c r="G31" s="49">
        <f t="shared" si="3"/>
        <v>0.008350744906491655</v>
      </c>
      <c r="H31" s="47">
        <v>33330.562</v>
      </c>
      <c r="I31" s="213">
        <v>29024.803</v>
      </c>
      <c r="J31" s="50">
        <f t="shared" si="1"/>
        <v>114.83475701798906</v>
      </c>
      <c r="K31" s="51">
        <f t="shared" si="4"/>
        <v>0.04560019302823711</v>
      </c>
      <c r="L31" s="52">
        <f t="shared" si="2"/>
        <v>3.6829081969874977</v>
      </c>
    </row>
    <row r="32" spans="1:12" ht="13.5">
      <c r="A32" s="53"/>
      <c r="B32" s="45">
        <v>130</v>
      </c>
      <c r="C32" s="55" t="s">
        <v>25</v>
      </c>
      <c r="D32" s="212">
        <v>1082.228</v>
      </c>
      <c r="E32" s="48">
        <v>2082.17</v>
      </c>
      <c r="F32" s="37">
        <f t="shared" si="0"/>
        <v>51.9759673801851</v>
      </c>
      <c r="G32" s="49">
        <f t="shared" si="3"/>
        <v>0.007362248181038284</v>
      </c>
      <c r="H32" s="47">
        <v>2845.729</v>
      </c>
      <c r="I32" s="213">
        <v>6107.005</v>
      </c>
      <c r="J32" s="50">
        <f t="shared" si="1"/>
        <v>46.5977840201539</v>
      </c>
      <c r="K32" s="51">
        <f t="shared" si="4"/>
        <v>0.003893297439930721</v>
      </c>
      <c r="L32" s="52">
        <f t="shared" si="2"/>
        <v>38.0299037610398</v>
      </c>
    </row>
    <row r="33" spans="1:12" ht="13.5">
      <c r="A33" s="53"/>
      <c r="B33" s="45">
        <v>131</v>
      </c>
      <c r="C33" s="46" t="s">
        <v>26</v>
      </c>
      <c r="D33" s="212">
        <v>1293.99</v>
      </c>
      <c r="E33" s="48">
        <v>416.36</v>
      </c>
      <c r="F33" s="37">
        <f t="shared" si="0"/>
        <v>310.7863387453166</v>
      </c>
      <c r="G33" s="49">
        <f t="shared" si="3"/>
        <v>0.008802835930859051</v>
      </c>
      <c r="H33" s="47">
        <v>3617.517</v>
      </c>
      <c r="I33" s="213">
        <v>2662.757</v>
      </c>
      <c r="J33" s="50">
        <f t="shared" si="1"/>
        <v>135.85606947986614</v>
      </c>
      <c r="K33" s="51">
        <f t="shared" si="4"/>
        <v>0.004949195680616764</v>
      </c>
      <c r="L33" s="52">
        <f t="shared" si="2"/>
        <v>35.770115247557925</v>
      </c>
    </row>
    <row r="34" spans="1:12" ht="13.5">
      <c r="A34" s="53"/>
      <c r="B34" s="45">
        <v>132</v>
      </c>
      <c r="C34" s="46" t="s">
        <v>27</v>
      </c>
      <c r="D34" s="212">
        <v>406.295</v>
      </c>
      <c r="E34" s="48">
        <v>154.544</v>
      </c>
      <c r="F34" s="37">
        <f t="shared" si="0"/>
        <v>262.89923905166165</v>
      </c>
      <c r="G34" s="49">
        <f t="shared" si="3"/>
        <v>0.0027639689831670867</v>
      </c>
      <c r="H34" s="47">
        <v>1845.552</v>
      </c>
      <c r="I34" s="213">
        <v>615.696</v>
      </c>
      <c r="J34" s="50">
        <f t="shared" si="1"/>
        <v>299.75052623372574</v>
      </c>
      <c r="K34" s="51">
        <f t="shared" si="4"/>
        <v>0.0025249357464674333</v>
      </c>
      <c r="L34" s="52">
        <f t="shared" si="2"/>
        <v>22.014822665522296</v>
      </c>
    </row>
    <row r="35" spans="1:12" ht="13.5">
      <c r="A35" s="53"/>
      <c r="B35" s="56"/>
      <c r="C35" s="57" t="s">
        <v>272</v>
      </c>
      <c r="D35" s="214">
        <f>D15+D16+D17+D18+D19+D20+D21+D22+D23+D24</f>
        <v>1739059.7750000004</v>
      </c>
      <c r="E35" s="59">
        <f>E15+E16+E17+E18+E19+E20+E21+E22+E23+E24</f>
        <v>1714131.6030000001</v>
      </c>
      <c r="F35" s="60">
        <f t="shared" si="0"/>
        <v>101.45427410336359</v>
      </c>
      <c r="G35" s="61">
        <f>D35/$D$8*100</f>
        <v>11.83058437335811</v>
      </c>
      <c r="H35" s="58">
        <f>H15+H16+H17+H18+H19+H20+H21+H22+H23+H24</f>
        <v>11079987.443</v>
      </c>
      <c r="I35" s="215">
        <f>I15+I16+I17+I18+I19+I20+I21+I22+I23+I24</f>
        <v>10827872.507</v>
      </c>
      <c r="J35" s="62">
        <f t="shared" si="1"/>
        <v>102.32838847924202</v>
      </c>
      <c r="K35" s="63">
        <f t="shared" si="4"/>
        <v>15.158747282786395</v>
      </c>
      <c r="L35" s="64">
        <f t="shared" si="2"/>
        <v>15.695503121699705</v>
      </c>
    </row>
    <row r="36" spans="1:12" ht="13.5">
      <c r="A36" s="53"/>
      <c r="B36" s="56"/>
      <c r="C36" s="57" t="s">
        <v>273</v>
      </c>
      <c r="D36" s="214">
        <f>D37-D35</f>
        <v>3358251.284</v>
      </c>
      <c r="E36" s="59">
        <f>E37-E35</f>
        <v>3175699.9000000013</v>
      </c>
      <c r="F36" s="60">
        <f t="shared" si="0"/>
        <v>105.74838271084741</v>
      </c>
      <c r="G36" s="61">
        <f aca="true" t="shared" si="5" ref="G36:G99">D36/$D$8*100</f>
        <v>22.845721425705566</v>
      </c>
      <c r="H36" s="58">
        <f>H37-H35</f>
        <v>28438186.458999995</v>
      </c>
      <c r="I36" s="215">
        <f>I37-I35</f>
        <v>27038696.44300001</v>
      </c>
      <c r="J36" s="62">
        <f t="shared" si="1"/>
        <v>105.17587827856359</v>
      </c>
      <c r="K36" s="63">
        <f t="shared" si="4"/>
        <v>38.9068384716525</v>
      </c>
      <c r="L36" s="65">
        <f t="shared" si="2"/>
        <v>11.808950225576691</v>
      </c>
    </row>
    <row r="37" spans="1:12" ht="16.5" customHeight="1" thickBot="1">
      <c r="A37" s="66" t="s">
        <v>28</v>
      </c>
      <c r="B37" s="67" t="s">
        <v>274</v>
      </c>
      <c r="C37" s="68"/>
      <c r="D37" s="142">
        <f>SUM(D10:D34)</f>
        <v>5097311.059</v>
      </c>
      <c r="E37" s="70">
        <f>SUM(E10:E34)</f>
        <v>4889831.503000001</v>
      </c>
      <c r="F37" s="71">
        <f t="shared" si="0"/>
        <v>104.24308191136456</v>
      </c>
      <c r="G37" s="72">
        <f t="shared" si="5"/>
        <v>34.67630579906368</v>
      </c>
      <c r="H37" s="69">
        <f>SUM(H10:H34)</f>
        <v>39518173.901999995</v>
      </c>
      <c r="I37" s="216">
        <f>SUM(I10:I34)</f>
        <v>37866568.95000001</v>
      </c>
      <c r="J37" s="73">
        <f t="shared" si="1"/>
        <v>104.36164405119672</v>
      </c>
      <c r="K37" s="74">
        <f t="shared" si="4"/>
        <v>54.06558575443889</v>
      </c>
      <c r="L37" s="75">
        <f t="shared" si="2"/>
        <v>12.898650306162118</v>
      </c>
    </row>
    <row r="38" spans="1:12" ht="13.5">
      <c r="A38" s="53" t="s">
        <v>29</v>
      </c>
      <c r="B38" s="76">
        <v>601</v>
      </c>
      <c r="C38" s="77" t="s">
        <v>30</v>
      </c>
      <c r="D38" s="217">
        <v>467526.076</v>
      </c>
      <c r="E38" s="79">
        <v>501871.319</v>
      </c>
      <c r="F38" s="80">
        <f>D38/E38*100</f>
        <v>93.15656390398352</v>
      </c>
      <c r="G38" s="81">
        <f>D38/$D$8*100</f>
        <v>3.1805155684559696</v>
      </c>
      <c r="H38" s="78">
        <v>1501218.735</v>
      </c>
      <c r="I38" s="218">
        <v>1655648.595</v>
      </c>
      <c r="J38" s="82">
        <f t="shared" si="1"/>
        <v>90.67254606645562</v>
      </c>
      <c r="K38" s="83">
        <f t="shared" si="4"/>
        <v>2.0538466796211226</v>
      </c>
      <c r="L38" s="84">
        <f t="shared" si="2"/>
        <v>31.143101608041146</v>
      </c>
    </row>
    <row r="39" spans="1:12" ht="13.5">
      <c r="A39" s="53"/>
      <c r="B39" s="45">
        <v>602</v>
      </c>
      <c r="C39" s="85" t="s">
        <v>31</v>
      </c>
      <c r="D39" s="212">
        <v>8998.905</v>
      </c>
      <c r="E39" s="48">
        <v>11662.821</v>
      </c>
      <c r="F39" s="37">
        <f>D39/E39*100</f>
        <v>77.15890520826822</v>
      </c>
      <c r="G39" s="49">
        <f>D39/$D$8*100</f>
        <v>0.0612183125622201</v>
      </c>
      <c r="H39" s="47">
        <v>19025.132</v>
      </c>
      <c r="I39" s="213">
        <v>30217.648</v>
      </c>
      <c r="J39" s="50">
        <f t="shared" si="1"/>
        <v>62.96033364343909</v>
      </c>
      <c r="K39" s="86">
        <f t="shared" si="4"/>
        <v>0.026028654769988304</v>
      </c>
      <c r="L39" s="87">
        <f t="shared" si="2"/>
        <v>47.30009231999021</v>
      </c>
    </row>
    <row r="40" spans="1:12" ht="13.5">
      <c r="A40" s="53"/>
      <c r="B40" s="45">
        <v>605</v>
      </c>
      <c r="C40" s="88" t="s">
        <v>32</v>
      </c>
      <c r="D40" s="212">
        <v>12.714</v>
      </c>
      <c r="E40" s="48">
        <v>31.802</v>
      </c>
      <c r="F40" s="37">
        <f>D40/E40*100</f>
        <v>39.97861769700019</v>
      </c>
      <c r="G40" s="49">
        <f>D40/$D$8*100</f>
        <v>8.649159269000686E-05</v>
      </c>
      <c r="H40" s="47">
        <v>58.592</v>
      </c>
      <c r="I40" s="213">
        <v>49.823</v>
      </c>
      <c r="J40" s="50">
        <f t="shared" si="1"/>
        <v>117.60030507998313</v>
      </c>
      <c r="K40" s="86">
        <f t="shared" si="4"/>
        <v>8.016085987120376E-05</v>
      </c>
      <c r="L40" s="87">
        <f t="shared" si="2"/>
        <v>21.69920808301475</v>
      </c>
    </row>
    <row r="41" spans="1:12" ht="13.5">
      <c r="A41" s="53"/>
      <c r="B41" s="45">
        <v>606</v>
      </c>
      <c r="C41" s="54" t="s">
        <v>33</v>
      </c>
      <c r="D41" s="212">
        <v>67659.597</v>
      </c>
      <c r="E41" s="48">
        <v>61319.429</v>
      </c>
      <c r="F41" s="37">
        <f>D41/E41*100</f>
        <v>110.33957442754401</v>
      </c>
      <c r="G41" s="49">
        <f>D41/$D$8*100</f>
        <v>0.4602789291563638</v>
      </c>
      <c r="H41" s="47">
        <v>250893.48</v>
      </c>
      <c r="I41" s="213">
        <v>213469.427</v>
      </c>
      <c r="J41" s="50">
        <f t="shared" si="1"/>
        <v>117.53134091656132</v>
      </c>
      <c r="K41" s="86">
        <f t="shared" si="4"/>
        <v>0.34325227151963866</v>
      </c>
      <c r="L41" s="87">
        <f t="shared" si="2"/>
        <v>26.967459258008613</v>
      </c>
    </row>
    <row r="42" spans="1:12" ht="13.5">
      <c r="A42" s="53"/>
      <c r="B42" s="45">
        <v>607</v>
      </c>
      <c r="C42" s="89" t="s">
        <v>226</v>
      </c>
      <c r="D42" s="212">
        <v>64.405</v>
      </c>
      <c r="E42" s="48">
        <v>24.759</v>
      </c>
      <c r="F42" s="37">
        <f>D42/E42*100</f>
        <v>260.127630356638</v>
      </c>
      <c r="G42" s="49">
        <f>D42/$D$8*100</f>
        <v>0.00043813835356299293</v>
      </c>
      <c r="H42" s="47">
        <v>153.779</v>
      </c>
      <c r="I42" s="213">
        <v>148.54</v>
      </c>
      <c r="J42" s="50">
        <f t="shared" si="1"/>
        <v>103.52699609532785</v>
      </c>
      <c r="K42" s="86">
        <f t="shared" si="4"/>
        <v>0.00021038805417350224</v>
      </c>
      <c r="L42" s="87">
        <f t="shared" si="2"/>
        <v>41.881531288407395</v>
      </c>
    </row>
    <row r="43" spans="1:12" ht="13.5">
      <c r="A43" s="53"/>
      <c r="B43" s="90">
        <v>608</v>
      </c>
      <c r="C43" s="91" t="s">
        <v>236</v>
      </c>
      <c r="D43" s="212"/>
      <c r="E43" s="48"/>
      <c r="F43" s="37"/>
      <c r="G43" s="49"/>
      <c r="H43" s="47">
        <v>42.037</v>
      </c>
      <c r="I43" s="213">
        <v>0.341</v>
      </c>
      <c r="J43" s="50">
        <f t="shared" si="1"/>
        <v>12327.56598240469</v>
      </c>
      <c r="K43" s="86">
        <f t="shared" si="4"/>
        <v>5.7511640947668494E-05</v>
      </c>
      <c r="L43" s="87">
        <f>D43/H43*100</f>
        <v>0</v>
      </c>
    </row>
    <row r="44" spans="1:12" ht="13.5">
      <c r="A44" s="53"/>
      <c r="B44" s="45">
        <v>609</v>
      </c>
      <c r="C44" s="89" t="s">
        <v>34</v>
      </c>
      <c r="D44" s="212">
        <v>4.611</v>
      </c>
      <c r="E44" s="48">
        <v>8.603</v>
      </c>
      <c r="F44" s="37">
        <f aca="true" t="shared" si="6" ref="F44:F50">D44/E44*100</f>
        <v>53.59758223875393</v>
      </c>
      <c r="G44" s="49">
        <f aca="true" t="shared" si="7" ref="G44:G50">D44/$D$8*100</f>
        <v>3.136799857587082E-05</v>
      </c>
      <c r="H44" s="47">
        <v>591.314</v>
      </c>
      <c r="I44" s="213">
        <v>93.475</v>
      </c>
      <c r="J44" s="50">
        <f t="shared" si="1"/>
        <v>632.5905322278684</v>
      </c>
      <c r="K44" s="86">
        <f t="shared" si="4"/>
        <v>0.0008089882354908688</v>
      </c>
      <c r="L44" s="87">
        <f t="shared" si="2"/>
        <v>0.7797887416837754</v>
      </c>
    </row>
    <row r="45" spans="1:12" ht="13.5">
      <c r="A45" s="53"/>
      <c r="B45" s="45">
        <v>610</v>
      </c>
      <c r="C45" s="46" t="s">
        <v>35</v>
      </c>
      <c r="D45" s="212">
        <v>384.308</v>
      </c>
      <c r="E45" s="48">
        <v>221.51</v>
      </c>
      <c r="F45" s="37">
        <f t="shared" si="6"/>
        <v>173.4946503543858</v>
      </c>
      <c r="G45" s="49">
        <f t="shared" si="7"/>
        <v>0.002614394447342391</v>
      </c>
      <c r="H45" s="47">
        <v>1393.968</v>
      </c>
      <c r="I45" s="213">
        <v>1497.081</v>
      </c>
      <c r="J45" s="50">
        <f t="shared" si="1"/>
        <v>93.11239672402496</v>
      </c>
      <c r="K45" s="86">
        <f t="shared" si="4"/>
        <v>0.0019071148537845128</v>
      </c>
      <c r="L45" s="87">
        <f t="shared" si="2"/>
        <v>27.569355967999265</v>
      </c>
    </row>
    <row r="46" spans="1:12" ht="13.5">
      <c r="A46" s="53"/>
      <c r="B46" s="45">
        <v>611</v>
      </c>
      <c r="C46" s="46" t="s">
        <v>36</v>
      </c>
      <c r="D46" s="212">
        <v>188.184</v>
      </c>
      <c r="E46" s="48">
        <v>99.855</v>
      </c>
      <c r="F46" s="37">
        <f t="shared" si="6"/>
        <v>188.4572630313955</v>
      </c>
      <c r="G46" s="49">
        <f t="shared" si="7"/>
        <v>0.0012801898599006018</v>
      </c>
      <c r="H46" s="47">
        <v>4080.252</v>
      </c>
      <c r="I46" s="213">
        <v>14244.773</v>
      </c>
      <c r="J46" s="50">
        <f t="shared" si="1"/>
        <v>28.643854135127324</v>
      </c>
      <c r="K46" s="86">
        <f t="shared" si="4"/>
        <v>0.005582272474249026</v>
      </c>
      <c r="L46" s="87">
        <f t="shared" si="2"/>
        <v>4.6120680781481145</v>
      </c>
    </row>
    <row r="47" spans="1:12" ht="13.5">
      <c r="A47" s="53"/>
      <c r="B47" s="45">
        <v>612</v>
      </c>
      <c r="C47" s="46" t="s">
        <v>37</v>
      </c>
      <c r="D47" s="212">
        <v>1375.158</v>
      </c>
      <c r="E47" s="48">
        <v>1101.769</v>
      </c>
      <c r="F47" s="37">
        <f t="shared" si="6"/>
        <v>124.81364060887536</v>
      </c>
      <c r="G47" s="49">
        <f t="shared" si="7"/>
        <v>0.009355010667013093</v>
      </c>
      <c r="H47" s="47">
        <v>6524.837</v>
      </c>
      <c r="I47" s="213">
        <v>4450.816</v>
      </c>
      <c r="J47" s="50">
        <f t="shared" si="1"/>
        <v>146.59866864862533</v>
      </c>
      <c r="K47" s="86">
        <f t="shared" si="4"/>
        <v>0.008926756970908068</v>
      </c>
      <c r="L47" s="87">
        <f t="shared" si="2"/>
        <v>21.07574488067671</v>
      </c>
    </row>
    <row r="48" spans="1:12" ht="13.5">
      <c r="A48" s="53"/>
      <c r="B48" s="45">
        <v>613</v>
      </c>
      <c r="C48" s="46" t="s">
        <v>38</v>
      </c>
      <c r="D48" s="212">
        <v>412.419</v>
      </c>
      <c r="E48" s="48">
        <v>326.267</v>
      </c>
      <c r="F48" s="37">
        <f t="shared" si="6"/>
        <v>126.40536738315551</v>
      </c>
      <c r="G48" s="49">
        <f t="shared" si="7"/>
        <v>0.00280562971257039</v>
      </c>
      <c r="H48" s="47">
        <v>1459.206</v>
      </c>
      <c r="I48" s="213">
        <v>1738.177</v>
      </c>
      <c r="J48" s="50">
        <f t="shared" si="1"/>
        <v>83.95036869087555</v>
      </c>
      <c r="K48" s="86">
        <f t="shared" si="4"/>
        <v>0.0019963682360940017</v>
      </c>
      <c r="L48" s="87">
        <f t="shared" si="2"/>
        <v>28.263247272831936</v>
      </c>
    </row>
    <row r="49" spans="1:12" ht="13.5">
      <c r="A49" s="53"/>
      <c r="B49" s="45">
        <v>614</v>
      </c>
      <c r="C49" s="46" t="s">
        <v>39</v>
      </c>
      <c r="D49" s="212">
        <v>117.15</v>
      </c>
      <c r="E49" s="48">
        <v>96.984</v>
      </c>
      <c r="F49" s="37">
        <f t="shared" si="6"/>
        <v>120.79312051472408</v>
      </c>
      <c r="G49" s="49">
        <f t="shared" si="7"/>
        <v>0.0007969553314168872</v>
      </c>
      <c r="H49" s="47">
        <v>1180.902</v>
      </c>
      <c r="I49" s="213">
        <v>459.772</v>
      </c>
      <c r="J49" s="50">
        <f t="shared" si="1"/>
        <v>256.84513193495906</v>
      </c>
      <c r="K49" s="86">
        <f t="shared" si="4"/>
        <v>0.0016156150966620745</v>
      </c>
      <c r="L49" s="87">
        <f t="shared" si="2"/>
        <v>9.920382893754097</v>
      </c>
    </row>
    <row r="50" spans="1:12" ht="13.5">
      <c r="A50" s="53"/>
      <c r="B50" s="45">
        <v>615</v>
      </c>
      <c r="C50" s="46" t="s">
        <v>40</v>
      </c>
      <c r="D50" s="212">
        <v>140.237</v>
      </c>
      <c r="E50" s="48">
        <v>147.064</v>
      </c>
      <c r="F50" s="37">
        <f t="shared" si="6"/>
        <v>95.35780340532013</v>
      </c>
      <c r="G50" s="49">
        <f t="shared" si="7"/>
        <v>0.0009540130158933846</v>
      </c>
      <c r="H50" s="47">
        <v>2620.963</v>
      </c>
      <c r="I50" s="213">
        <v>3182.422</v>
      </c>
      <c r="J50" s="50">
        <f t="shared" si="1"/>
        <v>82.35749375789887</v>
      </c>
      <c r="K50" s="86">
        <f t="shared" si="4"/>
        <v>0.0035857906842335103</v>
      </c>
      <c r="L50" s="87">
        <f t="shared" si="2"/>
        <v>5.350590603530076</v>
      </c>
    </row>
    <row r="51" spans="1:12" ht="13.5">
      <c r="A51" s="92"/>
      <c r="B51" s="90">
        <v>616</v>
      </c>
      <c r="C51" s="91" t="s">
        <v>275</v>
      </c>
      <c r="D51" s="212"/>
      <c r="E51" s="48"/>
      <c r="F51" s="37"/>
      <c r="G51" s="49"/>
      <c r="H51" s="47">
        <v>0</v>
      </c>
      <c r="I51" s="213">
        <v>3.947</v>
      </c>
      <c r="J51" s="93" t="s">
        <v>240</v>
      </c>
      <c r="K51" s="86">
        <f t="shared" si="4"/>
        <v>0</v>
      </c>
      <c r="L51" s="87">
        <v>0</v>
      </c>
    </row>
    <row r="52" spans="1:12" ht="13.5">
      <c r="A52" s="53"/>
      <c r="B52" s="45">
        <v>617</v>
      </c>
      <c r="C52" s="46" t="s">
        <v>41</v>
      </c>
      <c r="D52" s="212">
        <v>60.308</v>
      </c>
      <c r="E52" s="48">
        <v>40.498</v>
      </c>
      <c r="F52" s="37">
        <f>D52/E52*100</f>
        <v>148.915995851647</v>
      </c>
      <c r="G52" s="49">
        <f>D52/$D$8*100</f>
        <v>0.00041026702626623677</v>
      </c>
      <c r="H52" s="47">
        <v>145.163</v>
      </c>
      <c r="I52" s="213">
        <v>115.852</v>
      </c>
      <c r="J52" s="50">
        <f t="shared" si="1"/>
        <v>125.30038324759177</v>
      </c>
      <c r="K52" s="86">
        <f t="shared" si="4"/>
        <v>0.00019860033624869529</v>
      </c>
      <c r="L52" s="87">
        <f aca="true" t="shared" si="8" ref="L52:L115">D52/H52*100</f>
        <v>41.54502180307654</v>
      </c>
    </row>
    <row r="53" spans="1:12" ht="13.5">
      <c r="A53" s="53"/>
      <c r="B53" s="45">
        <v>618</v>
      </c>
      <c r="C53" s="94" t="s">
        <v>42</v>
      </c>
      <c r="D53" s="212">
        <v>1017.208</v>
      </c>
      <c r="E53" s="48">
        <v>612.196</v>
      </c>
      <c r="F53" s="37">
        <f>D53/E53*100</f>
        <v>166.15724375853483</v>
      </c>
      <c r="G53" s="49">
        <f>D53/$D$8*100</f>
        <v>0.006919926067092692</v>
      </c>
      <c r="H53" s="47">
        <v>8575.502</v>
      </c>
      <c r="I53" s="213">
        <v>2608.856</v>
      </c>
      <c r="J53" s="50">
        <f t="shared" si="1"/>
        <v>328.70737212019367</v>
      </c>
      <c r="K53" s="86">
        <f t="shared" si="4"/>
        <v>0.011732311819825704</v>
      </c>
      <c r="L53" s="87">
        <f t="shared" si="8"/>
        <v>11.861789548880052</v>
      </c>
    </row>
    <row r="54" spans="1:12" ht="13.5">
      <c r="A54" s="53"/>
      <c r="B54" s="45">
        <v>619</v>
      </c>
      <c r="C54" s="54" t="s">
        <v>43</v>
      </c>
      <c r="D54" s="212">
        <v>526.459</v>
      </c>
      <c r="E54" s="48">
        <v>442.558</v>
      </c>
      <c r="F54" s="37">
        <f>D54/E54*100</f>
        <v>118.95819305040243</v>
      </c>
      <c r="G54" s="49">
        <f>D54/$D$8*100</f>
        <v>0.00358142814188991</v>
      </c>
      <c r="H54" s="47">
        <v>1498.884</v>
      </c>
      <c r="I54" s="213">
        <v>1668.41</v>
      </c>
      <c r="J54" s="50">
        <f t="shared" si="1"/>
        <v>89.83906833452208</v>
      </c>
      <c r="K54" s="86">
        <f t="shared" si="4"/>
        <v>0.002050652483055526</v>
      </c>
      <c r="L54" s="87">
        <f t="shared" si="8"/>
        <v>35.12339847513216</v>
      </c>
    </row>
    <row r="55" spans="1:12" ht="13.5">
      <c r="A55" s="53"/>
      <c r="B55" s="45">
        <v>620</v>
      </c>
      <c r="C55" s="46" t="s">
        <v>44</v>
      </c>
      <c r="D55" s="212">
        <v>4472.846</v>
      </c>
      <c r="E55" s="48">
        <v>3703.355</v>
      </c>
      <c r="F55" s="37">
        <f>D55/E55*100</f>
        <v>120.77821326877924</v>
      </c>
      <c r="G55" s="49">
        <f>D55/$D$8*100</f>
        <v>0.030428155922378984</v>
      </c>
      <c r="H55" s="47">
        <v>24860.985</v>
      </c>
      <c r="I55" s="213">
        <v>10384.563</v>
      </c>
      <c r="J55" s="50">
        <f t="shared" si="1"/>
        <v>239.40328543435098</v>
      </c>
      <c r="K55" s="86">
        <f t="shared" si="4"/>
        <v>0.03401279927029456</v>
      </c>
      <c r="L55" s="87">
        <f t="shared" si="8"/>
        <v>17.991427129697392</v>
      </c>
    </row>
    <row r="56" spans="1:12" ht="13.5">
      <c r="A56" s="53"/>
      <c r="B56" s="45">
        <v>621</v>
      </c>
      <c r="C56" s="46" t="s">
        <v>45</v>
      </c>
      <c r="D56" s="212">
        <v>68.281</v>
      </c>
      <c r="E56" s="48">
        <v>32.163</v>
      </c>
      <c r="F56" s="37">
        <f>D56/E56*100</f>
        <v>212.29673848832516</v>
      </c>
      <c r="G56" s="49">
        <f>D56/$D$8*100</f>
        <v>0.0004645062482669781</v>
      </c>
      <c r="H56" s="47">
        <v>331.785</v>
      </c>
      <c r="I56" s="213">
        <v>304.243</v>
      </c>
      <c r="J56" s="50">
        <f t="shared" si="1"/>
        <v>109.05263227091504</v>
      </c>
      <c r="K56" s="86">
        <f t="shared" si="4"/>
        <v>0.00045392154035307455</v>
      </c>
      <c r="L56" s="87">
        <f t="shared" si="8"/>
        <v>20.579893605798937</v>
      </c>
    </row>
    <row r="57" spans="1:12" ht="13.5">
      <c r="A57" s="53"/>
      <c r="B57" s="45">
        <v>622</v>
      </c>
      <c r="C57" s="95" t="s">
        <v>238</v>
      </c>
      <c r="D57" s="212"/>
      <c r="E57" s="48"/>
      <c r="F57" s="37"/>
      <c r="G57" s="49"/>
      <c r="H57" s="47">
        <v>0</v>
      </c>
      <c r="I57" s="213">
        <v>0.484</v>
      </c>
      <c r="J57" s="93" t="s">
        <v>240</v>
      </c>
      <c r="K57" s="86">
        <f t="shared" si="4"/>
        <v>0</v>
      </c>
      <c r="L57" s="87">
        <v>0</v>
      </c>
    </row>
    <row r="58" spans="1:12" ht="13.5">
      <c r="A58" s="53"/>
      <c r="B58" s="45">
        <v>624</v>
      </c>
      <c r="C58" s="46" t="s">
        <v>46</v>
      </c>
      <c r="D58" s="212">
        <v>5.176</v>
      </c>
      <c r="E58" s="48">
        <v>4.252</v>
      </c>
      <c r="F58" s="37">
        <f>D58/E58*100</f>
        <v>121.73095014111009</v>
      </c>
      <c r="G58" s="49">
        <f>D58/$D$8*100</f>
        <v>3.5211615837932637E-05</v>
      </c>
      <c r="H58" s="47">
        <v>1476.573</v>
      </c>
      <c r="I58" s="213">
        <v>3206.278</v>
      </c>
      <c r="J58" s="50">
        <f t="shared" si="1"/>
        <v>46.05255688995153</v>
      </c>
      <c r="K58" s="86">
        <f t="shared" si="4"/>
        <v>0.0020201283680810174</v>
      </c>
      <c r="L58" s="87">
        <f t="shared" si="8"/>
        <v>0.35054142260491017</v>
      </c>
    </row>
    <row r="59" spans="1:12" ht="13.5">
      <c r="A59" s="53"/>
      <c r="B59" s="45">
        <v>625</v>
      </c>
      <c r="C59" s="46" t="s">
        <v>47</v>
      </c>
      <c r="D59" s="212">
        <v>55.42</v>
      </c>
      <c r="E59" s="48">
        <v>239.199</v>
      </c>
      <c r="F59" s="37">
        <f>D59/E59*100</f>
        <v>23.16899318140962</v>
      </c>
      <c r="G59" s="49">
        <f>D59/$D$8*100</f>
        <v>0.00037701463480259407</v>
      </c>
      <c r="H59" s="47">
        <v>125408.466</v>
      </c>
      <c r="I59" s="213">
        <v>80756.165</v>
      </c>
      <c r="J59" s="50">
        <f t="shared" si="1"/>
        <v>155.2927457612679</v>
      </c>
      <c r="K59" s="86">
        <f t="shared" si="4"/>
        <v>0.17157377235268675</v>
      </c>
      <c r="L59" s="87">
        <f t="shared" si="8"/>
        <v>0.044191593891276845</v>
      </c>
    </row>
    <row r="60" spans="1:12" ht="13.5">
      <c r="A60" s="53"/>
      <c r="B60" s="45">
        <v>626</v>
      </c>
      <c r="C60" s="46" t="s">
        <v>48</v>
      </c>
      <c r="D60" s="212">
        <v>55.363</v>
      </c>
      <c r="E60" s="48">
        <v>27.076</v>
      </c>
      <c r="F60" s="37">
        <f>D60/E60*100</f>
        <v>204.4725956566701</v>
      </c>
      <c r="G60" s="49">
        <f>D60/$D$8*100</f>
        <v>0.0003766268716451825</v>
      </c>
      <c r="H60" s="47">
        <v>911.849</v>
      </c>
      <c r="I60" s="213">
        <v>998.784</v>
      </c>
      <c r="J60" s="50">
        <f t="shared" si="1"/>
        <v>91.29591583365372</v>
      </c>
      <c r="K60" s="86">
        <f t="shared" si="4"/>
        <v>0.001247518431060508</v>
      </c>
      <c r="L60" s="87">
        <f t="shared" si="8"/>
        <v>6.0715096468823235</v>
      </c>
    </row>
    <row r="61" spans="1:12" ht="13.5">
      <c r="A61" s="53"/>
      <c r="B61" s="45">
        <v>627</v>
      </c>
      <c r="C61" s="94" t="s">
        <v>49</v>
      </c>
      <c r="D61" s="212">
        <v>774.548</v>
      </c>
      <c r="E61" s="48">
        <v>453.173</v>
      </c>
      <c r="F61" s="37">
        <f>D61/E61*100</f>
        <v>170.91662565951634</v>
      </c>
      <c r="G61" s="49">
        <f>D61/$D$8*100</f>
        <v>0.0052691434745052255</v>
      </c>
      <c r="H61" s="47">
        <v>3977.656</v>
      </c>
      <c r="I61" s="213">
        <v>1233.19</v>
      </c>
      <c r="J61" s="50">
        <f t="shared" si="1"/>
        <v>322.55013420478593</v>
      </c>
      <c r="K61" s="86">
        <f t="shared" si="4"/>
        <v>0.0054419088823022405</v>
      </c>
      <c r="L61" s="87">
        <f t="shared" si="8"/>
        <v>19.472473235493467</v>
      </c>
    </row>
    <row r="62" spans="1:12" ht="13.5">
      <c r="A62" s="53"/>
      <c r="B62" s="45">
        <v>628</v>
      </c>
      <c r="C62" s="46" t="s">
        <v>50</v>
      </c>
      <c r="D62" s="212">
        <v>127.319</v>
      </c>
      <c r="E62" s="48">
        <v>66.167</v>
      </c>
      <c r="F62" s="37">
        <f>D62/E62*100</f>
        <v>192.42069309474513</v>
      </c>
      <c r="G62" s="96">
        <f>D62/$D$8*100</f>
        <v>0.0008661336392715893</v>
      </c>
      <c r="H62" s="47">
        <v>1935.737</v>
      </c>
      <c r="I62" s="213">
        <v>2466.509</v>
      </c>
      <c r="J62" s="97">
        <f t="shared" si="1"/>
        <v>78.48084073481995</v>
      </c>
      <c r="K62" s="98">
        <f t="shared" si="4"/>
        <v>0.0026483196068491323</v>
      </c>
      <c r="L62" s="87">
        <f t="shared" si="8"/>
        <v>6.577288133666919</v>
      </c>
    </row>
    <row r="63" spans="1:12" ht="16.5" customHeight="1" thickBot="1">
      <c r="A63" s="66" t="s">
        <v>276</v>
      </c>
      <c r="B63" s="67" t="s">
        <v>277</v>
      </c>
      <c r="C63" s="68"/>
      <c r="D63" s="142">
        <f>SUM(D38:D62)</f>
        <v>554046.692</v>
      </c>
      <c r="E63" s="70">
        <f>SUM(E38:E62)</f>
        <v>582532.8189999999</v>
      </c>
      <c r="F63" s="71">
        <f t="shared" si="0"/>
        <v>95.10995328144767</v>
      </c>
      <c r="G63" s="72">
        <f t="shared" si="5"/>
        <v>3.7691034147954765</v>
      </c>
      <c r="H63" s="69">
        <f>SUM(H38:H62)</f>
        <v>1958365.7970000005</v>
      </c>
      <c r="I63" s="216">
        <f>SUM(I38:I62)</f>
        <v>2028948.171</v>
      </c>
      <c r="J63" s="73">
        <f t="shared" si="1"/>
        <v>96.52123326712619</v>
      </c>
      <c r="K63" s="74">
        <f t="shared" si="4"/>
        <v>2.6792785061079214</v>
      </c>
      <c r="L63" s="75">
        <f t="shared" si="8"/>
        <v>28.291276984552027</v>
      </c>
    </row>
    <row r="64" spans="1:12" ht="13.5">
      <c r="A64" s="53" t="s">
        <v>51</v>
      </c>
      <c r="B64" s="208">
        <v>301</v>
      </c>
      <c r="C64" s="91" t="s">
        <v>239</v>
      </c>
      <c r="D64" s="219"/>
      <c r="E64" s="99"/>
      <c r="F64" s="100"/>
      <c r="G64" s="81"/>
      <c r="H64" s="78">
        <v>0.7</v>
      </c>
      <c r="I64" s="218">
        <v>0.3</v>
      </c>
      <c r="J64" s="82">
        <f t="shared" si="1"/>
        <v>233.33333333333334</v>
      </c>
      <c r="K64" s="83">
        <f t="shared" si="4"/>
        <v>9.576836754137533E-07</v>
      </c>
      <c r="L64" s="84">
        <f t="shared" si="8"/>
        <v>0</v>
      </c>
    </row>
    <row r="65" spans="1:12" ht="13.5">
      <c r="A65" s="53"/>
      <c r="B65" s="22">
        <v>302</v>
      </c>
      <c r="C65" s="91" t="s">
        <v>52</v>
      </c>
      <c r="D65" s="212">
        <v>271832.93</v>
      </c>
      <c r="E65" s="48">
        <v>261011.641</v>
      </c>
      <c r="F65" s="37">
        <f t="shared" si="0"/>
        <v>104.14590282584368</v>
      </c>
      <c r="G65" s="49">
        <f t="shared" si="5"/>
        <v>1.8492420214952923</v>
      </c>
      <c r="H65" s="47">
        <v>845763.221</v>
      </c>
      <c r="I65" s="213">
        <v>847805.957</v>
      </c>
      <c r="J65" s="50">
        <f t="shared" si="1"/>
        <v>99.75905618695717</v>
      </c>
      <c r="K65" s="86">
        <f t="shared" si="4"/>
        <v>1.1571051857386494</v>
      </c>
      <c r="L65" s="87">
        <f t="shared" si="8"/>
        <v>32.14054752565316</v>
      </c>
    </row>
    <row r="66" spans="1:12" ht="13.5">
      <c r="A66" s="53"/>
      <c r="B66" s="101">
        <v>304</v>
      </c>
      <c r="C66" s="91" t="s">
        <v>53</v>
      </c>
      <c r="D66" s="212">
        <v>4031367.783</v>
      </c>
      <c r="E66" s="48">
        <v>3726585.403</v>
      </c>
      <c r="F66" s="37">
        <f t="shared" si="0"/>
        <v>108.17859641039334</v>
      </c>
      <c r="G66" s="96">
        <f t="shared" si="5"/>
        <v>27.42484035479408</v>
      </c>
      <c r="H66" s="47">
        <v>13649256.753</v>
      </c>
      <c r="I66" s="213">
        <v>12928168.375</v>
      </c>
      <c r="J66" s="50">
        <f t="shared" si="1"/>
        <v>105.57765305249593</v>
      </c>
      <c r="K66" s="86">
        <f t="shared" si="4"/>
        <v>18.673814819827193</v>
      </c>
      <c r="L66" s="87">
        <f t="shared" si="8"/>
        <v>29.53543812643085</v>
      </c>
    </row>
    <row r="67" spans="1:12" ht="16.5" customHeight="1" thickBot="1">
      <c r="A67" s="66" t="s">
        <v>54</v>
      </c>
      <c r="B67" s="67" t="s">
        <v>278</v>
      </c>
      <c r="C67" s="68"/>
      <c r="D67" s="142">
        <f>SUM(D64:D66)</f>
        <v>4303200.7129999995</v>
      </c>
      <c r="E67" s="70">
        <f>SUM(E64:E66)</f>
        <v>3987597.0439999998</v>
      </c>
      <c r="F67" s="71">
        <f t="shared" si="0"/>
        <v>107.91463293601538</v>
      </c>
      <c r="G67" s="72">
        <f t="shared" si="5"/>
        <v>29.274082376289375</v>
      </c>
      <c r="H67" s="69">
        <f>SUM(H64:H66)</f>
        <v>14495020.674</v>
      </c>
      <c r="I67" s="216">
        <f>SUM(I64:I66)</f>
        <v>13775974.632</v>
      </c>
      <c r="J67" s="73">
        <f t="shared" si="1"/>
        <v>105.21956566564619</v>
      </c>
      <c r="K67" s="102">
        <f t="shared" si="4"/>
        <v>19.830920963249515</v>
      </c>
      <c r="L67" s="103">
        <f t="shared" si="8"/>
        <v>29.68744101702962</v>
      </c>
    </row>
    <row r="68" spans="1:12" ht="13.5">
      <c r="A68" s="104" t="s">
        <v>55</v>
      </c>
      <c r="B68" s="208">
        <v>305</v>
      </c>
      <c r="C68" s="91" t="s">
        <v>56</v>
      </c>
      <c r="D68" s="217">
        <v>210727.335</v>
      </c>
      <c r="E68" s="79">
        <v>204508.482</v>
      </c>
      <c r="F68" s="80">
        <f t="shared" si="0"/>
        <v>103.04087778618396</v>
      </c>
      <c r="G68" s="81">
        <f t="shared" si="5"/>
        <v>1.4335490661845702</v>
      </c>
      <c r="H68" s="78">
        <v>1126210.812</v>
      </c>
      <c r="I68" s="218">
        <v>945873.378</v>
      </c>
      <c r="J68" s="82">
        <f t="shared" si="1"/>
        <v>119.0657056424734</v>
      </c>
      <c r="K68" s="83">
        <f t="shared" si="4"/>
        <v>1.540791013895525</v>
      </c>
      <c r="L68" s="84">
        <f t="shared" si="8"/>
        <v>18.711180247486382</v>
      </c>
    </row>
    <row r="69" spans="1:12" ht="13.5">
      <c r="A69" s="104"/>
      <c r="B69" s="22">
        <v>306</v>
      </c>
      <c r="C69" s="91" t="s">
        <v>57</v>
      </c>
      <c r="D69" s="212">
        <v>6769.735</v>
      </c>
      <c r="E69" s="48">
        <v>8047.961</v>
      </c>
      <c r="F69" s="37">
        <f t="shared" si="0"/>
        <v>84.11739321301383</v>
      </c>
      <c r="G69" s="49">
        <f t="shared" si="5"/>
        <v>0.046053575762095615</v>
      </c>
      <c r="H69" s="47">
        <v>23361.991</v>
      </c>
      <c r="I69" s="213">
        <v>23327.87</v>
      </c>
      <c r="J69" s="50">
        <f t="shared" si="1"/>
        <v>100.14626710454064</v>
      </c>
      <c r="K69" s="86">
        <f t="shared" si="4"/>
        <v>0.03196199629409004</v>
      </c>
      <c r="L69" s="87">
        <f t="shared" si="8"/>
        <v>28.977560174558747</v>
      </c>
    </row>
    <row r="70" spans="1:12" ht="13.5">
      <c r="A70" s="104"/>
      <c r="B70" s="22">
        <v>307</v>
      </c>
      <c r="C70" s="91" t="s">
        <v>58</v>
      </c>
      <c r="D70" s="212">
        <v>3035.011</v>
      </c>
      <c r="E70" s="48">
        <v>3078.526</v>
      </c>
      <c r="F70" s="37">
        <f t="shared" si="0"/>
        <v>98.5864988634171</v>
      </c>
      <c r="G70" s="49">
        <f t="shared" si="5"/>
        <v>0.02064676224804864</v>
      </c>
      <c r="H70" s="47">
        <v>7053.511</v>
      </c>
      <c r="I70" s="213">
        <v>6711.313</v>
      </c>
      <c r="J70" s="50">
        <f t="shared" si="1"/>
        <v>105.098823434401</v>
      </c>
      <c r="K70" s="86">
        <f t="shared" si="4"/>
        <v>0.00965004619864477</v>
      </c>
      <c r="L70" s="87">
        <f t="shared" si="8"/>
        <v>43.02837267851429</v>
      </c>
    </row>
    <row r="71" spans="1:12" ht="13.5">
      <c r="A71" s="104"/>
      <c r="B71" s="22">
        <v>308</v>
      </c>
      <c r="C71" s="91" t="s">
        <v>59</v>
      </c>
      <c r="D71" s="212">
        <v>157.147</v>
      </c>
      <c r="E71" s="48">
        <v>220.475</v>
      </c>
      <c r="F71" s="37">
        <f t="shared" si="0"/>
        <v>71.27656196847715</v>
      </c>
      <c r="G71" s="49">
        <f t="shared" si="5"/>
        <v>0.0010690494192588098</v>
      </c>
      <c r="H71" s="47">
        <v>345.138</v>
      </c>
      <c r="I71" s="213">
        <v>499.877</v>
      </c>
      <c r="J71" s="50">
        <f t="shared" si="1"/>
        <v>69.0445849679021</v>
      </c>
      <c r="K71" s="86">
        <f t="shared" si="4"/>
        <v>0.00047219004052135997</v>
      </c>
      <c r="L71" s="87">
        <f t="shared" si="8"/>
        <v>45.53164241549757</v>
      </c>
    </row>
    <row r="72" spans="1:12" ht="13.5">
      <c r="A72" s="104"/>
      <c r="B72" s="22">
        <v>309</v>
      </c>
      <c r="C72" s="91" t="s">
        <v>60</v>
      </c>
      <c r="D72" s="212">
        <v>2490.217</v>
      </c>
      <c r="E72" s="48">
        <v>3610.521</v>
      </c>
      <c r="F72" s="37">
        <f t="shared" si="0"/>
        <v>68.97112632775159</v>
      </c>
      <c r="G72" s="49">
        <f t="shared" si="5"/>
        <v>0.01694060362385802</v>
      </c>
      <c r="H72" s="47">
        <v>11178.962</v>
      </c>
      <c r="I72" s="213">
        <v>11828.89</v>
      </c>
      <c r="J72" s="50">
        <f t="shared" si="1"/>
        <v>94.50558759105884</v>
      </c>
      <c r="K72" s="86">
        <f t="shared" si="4"/>
        <v>0.015294156307815263</v>
      </c>
      <c r="L72" s="87">
        <f t="shared" si="8"/>
        <v>22.275923292341453</v>
      </c>
    </row>
    <row r="73" spans="1:12" ht="13.5">
      <c r="A73" s="104"/>
      <c r="B73" s="22">
        <v>310</v>
      </c>
      <c r="C73" s="91" t="s">
        <v>61</v>
      </c>
      <c r="D73" s="212">
        <v>4970.491</v>
      </c>
      <c r="E73" s="48">
        <v>4528.152</v>
      </c>
      <c r="F73" s="37">
        <f t="shared" si="0"/>
        <v>109.76864292541417</v>
      </c>
      <c r="G73" s="49">
        <f t="shared" si="5"/>
        <v>0.03381356638676616</v>
      </c>
      <c r="H73" s="47">
        <v>9458.347</v>
      </c>
      <c r="I73" s="213">
        <v>7340.569</v>
      </c>
      <c r="J73" s="50">
        <f t="shared" si="1"/>
        <v>128.8503248181442</v>
      </c>
      <c r="K73" s="86">
        <f t="shared" si="4"/>
        <v>0.012940149311855212</v>
      </c>
      <c r="L73" s="87">
        <f t="shared" si="8"/>
        <v>52.55137076277705</v>
      </c>
    </row>
    <row r="74" spans="1:12" ht="13.5">
      <c r="A74" s="104"/>
      <c r="B74" s="22">
        <v>311</v>
      </c>
      <c r="C74" s="91" t="s">
        <v>62</v>
      </c>
      <c r="D74" s="212">
        <v>26330.043</v>
      </c>
      <c r="E74" s="48">
        <v>40519.372</v>
      </c>
      <c r="F74" s="37">
        <f aca="true" t="shared" si="9" ref="F74:F111">D74/E74*100</f>
        <v>64.98136989882272</v>
      </c>
      <c r="G74" s="49">
        <f t="shared" si="5"/>
        <v>0.17911965979757485</v>
      </c>
      <c r="H74" s="47">
        <v>51730.09</v>
      </c>
      <c r="I74" s="213">
        <v>77674.864</v>
      </c>
      <c r="J74" s="50">
        <f aca="true" t="shared" si="10" ref="J74:J139">H74/I74*100</f>
        <v>66.5982369792112</v>
      </c>
      <c r="K74" s="86">
        <f t="shared" si="4"/>
        <v>0.07077294674383464</v>
      </c>
      <c r="L74" s="87">
        <f t="shared" si="8"/>
        <v>50.89889269475465</v>
      </c>
    </row>
    <row r="75" spans="1:12" ht="13.5">
      <c r="A75" s="104"/>
      <c r="B75" s="22">
        <v>312</v>
      </c>
      <c r="C75" s="91" t="s">
        <v>63</v>
      </c>
      <c r="D75" s="212">
        <v>25315.218</v>
      </c>
      <c r="E75" s="48">
        <v>57314.858</v>
      </c>
      <c r="F75" s="37">
        <f t="shared" si="9"/>
        <v>44.168683101334736</v>
      </c>
      <c r="G75" s="49">
        <f t="shared" si="5"/>
        <v>0.17221594495160691</v>
      </c>
      <c r="H75" s="47">
        <v>742284.247</v>
      </c>
      <c r="I75" s="213">
        <v>943169.372</v>
      </c>
      <c r="J75" s="50">
        <f t="shared" si="10"/>
        <v>78.70105508472767</v>
      </c>
      <c r="K75" s="86">
        <f aca="true" t="shared" si="11" ref="K75:K140">H75/$H$8*100</f>
        <v>1.0155335798124148</v>
      </c>
      <c r="L75" s="87">
        <f t="shared" si="8"/>
        <v>3.4104479654948143</v>
      </c>
    </row>
    <row r="76" spans="1:12" ht="13.5">
      <c r="A76" s="104"/>
      <c r="B76" s="22">
        <v>314</v>
      </c>
      <c r="C76" s="91" t="s">
        <v>64</v>
      </c>
      <c r="D76" s="212">
        <v>190.501</v>
      </c>
      <c r="E76" s="48">
        <v>189.537</v>
      </c>
      <c r="F76" s="37">
        <f t="shared" si="9"/>
        <v>100.5086078179986</v>
      </c>
      <c r="G76" s="49">
        <f t="shared" si="5"/>
        <v>0.0012959520921062607</v>
      </c>
      <c r="H76" s="47">
        <v>338.962</v>
      </c>
      <c r="I76" s="213">
        <v>331.621</v>
      </c>
      <c r="J76" s="50">
        <f t="shared" si="10"/>
        <v>102.21367163116932</v>
      </c>
      <c r="K76" s="86">
        <f t="shared" si="11"/>
        <v>0.0004637405342651381</v>
      </c>
      <c r="L76" s="87">
        <f t="shared" si="8"/>
        <v>56.2012850998047</v>
      </c>
    </row>
    <row r="77" spans="1:12" ht="13.5">
      <c r="A77" s="104"/>
      <c r="B77" s="22">
        <v>315</v>
      </c>
      <c r="C77" s="91" t="s">
        <v>65</v>
      </c>
      <c r="D77" s="212">
        <v>777.429</v>
      </c>
      <c r="E77" s="48">
        <v>699.741</v>
      </c>
      <c r="F77" s="37">
        <f t="shared" si="9"/>
        <v>111.10239359991769</v>
      </c>
      <c r="G77" s="49">
        <f t="shared" si="5"/>
        <v>0.005288742521110535</v>
      </c>
      <c r="H77" s="47">
        <v>134004.917</v>
      </c>
      <c r="I77" s="213">
        <v>57136.37</v>
      </c>
      <c r="J77" s="50">
        <f t="shared" si="10"/>
        <v>234.53523036202682</v>
      </c>
      <c r="K77" s="86">
        <f t="shared" si="11"/>
        <v>0.18333474490867852</v>
      </c>
      <c r="L77" s="87">
        <f t="shared" si="8"/>
        <v>0.5801496074953728</v>
      </c>
    </row>
    <row r="78" spans="1:12" ht="13.5">
      <c r="A78" s="104"/>
      <c r="B78" s="22">
        <v>316</v>
      </c>
      <c r="C78" s="91" t="s">
        <v>66</v>
      </c>
      <c r="D78" s="212">
        <v>6623.314</v>
      </c>
      <c r="E78" s="48">
        <v>6828.209</v>
      </c>
      <c r="F78" s="37">
        <f t="shared" si="9"/>
        <v>96.99928634287556</v>
      </c>
      <c r="G78" s="49">
        <f t="shared" si="5"/>
        <v>0.04505749384505428</v>
      </c>
      <c r="H78" s="47">
        <v>14351.848</v>
      </c>
      <c r="I78" s="213">
        <v>13963.381</v>
      </c>
      <c r="J78" s="50">
        <f t="shared" si="10"/>
        <v>102.78204111167632</v>
      </c>
      <c r="K78" s="86">
        <f t="shared" si="11"/>
        <v>0.019635043630885037</v>
      </c>
      <c r="L78" s="87">
        <f t="shared" si="8"/>
        <v>46.14955509562253</v>
      </c>
    </row>
    <row r="79" spans="1:12" ht="13.5">
      <c r="A79" s="104"/>
      <c r="B79" s="22">
        <v>317</v>
      </c>
      <c r="C79" s="105" t="s">
        <v>279</v>
      </c>
      <c r="D79" s="212">
        <v>71.67</v>
      </c>
      <c r="E79" s="48">
        <v>121.476</v>
      </c>
      <c r="F79" s="37">
        <f t="shared" si="9"/>
        <v>58.99930850538379</v>
      </c>
      <c r="G79" s="49">
        <f t="shared" si="5"/>
        <v>0.0004875611489769382</v>
      </c>
      <c r="H79" s="47">
        <v>423.69</v>
      </c>
      <c r="I79" s="213">
        <v>250.676</v>
      </c>
      <c r="J79" s="50">
        <f t="shared" si="10"/>
        <v>169.0189726978251</v>
      </c>
      <c r="K79" s="86">
        <f t="shared" si="11"/>
        <v>0.0005796585663372188</v>
      </c>
      <c r="L79" s="87">
        <f t="shared" si="8"/>
        <v>16.91566947532394</v>
      </c>
    </row>
    <row r="80" spans="1:12" ht="13.5">
      <c r="A80" s="104"/>
      <c r="B80" s="22">
        <v>319</v>
      </c>
      <c r="C80" s="91" t="s">
        <v>67</v>
      </c>
      <c r="D80" s="212">
        <v>1226.08</v>
      </c>
      <c r="E80" s="48">
        <v>1296.684</v>
      </c>
      <c r="F80" s="37">
        <f t="shared" si="9"/>
        <v>94.55503422576356</v>
      </c>
      <c r="G80" s="49">
        <f t="shared" si="5"/>
        <v>0.008340853544546454</v>
      </c>
      <c r="H80" s="47">
        <v>2578.939</v>
      </c>
      <c r="I80" s="213">
        <v>2649.101</v>
      </c>
      <c r="J80" s="50">
        <f t="shared" si="10"/>
        <v>97.3514788601869</v>
      </c>
      <c r="K80" s="86">
        <f t="shared" si="11"/>
        <v>0.003528296828839814</v>
      </c>
      <c r="L80" s="87">
        <f t="shared" si="8"/>
        <v>47.542031820062434</v>
      </c>
    </row>
    <row r="81" spans="1:12" ht="13.5">
      <c r="A81" s="104"/>
      <c r="B81" s="208">
        <v>320</v>
      </c>
      <c r="C81" s="106" t="s">
        <v>68</v>
      </c>
      <c r="D81" s="212">
        <v>6393.81</v>
      </c>
      <c r="E81" s="48">
        <v>6947.516</v>
      </c>
      <c r="F81" s="80">
        <f t="shared" si="9"/>
        <v>92.0301586926896</v>
      </c>
      <c r="G81" s="81">
        <f t="shared" si="5"/>
        <v>0.04349620971034237</v>
      </c>
      <c r="H81" s="47">
        <v>21833.777</v>
      </c>
      <c r="I81" s="213">
        <v>22221.55</v>
      </c>
      <c r="J81" s="82">
        <f t="shared" si="10"/>
        <v>98.25496871280356</v>
      </c>
      <c r="K81" s="83">
        <f t="shared" si="11"/>
        <v>0.029871216865034675</v>
      </c>
      <c r="L81" s="84">
        <f t="shared" si="8"/>
        <v>29.28403088480752</v>
      </c>
    </row>
    <row r="82" spans="1:12" ht="13.5">
      <c r="A82" s="104"/>
      <c r="B82" s="22">
        <v>321</v>
      </c>
      <c r="C82" s="91" t="s">
        <v>69</v>
      </c>
      <c r="D82" s="212">
        <v>117.796</v>
      </c>
      <c r="E82" s="48">
        <v>117.523</v>
      </c>
      <c r="F82" s="37">
        <f t="shared" si="9"/>
        <v>100.2322949550301</v>
      </c>
      <c r="G82" s="49">
        <f t="shared" si="5"/>
        <v>0.0008013499805342182</v>
      </c>
      <c r="H82" s="47">
        <v>4210.217</v>
      </c>
      <c r="I82" s="213">
        <v>3058.523</v>
      </c>
      <c r="J82" s="50">
        <f t="shared" si="10"/>
        <v>137.6552342421489</v>
      </c>
      <c r="K82" s="86">
        <f t="shared" si="11"/>
        <v>0.005760080129784952</v>
      </c>
      <c r="L82" s="87">
        <f t="shared" si="8"/>
        <v>2.7978605378297607</v>
      </c>
    </row>
    <row r="83" spans="1:12" ht="13.5">
      <c r="A83" s="104"/>
      <c r="B83" s="22">
        <v>322</v>
      </c>
      <c r="C83" s="91" t="s">
        <v>70</v>
      </c>
      <c r="D83" s="212">
        <v>2717.787</v>
      </c>
      <c r="E83" s="48">
        <v>2092.171</v>
      </c>
      <c r="F83" s="37">
        <f t="shared" si="9"/>
        <v>129.90271827685214</v>
      </c>
      <c r="G83" s="49">
        <f t="shared" si="5"/>
        <v>0.018488731022667584</v>
      </c>
      <c r="H83" s="47">
        <v>4931.934</v>
      </c>
      <c r="I83" s="213">
        <v>4217.321</v>
      </c>
      <c r="J83" s="50">
        <f t="shared" si="10"/>
        <v>116.94471442889932</v>
      </c>
      <c r="K83" s="86">
        <f t="shared" si="11"/>
        <v>0.00674747525716865</v>
      </c>
      <c r="L83" s="87">
        <f t="shared" si="8"/>
        <v>55.10590774329096</v>
      </c>
    </row>
    <row r="84" spans="1:12" ht="13.5">
      <c r="A84" s="104"/>
      <c r="B84" s="22">
        <v>323</v>
      </c>
      <c r="C84" s="91" t="s">
        <v>71</v>
      </c>
      <c r="D84" s="212">
        <v>9555.175</v>
      </c>
      <c r="E84" s="48">
        <v>6497.606</v>
      </c>
      <c r="F84" s="37">
        <f t="shared" si="9"/>
        <v>147.05685447840327</v>
      </c>
      <c r="G84" s="49">
        <f t="shared" si="5"/>
        <v>0.06500254083543623</v>
      </c>
      <c r="H84" s="47">
        <v>22635.016</v>
      </c>
      <c r="I84" s="213">
        <v>16518.488</v>
      </c>
      <c r="J84" s="50">
        <f t="shared" si="10"/>
        <v>137.0283769313511</v>
      </c>
      <c r="K84" s="86">
        <f t="shared" si="11"/>
        <v>0.030967407594184447</v>
      </c>
      <c r="L84" s="87">
        <f t="shared" si="8"/>
        <v>42.21412964762207</v>
      </c>
    </row>
    <row r="85" spans="1:12" ht="13.5">
      <c r="A85" s="104"/>
      <c r="B85" s="22">
        <v>324</v>
      </c>
      <c r="C85" s="91" t="s">
        <v>72</v>
      </c>
      <c r="D85" s="212">
        <v>8229.909</v>
      </c>
      <c r="E85" s="48">
        <v>23707.821</v>
      </c>
      <c r="F85" s="37">
        <f t="shared" si="9"/>
        <v>34.71389884376131</v>
      </c>
      <c r="G85" s="49">
        <f t="shared" si="5"/>
        <v>0.05598693857981923</v>
      </c>
      <c r="H85" s="47">
        <v>199320.887</v>
      </c>
      <c r="I85" s="213">
        <v>198710.213</v>
      </c>
      <c r="J85" s="50">
        <f t="shared" si="10"/>
        <v>100.30731887947803</v>
      </c>
      <c r="K85" s="86">
        <f t="shared" si="11"/>
        <v>0.27269479949841346</v>
      </c>
      <c r="L85" s="87">
        <f t="shared" si="8"/>
        <v>4.1289747019839425</v>
      </c>
    </row>
    <row r="86" spans="1:12" ht="13.5">
      <c r="A86" s="104"/>
      <c r="B86" s="22">
        <v>325</v>
      </c>
      <c r="C86" s="91" t="s">
        <v>73</v>
      </c>
      <c r="D86" s="212">
        <v>0.66</v>
      </c>
      <c r="E86" s="48">
        <v>3.423</v>
      </c>
      <c r="F86" s="37">
        <f t="shared" si="9"/>
        <v>19.281332164767747</v>
      </c>
      <c r="G86" s="49">
        <f t="shared" si="5"/>
        <v>4.489889191081055E-06</v>
      </c>
      <c r="H86" s="47">
        <v>126.396</v>
      </c>
      <c r="I86" s="213">
        <v>39.78</v>
      </c>
      <c r="J86" s="50">
        <f t="shared" si="10"/>
        <v>317.73755656108597</v>
      </c>
      <c r="K86" s="86">
        <f t="shared" si="11"/>
        <v>0.00017292483691085255</v>
      </c>
      <c r="L86" s="87">
        <f t="shared" si="8"/>
        <v>0.5221684230513624</v>
      </c>
    </row>
    <row r="87" spans="1:12" ht="13.5">
      <c r="A87" s="104"/>
      <c r="B87" s="22">
        <v>326</v>
      </c>
      <c r="C87" s="91" t="s">
        <v>74</v>
      </c>
      <c r="D87" s="212">
        <v>1250.368</v>
      </c>
      <c r="E87" s="48">
        <v>1519.828</v>
      </c>
      <c r="F87" s="37">
        <f t="shared" si="9"/>
        <v>82.27036217256163</v>
      </c>
      <c r="G87" s="49">
        <f t="shared" si="5"/>
        <v>0.008506081466778236</v>
      </c>
      <c r="H87" s="47">
        <v>2144.841</v>
      </c>
      <c r="I87" s="213">
        <v>2073.355</v>
      </c>
      <c r="J87" s="50">
        <f t="shared" si="10"/>
        <v>103.44784178300388</v>
      </c>
      <c r="K87" s="86">
        <f t="shared" si="11"/>
        <v>0.002934398874368729</v>
      </c>
      <c r="L87" s="87">
        <f t="shared" si="8"/>
        <v>58.296535733884234</v>
      </c>
    </row>
    <row r="88" spans="1:12" ht="13.5">
      <c r="A88" s="104"/>
      <c r="B88" s="22">
        <v>327</v>
      </c>
      <c r="C88" s="91" t="s">
        <v>75</v>
      </c>
      <c r="D88" s="212">
        <v>1574.508</v>
      </c>
      <c r="E88" s="48">
        <v>1250.291</v>
      </c>
      <c r="F88" s="37">
        <f t="shared" si="9"/>
        <v>125.93132318796185</v>
      </c>
      <c r="G88" s="49">
        <f t="shared" si="5"/>
        <v>0.010711161288591894</v>
      </c>
      <c r="H88" s="47">
        <v>3070.359</v>
      </c>
      <c r="I88" s="213">
        <v>1915.772</v>
      </c>
      <c r="J88" s="50">
        <f t="shared" si="10"/>
        <v>160.26745353831248</v>
      </c>
      <c r="K88" s="86">
        <f t="shared" si="11"/>
        <v>0.0042006181313709945</v>
      </c>
      <c r="L88" s="87">
        <f t="shared" si="8"/>
        <v>51.280908844861465</v>
      </c>
    </row>
    <row r="89" spans="1:12" ht="13.5">
      <c r="A89" s="104"/>
      <c r="B89" s="22">
        <v>328</v>
      </c>
      <c r="C89" s="91" t="s">
        <v>76</v>
      </c>
      <c r="D89" s="212">
        <v>325.201</v>
      </c>
      <c r="E89" s="48">
        <v>195.427</v>
      </c>
      <c r="F89" s="37">
        <f t="shared" si="9"/>
        <v>166.4053585226197</v>
      </c>
      <c r="G89" s="49">
        <f t="shared" si="5"/>
        <v>0.0022122976588314397</v>
      </c>
      <c r="H89" s="47">
        <v>10414.519</v>
      </c>
      <c r="I89" s="213">
        <v>4094.261</v>
      </c>
      <c r="J89" s="50">
        <f t="shared" si="10"/>
        <v>254.36871269320642</v>
      </c>
      <c r="K89" s="86">
        <f t="shared" si="11"/>
        <v>0.014248306905123383</v>
      </c>
      <c r="L89" s="87">
        <f t="shared" si="8"/>
        <v>3.1225733996932554</v>
      </c>
    </row>
    <row r="90" spans="1:12" ht="13.5">
      <c r="A90" s="104"/>
      <c r="B90" s="22">
        <v>329</v>
      </c>
      <c r="C90" s="91" t="s">
        <v>77</v>
      </c>
      <c r="D90" s="212">
        <v>222.789</v>
      </c>
      <c r="E90" s="48">
        <v>97.709</v>
      </c>
      <c r="F90" s="37">
        <f t="shared" si="9"/>
        <v>228.01277262074117</v>
      </c>
      <c r="G90" s="49">
        <f t="shared" si="5"/>
        <v>0.0015156029136238745</v>
      </c>
      <c r="H90" s="47">
        <v>464.53</v>
      </c>
      <c r="I90" s="213">
        <v>281.871</v>
      </c>
      <c r="J90" s="50">
        <f t="shared" si="10"/>
        <v>164.80233865846435</v>
      </c>
      <c r="K90" s="86">
        <f t="shared" si="11"/>
        <v>0.0006355325681999298</v>
      </c>
      <c r="L90" s="87">
        <f t="shared" si="8"/>
        <v>47.96008869179601</v>
      </c>
    </row>
    <row r="91" spans="1:12" ht="13.5">
      <c r="A91" s="104"/>
      <c r="B91" s="22">
        <v>330</v>
      </c>
      <c r="C91" s="91" t="s">
        <v>78</v>
      </c>
      <c r="D91" s="212">
        <v>395.522</v>
      </c>
      <c r="E91" s="48">
        <v>310.318</v>
      </c>
      <c r="F91" s="37">
        <f t="shared" si="9"/>
        <v>127.45699572696397</v>
      </c>
      <c r="G91" s="49">
        <f t="shared" si="5"/>
        <v>0.0026906817464163045</v>
      </c>
      <c r="H91" s="47">
        <v>696.419</v>
      </c>
      <c r="I91" s="213">
        <v>596.9</v>
      </c>
      <c r="J91" s="50">
        <f t="shared" si="10"/>
        <v>116.67264198358185</v>
      </c>
      <c r="K91" s="86">
        <f t="shared" si="11"/>
        <v>0.0009527844393542439</v>
      </c>
      <c r="L91" s="87">
        <f t="shared" si="8"/>
        <v>56.7936831131833</v>
      </c>
    </row>
    <row r="92" spans="1:12" ht="13.5">
      <c r="A92" s="104"/>
      <c r="B92" s="22">
        <v>331</v>
      </c>
      <c r="C92" s="91" t="s">
        <v>79</v>
      </c>
      <c r="D92" s="212">
        <v>339.203</v>
      </c>
      <c r="E92" s="48">
        <v>339.407</v>
      </c>
      <c r="F92" s="37">
        <f t="shared" si="9"/>
        <v>99.9398951701055</v>
      </c>
      <c r="G92" s="49">
        <f t="shared" si="5"/>
        <v>0.002307551338306465</v>
      </c>
      <c r="H92" s="47">
        <v>1099.205</v>
      </c>
      <c r="I92" s="213">
        <v>894.132</v>
      </c>
      <c r="J92" s="50">
        <f t="shared" si="10"/>
        <v>122.93542787865775</v>
      </c>
      <c r="K92" s="86">
        <f t="shared" si="11"/>
        <v>0.0015038438349045352</v>
      </c>
      <c r="L92" s="87">
        <f t="shared" si="8"/>
        <v>30.858938960430493</v>
      </c>
    </row>
    <row r="93" spans="1:12" ht="13.5">
      <c r="A93" s="104"/>
      <c r="B93" s="22">
        <v>332</v>
      </c>
      <c r="C93" s="91" t="s">
        <v>80</v>
      </c>
      <c r="D93" s="212">
        <v>89.41</v>
      </c>
      <c r="E93" s="48">
        <v>117.846</v>
      </c>
      <c r="F93" s="37">
        <f t="shared" si="9"/>
        <v>75.87020348590534</v>
      </c>
      <c r="G93" s="49">
        <f t="shared" si="5"/>
        <v>0.0006082439281432684</v>
      </c>
      <c r="H93" s="47">
        <v>608.012</v>
      </c>
      <c r="I93" s="213">
        <v>307.77</v>
      </c>
      <c r="J93" s="50">
        <f t="shared" si="10"/>
        <v>197.55401761055333</v>
      </c>
      <c r="K93" s="86">
        <f t="shared" si="11"/>
        <v>0.0008318330955080956</v>
      </c>
      <c r="L93" s="87">
        <f t="shared" si="8"/>
        <v>14.705301869042058</v>
      </c>
    </row>
    <row r="94" spans="1:12" ht="13.5">
      <c r="A94" s="104"/>
      <c r="B94" s="22">
        <v>333</v>
      </c>
      <c r="C94" s="91" t="s">
        <v>81</v>
      </c>
      <c r="D94" s="212">
        <v>88.604</v>
      </c>
      <c r="E94" s="48">
        <v>94.234</v>
      </c>
      <c r="F94" s="37">
        <f t="shared" si="9"/>
        <v>94.02551096207314</v>
      </c>
      <c r="G94" s="49">
        <f t="shared" si="5"/>
        <v>0.0006027608210402209</v>
      </c>
      <c r="H94" s="47">
        <v>357.639</v>
      </c>
      <c r="I94" s="213">
        <v>372.645</v>
      </c>
      <c r="J94" s="50">
        <f t="shared" si="10"/>
        <v>95.9731111379463</v>
      </c>
      <c r="K94" s="86">
        <f t="shared" si="11"/>
        <v>0.0004892929028447134</v>
      </c>
      <c r="L94" s="87">
        <f t="shared" si="8"/>
        <v>24.774702982616546</v>
      </c>
    </row>
    <row r="95" spans="1:12" ht="13.5">
      <c r="A95" s="104"/>
      <c r="B95" s="22">
        <v>334</v>
      </c>
      <c r="C95" s="91" t="s">
        <v>82</v>
      </c>
      <c r="D95" s="212">
        <v>19.172</v>
      </c>
      <c r="E95" s="48">
        <v>26.716</v>
      </c>
      <c r="F95" s="37">
        <f t="shared" si="9"/>
        <v>71.76223985626591</v>
      </c>
      <c r="G95" s="49">
        <f t="shared" si="5"/>
        <v>0.00013042447813849394</v>
      </c>
      <c r="H95" s="47">
        <v>56.969</v>
      </c>
      <c r="I95" s="213">
        <v>39.667</v>
      </c>
      <c r="J95" s="50">
        <f t="shared" si="10"/>
        <v>143.61812085612726</v>
      </c>
      <c r="K95" s="86">
        <f t="shared" si="11"/>
        <v>7.794040186378017E-05</v>
      </c>
      <c r="L95" s="87">
        <f t="shared" si="8"/>
        <v>33.65339044041497</v>
      </c>
    </row>
    <row r="96" spans="1:12" ht="13.5">
      <c r="A96" s="104"/>
      <c r="B96" s="22">
        <v>335</v>
      </c>
      <c r="C96" s="91" t="s">
        <v>83</v>
      </c>
      <c r="D96" s="212">
        <v>390.655</v>
      </c>
      <c r="E96" s="48">
        <v>254.935</v>
      </c>
      <c r="F96" s="37">
        <f t="shared" si="9"/>
        <v>153.2370996528527</v>
      </c>
      <c r="G96" s="49">
        <f t="shared" si="5"/>
        <v>0.002657572215063287</v>
      </c>
      <c r="H96" s="47">
        <v>837.965</v>
      </c>
      <c r="I96" s="213">
        <v>448.147</v>
      </c>
      <c r="J96" s="50">
        <f t="shared" si="10"/>
        <v>186.98440467078882</v>
      </c>
      <c r="K96" s="86">
        <f t="shared" si="11"/>
        <v>0.0011464362872401228</v>
      </c>
      <c r="L96" s="87">
        <f t="shared" si="8"/>
        <v>46.61948888080051</v>
      </c>
    </row>
    <row r="97" spans="1:12" ht="13.5">
      <c r="A97" s="104"/>
      <c r="B97" s="22">
        <v>336</v>
      </c>
      <c r="C97" s="91" t="s">
        <v>84</v>
      </c>
      <c r="D97" s="212">
        <v>135.339</v>
      </c>
      <c r="E97" s="48">
        <v>109.086</v>
      </c>
      <c r="F97" s="37">
        <f t="shared" si="9"/>
        <v>124.06633298498433</v>
      </c>
      <c r="G97" s="49">
        <f t="shared" si="5"/>
        <v>0.0009206925958056347</v>
      </c>
      <c r="H97" s="47">
        <v>303.202</v>
      </c>
      <c r="I97" s="213">
        <v>240.237</v>
      </c>
      <c r="J97" s="50">
        <f t="shared" si="10"/>
        <v>126.20953475109995</v>
      </c>
      <c r="K97" s="86">
        <f t="shared" si="11"/>
        <v>0.0004148165796468583</v>
      </c>
      <c r="L97" s="87">
        <f t="shared" si="8"/>
        <v>44.63657891438711</v>
      </c>
    </row>
    <row r="98" spans="1:12" ht="13.5">
      <c r="A98" s="104"/>
      <c r="B98" s="22">
        <v>337</v>
      </c>
      <c r="C98" s="91" t="s">
        <v>85</v>
      </c>
      <c r="D98" s="212">
        <v>32.011</v>
      </c>
      <c r="E98" s="48">
        <v>14.123</v>
      </c>
      <c r="F98" s="37">
        <f t="shared" si="9"/>
        <v>226.65864193160098</v>
      </c>
      <c r="G98" s="49">
        <f t="shared" si="5"/>
        <v>0.00021776642862984192</v>
      </c>
      <c r="H98" s="47">
        <v>188.017</v>
      </c>
      <c r="I98" s="213">
        <v>99.069</v>
      </c>
      <c r="J98" s="50">
        <f t="shared" si="10"/>
        <v>189.78388799725442</v>
      </c>
      <c r="K98" s="86">
        <f t="shared" si="11"/>
        <v>0.0002572297308575252</v>
      </c>
      <c r="L98" s="87">
        <f t="shared" si="8"/>
        <v>17.025588111713304</v>
      </c>
    </row>
    <row r="99" spans="1:12" ht="13.5">
      <c r="A99" s="104"/>
      <c r="B99" s="22">
        <v>401</v>
      </c>
      <c r="C99" s="91" t="s">
        <v>86</v>
      </c>
      <c r="D99" s="212">
        <v>28118.528</v>
      </c>
      <c r="E99" s="48">
        <v>27075.022</v>
      </c>
      <c r="F99" s="37">
        <f t="shared" si="9"/>
        <v>103.85412798556544</v>
      </c>
      <c r="G99" s="49">
        <f t="shared" si="5"/>
        <v>0.19128647717622724</v>
      </c>
      <c r="H99" s="47">
        <v>145211.166</v>
      </c>
      <c r="I99" s="213">
        <v>119841.222</v>
      </c>
      <c r="J99" s="50">
        <f t="shared" si="10"/>
        <v>121.16963059672405</v>
      </c>
      <c r="K99" s="86">
        <f t="shared" si="11"/>
        <v>0.19866623309428094</v>
      </c>
      <c r="L99" s="87">
        <f t="shared" si="8"/>
        <v>19.363888311453955</v>
      </c>
    </row>
    <row r="100" spans="1:12" ht="13.5">
      <c r="A100" s="104"/>
      <c r="B100" s="22">
        <v>402</v>
      </c>
      <c r="C100" s="91" t="s">
        <v>87</v>
      </c>
      <c r="D100" s="212">
        <v>15762.103</v>
      </c>
      <c r="E100" s="48">
        <v>19422.718</v>
      </c>
      <c r="F100" s="37">
        <f t="shared" si="9"/>
        <v>81.15292102783967</v>
      </c>
      <c r="G100" s="49">
        <f aca="true" t="shared" si="12" ref="G100:G112">D100/$D$8*100</f>
        <v>0.10722741801273677</v>
      </c>
      <c r="H100" s="47">
        <v>34377.419</v>
      </c>
      <c r="I100" s="213">
        <v>66059.707</v>
      </c>
      <c r="J100" s="50">
        <f t="shared" si="10"/>
        <v>52.039920491927106</v>
      </c>
      <c r="K100" s="86">
        <f t="shared" si="11"/>
        <v>0.047032418541655144</v>
      </c>
      <c r="L100" s="87">
        <f t="shared" si="8"/>
        <v>45.85016402772994</v>
      </c>
    </row>
    <row r="101" spans="1:12" ht="13.5">
      <c r="A101" s="104"/>
      <c r="B101" s="22">
        <v>403</v>
      </c>
      <c r="C101" s="91" t="s">
        <v>88</v>
      </c>
      <c r="D101" s="212">
        <v>1089.274</v>
      </c>
      <c r="E101" s="48">
        <v>933.4</v>
      </c>
      <c r="F101" s="37">
        <f t="shared" si="9"/>
        <v>116.6995928862224</v>
      </c>
      <c r="G101" s="49">
        <f t="shared" si="12"/>
        <v>0.00741018114958428</v>
      </c>
      <c r="H101" s="47">
        <v>4739.265</v>
      </c>
      <c r="I101" s="213">
        <v>4316.582</v>
      </c>
      <c r="J101" s="50">
        <f t="shared" si="10"/>
        <v>109.79207623068436</v>
      </c>
      <c r="K101" s="86">
        <f t="shared" si="11"/>
        <v>0.006483881034228232</v>
      </c>
      <c r="L101" s="87">
        <f t="shared" si="8"/>
        <v>22.9840281140641</v>
      </c>
    </row>
    <row r="102" spans="1:12" ht="13.5">
      <c r="A102" s="104"/>
      <c r="B102" s="22">
        <v>404</v>
      </c>
      <c r="C102" s="91" t="s">
        <v>89</v>
      </c>
      <c r="D102" s="212">
        <v>1297.06</v>
      </c>
      <c r="E102" s="48">
        <v>1091.207</v>
      </c>
      <c r="F102" s="37">
        <f t="shared" si="9"/>
        <v>118.86470669634632</v>
      </c>
      <c r="G102" s="49">
        <f t="shared" si="12"/>
        <v>0.00882372071845999</v>
      </c>
      <c r="H102" s="47">
        <v>7430.849</v>
      </c>
      <c r="I102" s="213">
        <v>7972.631</v>
      </c>
      <c r="J102" s="50">
        <f t="shared" si="10"/>
        <v>93.20447666523134</v>
      </c>
      <c r="K102" s="86">
        <f t="shared" si="11"/>
        <v>0.010166289688235164</v>
      </c>
      <c r="L102" s="87">
        <f t="shared" si="8"/>
        <v>17.455071419160852</v>
      </c>
    </row>
    <row r="103" spans="1:12" ht="13.5">
      <c r="A103" s="104"/>
      <c r="B103" s="22">
        <v>405</v>
      </c>
      <c r="C103" s="91" t="s">
        <v>90</v>
      </c>
      <c r="D103" s="212">
        <v>206.742</v>
      </c>
      <c r="E103" s="48">
        <v>214.886</v>
      </c>
      <c r="F103" s="37">
        <f t="shared" si="9"/>
        <v>96.21008348612753</v>
      </c>
      <c r="G103" s="49">
        <f t="shared" si="12"/>
        <v>0.0014064373805189082</v>
      </c>
      <c r="H103" s="47">
        <v>314.672</v>
      </c>
      <c r="I103" s="213">
        <v>278.899</v>
      </c>
      <c r="J103" s="50">
        <f t="shared" si="10"/>
        <v>112.82650708679486</v>
      </c>
      <c r="K103" s="86">
        <f t="shared" si="11"/>
        <v>0.0004305089107282809</v>
      </c>
      <c r="L103" s="87">
        <f t="shared" si="8"/>
        <v>65.70079320689479</v>
      </c>
    </row>
    <row r="104" spans="1:12" ht="13.5">
      <c r="A104" s="104"/>
      <c r="B104" s="22">
        <v>406</v>
      </c>
      <c r="C104" s="91" t="s">
        <v>91</v>
      </c>
      <c r="D104" s="212">
        <v>17552.051</v>
      </c>
      <c r="E104" s="48">
        <v>15523.786</v>
      </c>
      <c r="F104" s="37">
        <f t="shared" si="9"/>
        <v>113.06553053488369</v>
      </c>
      <c r="G104" s="49">
        <f t="shared" si="12"/>
        <v>0.11940418797909609</v>
      </c>
      <c r="H104" s="47">
        <v>56889.825</v>
      </c>
      <c r="I104" s="213">
        <v>51489.624</v>
      </c>
      <c r="J104" s="50">
        <f t="shared" si="10"/>
        <v>110.4879402498647</v>
      </c>
      <c r="K104" s="86">
        <f t="shared" si="11"/>
        <v>0.07783208099949318</v>
      </c>
      <c r="L104" s="87">
        <f t="shared" si="8"/>
        <v>30.85270696473403</v>
      </c>
    </row>
    <row r="105" spans="1:12" ht="13.5">
      <c r="A105" s="104"/>
      <c r="B105" s="22">
        <v>407</v>
      </c>
      <c r="C105" s="91" t="s">
        <v>92</v>
      </c>
      <c r="D105" s="212">
        <v>27301.468</v>
      </c>
      <c r="E105" s="48">
        <v>42734.818</v>
      </c>
      <c r="F105" s="37">
        <f t="shared" si="9"/>
        <v>63.88577108249297</v>
      </c>
      <c r="G105" s="49">
        <f t="shared" si="12"/>
        <v>0.18572813041491712</v>
      </c>
      <c r="H105" s="47">
        <v>79178.237</v>
      </c>
      <c r="I105" s="213">
        <v>96520.043</v>
      </c>
      <c r="J105" s="50">
        <f t="shared" si="10"/>
        <v>82.03294832763387</v>
      </c>
      <c r="K105" s="86">
        <f t="shared" si="11"/>
        <v>0.10832529288991605</v>
      </c>
      <c r="L105" s="87">
        <f t="shared" si="8"/>
        <v>34.48102538580141</v>
      </c>
    </row>
    <row r="106" spans="1:12" ht="13.5">
      <c r="A106" s="104"/>
      <c r="B106" s="22">
        <v>408</v>
      </c>
      <c r="C106" s="91" t="s">
        <v>93</v>
      </c>
      <c r="D106" s="212">
        <v>14317.767</v>
      </c>
      <c r="E106" s="48">
        <v>12351.112</v>
      </c>
      <c r="F106" s="37">
        <f t="shared" si="9"/>
        <v>115.92289827830888</v>
      </c>
      <c r="G106" s="49">
        <f t="shared" si="12"/>
        <v>0.09740179892987427</v>
      </c>
      <c r="H106" s="47">
        <v>29021.045</v>
      </c>
      <c r="I106" s="213">
        <v>22118.682</v>
      </c>
      <c r="J106" s="50">
        <f t="shared" si="10"/>
        <v>131.20603207731816</v>
      </c>
      <c r="K106" s="86">
        <f t="shared" si="11"/>
        <v>0.03970425862849704</v>
      </c>
      <c r="L106" s="87">
        <f t="shared" si="8"/>
        <v>49.335807859434425</v>
      </c>
    </row>
    <row r="107" spans="1:12" ht="13.5">
      <c r="A107" s="104"/>
      <c r="B107" s="22">
        <v>409</v>
      </c>
      <c r="C107" s="91" t="s">
        <v>94</v>
      </c>
      <c r="D107" s="212">
        <v>36853.045</v>
      </c>
      <c r="E107" s="48">
        <v>50925.303</v>
      </c>
      <c r="F107" s="37">
        <f t="shared" si="9"/>
        <v>72.36686446421339</v>
      </c>
      <c r="G107" s="49">
        <f t="shared" si="12"/>
        <v>0.25070619455139953</v>
      </c>
      <c r="H107" s="47">
        <v>181019.978</v>
      </c>
      <c r="I107" s="213">
        <v>165813.987</v>
      </c>
      <c r="J107" s="50">
        <f t="shared" si="10"/>
        <v>109.17051165291622</v>
      </c>
      <c r="K107" s="86">
        <f t="shared" si="11"/>
        <v>0.24765696836336684</v>
      </c>
      <c r="L107" s="87">
        <f t="shared" si="8"/>
        <v>20.35855125338707</v>
      </c>
    </row>
    <row r="108" spans="1:12" ht="13.5">
      <c r="A108" s="104"/>
      <c r="B108" s="22">
        <v>410</v>
      </c>
      <c r="C108" s="91" t="s">
        <v>95</v>
      </c>
      <c r="D108" s="212">
        <v>198041.294</v>
      </c>
      <c r="E108" s="48">
        <v>193235.142</v>
      </c>
      <c r="F108" s="37">
        <f t="shared" si="9"/>
        <v>102.48720390621288</v>
      </c>
      <c r="G108" s="49">
        <f t="shared" si="12"/>
        <v>1.347247674724705</v>
      </c>
      <c r="H108" s="47">
        <v>500319.536</v>
      </c>
      <c r="I108" s="213">
        <v>552693.299</v>
      </c>
      <c r="J108" s="50">
        <f t="shared" si="10"/>
        <v>90.52390121342869</v>
      </c>
      <c r="K108" s="86">
        <f t="shared" si="11"/>
        <v>0.6844969315968339</v>
      </c>
      <c r="L108" s="87">
        <f t="shared" si="8"/>
        <v>39.58296243702944</v>
      </c>
    </row>
    <row r="109" spans="1:12" ht="13.5">
      <c r="A109" s="104"/>
      <c r="B109" s="22">
        <v>411</v>
      </c>
      <c r="C109" s="91" t="s">
        <v>96</v>
      </c>
      <c r="D109" s="212">
        <v>2418.54</v>
      </c>
      <c r="E109" s="48">
        <v>2698.885</v>
      </c>
      <c r="F109" s="37">
        <f t="shared" si="9"/>
        <v>89.61256222477058</v>
      </c>
      <c r="G109" s="49">
        <f t="shared" si="12"/>
        <v>0.016452994854844204</v>
      </c>
      <c r="H109" s="47">
        <v>7051.702</v>
      </c>
      <c r="I109" s="213">
        <v>6115.431</v>
      </c>
      <c r="J109" s="50">
        <f t="shared" si="10"/>
        <v>115.30997569917804</v>
      </c>
      <c r="K109" s="86">
        <f t="shared" si="11"/>
        <v>0.009647571270403594</v>
      </c>
      <c r="L109" s="87">
        <f t="shared" si="8"/>
        <v>34.29725192584712</v>
      </c>
    </row>
    <row r="110" spans="1:12" ht="13.5">
      <c r="A110" s="104"/>
      <c r="B110" s="22">
        <v>412</v>
      </c>
      <c r="C110" s="91" t="s">
        <v>97</v>
      </c>
      <c r="D110" s="212">
        <v>751.071</v>
      </c>
      <c r="E110" s="48">
        <v>1338.22</v>
      </c>
      <c r="F110" s="37">
        <f t="shared" si="9"/>
        <v>56.12462823750953</v>
      </c>
      <c r="G110" s="49">
        <f t="shared" si="12"/>
        <v>0.005109432673688544</v>
      </c>
      <c r="H110" s="47">
        <v>8960.76</v>
      </c>
      <c r="I110" s="213">
        <v>11303.266</v>
      </c>
      <c r="J110" s="50">
        <f t="shared" si="10"/>
        <v>79.27584823713784</v>
      </c>
      <c r="K110" s="86">
        <f t="shared" si="11"/>
        <v>0.012259390816143636</v>
      </c>
      <c r="L110" s="87">
        <f t="shared" si="8"/>
        <v>8.381777884911548</v>
      </c>
    </row>
    <row r="111" spans="1:12" ht="13.5">
      <c r="A111" s="104"/>
      <c r="B111" s="22">
        <v>413</v>
      </c>
      <c r="C111" s="91" t="s">
        <v>98</v>
      </c>
      <c r="D111" s="212">
        <v>74208.643</v>
      </c>
      <c r="E111" s="48">
        <v>72390.714</v>
      </c>
      <c r="F111" s="37">
        <f t="shared" si="9"/>
        <v>102.51127375259759</v>
      </c>
      <c r="G111" s="49">
        <f t="shared" si="12"/>
        <v>0.5048311880158981</v>
      </c>
      <c r="H111" s="47">
        <v>111893.148</v>
      </c>
      <c r="I111" s="213">
        <v>108494.524</v>
      </c>
      <c r="J111" s="50">
        <f t="shared" si="10"/>
        <v>103.13253044918653</v>
      </c>
      <c r="K111" s="86">
        <f t="shared" si="11"/>
        <v>0.15308320175750725</v>
      </c>
      <c r="L111" s="87">
        <f t="shared" si="8"/>
        <v>66.32098955692979</v>
      </c>
    </row>
    <row r="112" spans="1:12" ht="13.5">
      <c r="A112" s="104"/>
      <c r="B112" s="101">
        <v>414</v>
      </c>
      <c r="C112" s="91" t="s">
        <v>99</v>
      </c>
      <c r="D112" s="212">
        <v>1.243</v>
      </c>
      <c r="E112" s="48">
        <v>0</v>
      </c>
      <c r="F112" s="122" t="s">
        <v>255</v>
      </c>
      <c r="G112" s="49">
        <f t="shared" si="12"/>
        <v>8.455957976535988E-06</v>
      </c>
      <c r="H112" s="47">
        <v>8.241</v>
      </c>
      <c r="I112" s="213">
        <v>0.97</v>
      </c>
      <c r="J112" s="50">
        <f t="shared" si="10"/>
        <v>849.5876288659794</v>
      </c>
      <c r="K112" s="98">
        <f t="shared" si="11"/>
        <v>1.1274673098692486E-05</v>
      </c>
      <c r="L112" s="87">
        <f t="shared" si="8"/>
        <v>15.083120980463537</v>
      </c>
    </row>
    <row r="113" spans="1:12" ht="13.5">
      <c r="A113" s="104"/>
      <c r="B113" s="101">
        <v>415</v>
      </c>
      <c r="C113" s="176" t="s">
        <v>280</v>
      </c>
      <c r="D113" s="220"/>
      <c r="E113" s="109"/>
      <c r="F113" s="124"/>
      <c r="G113" s="96"/>
      <c r="H113" s="221">
        <v>0.749</v>
      </c>
      <c r="I113" s="222">
        <v>0</v>
      </c>
      <c r="J113" s="223" t="s">
        <v>255</v>
      </c>
      <c r="K113" s="98">
        <f t="shared" si="11"/>
        <v>1.0247215326927161E-06</v>
      </c>
      <c r="L113" s="87">
        <f t="shared" si="8"/>
        <v>0</v>
      </c>
    </row>
    <row r="114" spans="1:12" ht="16.5" customHeight="1" thickBot="1">
      <c r="A114" s="66" t="s">
        <v>100</v>
      </c>
      <c r="B114" s="67" t="s">
        <v>281</v>
      </c>
      <c r="C114" s="68"/>
      <c r="D114" s="142">
        <f>SUM(D68:D112)</f>
        <v>738480.9389999999</v>
      </c>
      <c r="E114" s="70">
        <f>SUM(E68:E112)</f>
        <v>814595.1870000003</v>
      </c>
      <c r="F114" s="71">
        <f aca="true" t="shared" si="13" ref="F114:F177">D114/E114*100</f>
        <v>90.65618736586025</v>
      </c>
      <c r="G114" s="72">
        <f aca="true" t="shared" si="14" ref="G114:G177">D114/$D$8*100</f>
        <v>5.02378422096286</v>
      </c>
      <c r="H114" s="69">
        <f>SUM(H68:H113)</f>
        <v>3563037.95</v>
      </c>
      <c r="I114" s="216">
        <f>SUM(I68:I113)</f>
        <v>3559905.85</v>
      </c>
      <c r="J114" s="73">
        <f t="shared" si="10"/>
        <v>100.08798266392354</v>
      </c>
      <c r="K114" s="102">
        <f t="shared" si="11"/>
        <v>4.874661827992408</v>
      </c>
      <c r="L114" s="103">
        <f t="shared" si="8"/>
        <v>20.726159792937366</v>
      </c>
    </row>
    <row r="115" spans="1:12" ht="13.5">
      <c r="A115" s="53" t="s">
        <v>101</v>
      </c>
      <c r="B115" s="208">
        <v>201</v>
      </c>
      <c r="C115" s="91" t="s">
        <v>102</v>
      </c>
      <c r="D115" s="217">
        <v>2329.697</v>
      </c>
      <c r="E115" s="79">
        <v>1631.601</v>
      </c>
      <c r="F115" s="80">
        <f t="shared" si="13"/>
        <v>142.7859507318272</v>
      </c>
      <c r="G115" s="81">
        <f t="shared" si="14"/>
        <v>0.01584860814968782</v>
      </c>
      <c r="H115" s="78">
        <v>4141.417</v>
      </c>
      <c r="I115" s="218">
        <v>3137.669</v>
      </c>
      <c r="J115" s="82">
        <f t="shared" si="10"/>
        <v>131.99024498760068</v>
      </c>
      <c r="K115" s="83">
        <f t="shared" si="11"/>
        <v>0.005665953505687144</v>
      </c>
      <c r="L115" s="84">
        <f t="shared" si="8"/>
        <v>56.25362043957418</v>
      </c>
    </row>
    <row r="116" spans="1:12" ht="13.5">
      <c r="A116" s="53"/>
      <c r="B116" s="22">
        <v>202</v>
      </c>
      <c r="C116" s="91" t="s">
        <v>103</v>
      </c>
      <c r="D116" s="212">
        <v>35452.155</v>
      </c>
      <c r="E116" s="48">
        <v>34527.082</v>
      </c>
      <c r="F116" s="37">
        <f t="shared" si="13"/>
        <v>102.67926782807768</v>
      </c>
      <c r="G116" s="49">
        <f t="shared" si="14"/>
        <v>0.24117613262883358</v>
      </c>
      <c r="H116" s="47">
        <v>133353.789</v>
      </c>
      <c r="I116" s="213">
        <v>113815.325</v>
      </c>
      <c r="J116" s="50">
        <f t="shared" si="10"/>
        <v>117.16681299289</v>
      </c>
      <c r="K116" s="86">
        <f t="shared" si="11"/>
        <v>0.18244392397124307</v>
      </c>
      <c r="L116" s="87">
        <f aca="true" t="shared" si="15" ref="L116:L179">D116/H116*100</f>
        <v>26.585037639987867</v>
      </c>
    </row>
    <row r="117" spans="1:12" ht="13.5">
      <c r="A117" s="53"/>
      <c r="B117" s="22">
        <v>203</v>
      </c>
      <c r="C117" s="91" t="s">
        <v>104</v>
      </c>
      <c r="D117" s="212">
        <v>36746.491</v>
      </c>
      <c r="E117" s="48">
        <v>25673.97</v>
      </c>
      <c r="F117" s="37">
        <f t="shared" si="13"/>
        <v>143.1274204963237</v>
      </c>
      <c r="G117" s="49">
        <f>D117/$D$8*100</f>
        <v>0.24998132235008677</v>
      </c>
      <c r="H117" s="47">
        <v>142676.566</v>
      </c>
      <c r="I117" s="213">
        <v>123170.906</v>
      </c>
      <c r="J117" s="50">
        <f t="shared" si="10"/>
        <v>115.83625600675535</v>
      </c>
      <c r="K117" s="86">
        <f t="shared" si="11"/>
        <v>0.19519859731756137</v>
      </c>
      <c r="L117" s="87">
        <f t="shared" si="15"/>
        <v>25.755099123986486</v>
      </c>
    </row>
    <row r="118" spans="1:12" ht="13.5">
      <c r="A118" s="53"/>
      <c r="B118" s="22">
        <v>204</v>
      </c>
      <c r="C118" s="91" t="s">
        <v>105</v>
      </c>
      <c r="D118" s="212">
        <v>8557.223</v>
      </c>
      <c r="E118" s="48">
        <v>6378.321</v>
      </c>
      <c r="F118" s="37">
        <f t="shared" si="13"/>
        <v>134.161058999696</v>
      </c>
      <c r="G118" s="49">
        <f t="shared" si="14"/>
        <v>0.058213610686924544</v>
      </c>
      <c r="H118" s="47">
        <v>46058.628</v>
      </c>
      <c r="I118" s="213">
        <v>34517.627</v>
      </c>
      <c r="J118" s="50">
        <f t="shared" si="10"/>
        <v>133.43509390144342</v>
      </c>
      <c r="K118" s="86">
        <f t="shared" si="11"/>
        <v>0.06301370878222115</v>
      </c>
      <c r="L118" s="87">
        <f t="shared" si="15"/>
        <v>18.578979382538275</v>
      </c>
    </row>
    <row r="119" spans="1:12" ht="13.5">
      <c r="A119" s="53"/>
      <c r="B119" s="22">
        <v>205</v>
      </c>
      <c r="C119" s="91" t="s">
        <v>106</v>
      </c>
      <c r="D119" s="212">
        <v>289878.691</v>
      </c>
      <c r="E119" s="48">
        <v>238084.678</v>
      </c>
      <c r="F119" s="37">
        <f t="shared" si="13"/>
        <v>121.75445032208245</v>
      </c>
      <c r="G119" s="49">
        <f t="shared" si="14"/>
        <v>1.9720048506751895</v>
      </c>
      <c r="H119" s="47">
        <v>1184264.104</v>
      </c>
      <c r="I119" s="213">
        <v>1083686.729</v>
      </c>
      <c r="J119" s="50">
        <f t="shared" si="10"/>
        <v>109.28103780442254</v>
      </c>
      <c r="K119" s="86">
        <f t="shared" si="11"/>
        <v>1.6202148568275652</v>
      </c>
      <c r="L119" s="87">
        <f t="shared" si="15"/>
        <v>24.47753757129837</v>
      </c>
    </row>
    <row r="120" spans="1:12" ht="13.5">
      <c r="A120" s="53"/>
      <c r="B120" s="22">
        <v>206</v>
      </c>
      <c r="C120" s="91" t="s">
        <v>107</v>
      </c>
      <c r="D120" s="212">
        <v>19554.74</v>
      </c>
      <c r="E120" s="48">
        <v>10970.727</v>
      </c>
      <c r="F120" s="37">
        <f t="shared" si="13"/>
        <v>178.24470520504246</v>
      </c>
      <c r="G120" s="49">
        <f>D120/$D$8*100</f>
        <v>0.13302820569757628</v>
      </c>
      <c r="H120" s="47">
        <v>176234.096</v>
      </c>
      <c r="I120" s="213">
        <v>101973.239</v>
      </c>
      <c r="J120" s="50">
        <f t="shared" si="10"/>
        <v>172.8238680346321</v>
      </c>
      <c r="K120" s="86">
        <f t="shared" si="11"/>
        <v>0.24110930970071462</v>
      </c>
      <c r="L120" s="87">
        <f t="shared" si="15"/>
        <v>11.095889185938232</v>
      </c>
    </row>
    <row r="121" spans="1:12" ht="13.5">
      <c r="A121" s="53"/>
      <c r="B121" s="22">
        <v>207</v>
      </c>
      <c r="C121" s="91" t="s">
        <v>108</v>
      </c>
      <c r="D121" s="212">
        <v>262728.751</v>
      </c>
      <c r="E121" s="48">
        <v>292320.624</v>
      </c>
      <c r="F121" s="37">
        <f t="shared" si="13"/>
        <v>89.87691234539783</v>
      </c>
      <c r="G121" s="49">
        <f t="shared" si="14"/>
        <v>1.7873075443956454</v>
      </c>
      <c r="H121" s="47">
        <v>1381882.794</v>
      </c>
      <c r="I121" s="213">
        <v>1357247.979</v>
      </c>
      <c r="J121" s="50">
        <f t="shared" si="10"/>
        <v>101.81505630372354</v>
      </c>
      <c r="K121" s="86">
        <f t="shared" si="11"/>
        <v>1.890580847355638</v>
      </c>
      <c r="L121" s="87">
        <f t="shared" si="15"/>
        <v>19.01237587881856</v>
      </c>
    </row>
    <row r="122" spans="1:12" ht="13.5">
      <c r="A122" s="53"/>
      <c r="B122" s="22">
        <v>208</v>
      </c>
      <c r="C122" s="91" t="s">
        <v>109</v>
      </c>
      <c r="D122" s="212">
        <v>169801.775</v>
      </c>
      <c r="E122" s="48">
        <v>136692.406</v>
      </c>
      <c r="F122" s="37">
        <f t="shared" si="13"/>
        <v>124.22180570879702</v>
      </c>
      <c r="G122" s="49">
        <f t="shared" si="14"/>
        <v>1.1551381124225413</v>
      </c>
      <c r="H122" s="47">
        <v>586818.204</v>
      </c>
      <c r="I122" s="213">
        <v>516697.784</v>
      </c>
      <c r="J122" s="50">
        <f t="shared" si="10"/>
        <v>113.57087685903448</v>
      </c>
      <c r="K122" s="86">
        <f t="shared" si="11"/>
        <v>0.8028374491520253</v>
      </c>
      <c r="L122" s="87">
        <f t="shared" si="15"/>
        <v>28.936010137817743</v>
      </c>
    </row>
    <row r="123" spans="1:12" ht="13.5">
      <c r="A123" s="53"/>
      <c r="B123" s="22">
        <v>209</v>
      </c>
      <c r="C123" s="91" t="s">
        <v>110</v>
      </c>
      <c r="D123" s="212">
        <v>39.773</v>
      </c>
      <c r="E123" s="48">
        <v>9.328</v>
      </c>
      <c r="F123" s="37">
        <f t="shared" si="13"/>
        <v>426.38293310463126</v>
      </c>
      <c r="G123" s="49">
        <f>D123/$D$8*100</f>
        <v>0.00027057024666191944</v>
      </c>
      <c r="H123" s="47">
        <v>21333.381</v>
      </c>
      <c r="I123" s="213">
        <v>14164.958</v>
      </c>
      <c r="J123" s="50">
        <f t="shared" si="10"/>
        <v>150.60673670899695</v>
      </c>
      <c r="K123" s="86">
        <f t="shared" si="11"/>
        <v>0.029186615321545623</v>
      </c>
      <c r="L123" s="87">
        <f t="shared" si="15"/>
        <v>0.18643552093313293</v>
      </c>
    </row>
    <row r="124" spans="1:12" ht="13.5">
      <c r="A124" s="53"/>
      <c r="B124" s="22">
        <v>210</v>
      </c>
      <c r="C124" s="91" t="s">
        <v>111</v>
      </c>
      <c r="D124" s="212">
        <v>176124.127</v>
      </c>
      <c r="E124" s="48">
        <v>158681.532</v>
      </c>
      <c r="F124" s="37">
        <f t="shared" si="13"/>
        <v>110.99220229358511</v>
      </c>
      <c r="G124" s="49">
        <f aca="true" t="shared" si="16" ref="G124:G146">D124/$D$8*100</f>
        <v>1.198148203190738</v>
      </c>
      <c r="H124" s="47">
        <v>627441.554</v>
      </c>
      <c r="I124" s="213">
        <v>613232.183</v>
      </c>
      <c r="J124" s="50">
        <f t="shared" si="10"/>
        <v>102.31712741012487</v>
      </c>
      <c r="K124" s="86">
        <f t="shared" si="11"/>
        <v>0.8584150479171958</v>
      </c>
      <c r="L124" s="87">
        <f t="shared" si="15"/>
        <v>28.07020444807836</v>
      </c>
    </row>
    <row r="125" spans="1:12" ht="13.5">
      <c r="A125" s="53"/>
      <c r="B125" s="22">
        <v>211</v>
      </c>
      <c r="C125" s="91" t="s">
        <v>112</v>
      </c>
      <c r="D125" s="212">
        <v>0.23</v>
      </c>
      <c r="E125" s="48">
        <v>0.32</v>
      </c>
      <c r="F125" s="37">
        <f t="shared" si="13"/>
        <v>71.875</v>
      </c>
      <c r="G125" s="49">
        <f t="shared" si="16"/>
        <v>1.5646583544676405E-06</v>
      </c>
      <c r="H125" s="47">
        <v>563.164</v>
      </c>
      <c r="I125" s="213">
        <v>145.161</v>
      </c>
      <c r="J125" s="50">
        <f t="shared" si="10"/>
        <v>387.95819813861846</v>
      </c>
      <c r="K125" s="86">
        <f t="shared" si="11"/>
        <v>0.0007704756705438728</v>
      </c>
      <c r="L125" s="87">
        <f t="shared" si="15"/>
        <v>0.04084067873656697</v>
      </c>
    </row>
    <row r="126" spans="1:12" ht="13.5">
      <c r="A126" s="53"/>
      <c r="B126" s="22">
        <v>212</v>
      </c>
      <c r="C126" s="91" t="s">
        <v>113</v>
      </c>
      <c r="D126" s="224"/>
      <c r="E126" s="139"/>
      <c r="F126" s="122"/>
      <c r="G126" s="49"/>
      <c r="H126" s="47">
        <v>23.39</v>
      </c>
      <c r="I126" s="213">
        <v>35.663</v>
      </c>
      <c r="J126" s="50">
        <f t="shared" si="10"/>
        <v>65.58618175700306</v>
      </c>
      <c r="K126" s="86">
        <f t="shared" si="11"/>
        <v>3.200031595418242E-05</v>
      </c>
      <c r="L126" s="87">
        <f t="shared" si="15"/>
        <v>0</v>
      </c>
    </row>
    <row r="127" spans="1:12" ht="13.5">
      <c r="A127" s="53"/>
      <c r="B127" s="22">
        <v>213</v>
      </c>
      <c r="C127" s="106" t="s">
        <v>114</v>
      </c>
      <c r="D127" s="217">
        <v>391927.2</v>
      </c>
      <c r="E127" s="79">
        <v>344800.426</v>
      </c>
      <c r="F127" s="80">
        <f t="shared" si="13"/>
        <v>113.6678410020294</v>
      </c>
      <c r="G127" s="81">
        <f t="shared" si="16"/>
        <v>2.6662268166222165</v>
      </c>
      <c r="H127" s="78">
        <v>2017867.114</v>
      </c>
      <c r="I127" s="218">
        <v>1850210.469</v>
      </c>
      <c r="J127" s="82">
        <f t="shared" si="10"/>
        <v>109.06149045252214</v>
      </c>
      <c r="K127" s="83">
        <f t="shared" si="11"/>
        <v>2.760683420331519</v>
      </c>
      <c r="L127" s="84">
        <f t="shared" si="15"/>
        <v>19.422844907913</v>
      </c>
    </row>
    <row r="128" spans="1:12" ht="13.5">
      <c r="A128" s="53"/>
      <c r="B128" s="22">
        <v>215</v>
      </c>
      <c r="C128" s="91" t="s">
        <v>115</v>
      </c>
      <c r="D128" s="212">
        <v>25514.496</v>
      </c>
      <c r="E128" s="48">
        <v>23491.032</v>
      </c>
      <c r="F128" s="37">
        <f t="shared" si="13"/>
        <v>108.61377226849804</v>
      </c>
      <c r="G128" s="81">
        <f t="shared" si="16"/>
        <v>0.17357160576709213</v>
      </c>
      <c r="H128" s="47">
        <v>320777.179</v>
      </c>
      <c r="I128" s="213">
        <v>323226.54</v>
      </c>
      <c r="J128" s="50">
        <f t="shared" si="10"/>
        <v>99.24221538243735</v>
      </c>
      <c r="K128" s="86">
        <f t="shared" si="11"/>
        <v>0.4388615253908221</v>
      </c>
      <c r="L128" s="87">
        <f t="shared" si="15"/>
        <v>7.953962335955326</v>
      </c>
    </row>
    <row r="129" spans="1:12" ht="13.5">
      <c r="A129" s="53"/>
      <c r="B129" s="110">
        <v>216</v>
      </c>
      <c r="C129" s="111" t="s">
        <v>241</v>
      </c>
      <c r="D129" s="212"/>
      <c r="E129" s="48"/>
      <c r="F129" s="37"/>
      <c r="G129" s="49">
        <f t="shared" si="16"/>
        <v>0</v>
      </c>
      <c r="H129" s="47">
        <v>0</v>
      </c>
      <c r="I129" s="213">
        <v>0.835</v>
      </c>
      <c r="J129" s="93" t="s">
        <v>240</v>
      </c>
      <c r="K129" s="86">
        <f t="shared" si="11"/>
        <v>0</v>
      </c>
      <c r="L129" s="87">
        <v>0</v>
      </c>
    </row>
    <row r="130" spans="1:12" ht="13.5">
      <c r="A130" s="53"/>
      <c r="B130" s="22">
        <v>217</v>
      </c>
      <c r="C130" s="91" t="s">
        <v>116</v>
      </c>
      <c r="D130" s="212">
        <v>7437.223</v>
      </c>
      <c r="E130" s="48">
        <v>4761.069</v>
      </c>
      <c r="F130" s="37">
        <f t="shared" si="13"/>
        <v>156.20909925901094</v>
      </c>
      <c r="G130" s="49">
        <f t="shared" si="16"/>
        <v>0.05059440478690821</v>
      </c>
      <c r="H130" s="47">
        <v>39189.298</v>
      </c>
      <c r="I130" s="213">
        <v>33032.525</v>
      </c>
      <c r="J130" s="50">
        <f t="shared" si="10"/>
        <v>118.6385176428384</v>
      </c>
      <c r="K130" s="86">
        <f t="shared" si="11"/>
        <v>0.05361564420789265</v>
      </c>
      <c r="L130" s="87">
        <f t="shared" si="15"/>
        <v>18.977688755741426</v>
      </c>
    </row>
    <row r="131" spans="1:12" ht="13.5">
      <c r="A131" s="53"/>
      <c r="B131" s="22">
        <v>218</v>
      </c>
      <c r="C131" s="91" t="s">
        <v>117</v>
      </c>
      <c r="D131" s="212">
        <v>73755.381</v>
      </c>
      <c r="E131" s="48">
        <v>51916.269</v>
      </c>
      <c r="F131" s="37">
        <f t="shared" si="13"/>
        <v>142.06602751056704</v>
      </c>
      <c r="G131" s="49">
        <f t="shared" si="16"/>
        <v>0.5017477089938863</v>
      </c>
      <c r="H131" s="47">
        <v>241824.238</v>
      </c>
      <c r="I131" s="213">
        <v>201733.799</v>
      </c>
      <c r="J131" s="50">
        <f t="shared" si="10"/>
        <v>119.87294107320112</v>
      </c>
      <c r="K131" s="86">
        <f t="shared" si="11"/>
        <v>0.3308444643599575</v>
      </c>
      <c r="L131" s="87">
        <f t="shared" si="15"/>
        <v>30.499581683784726</v>
      </c>
    </row>
    <row r="132" spans="1:12" ht="13.5">
      <c r="A132" s="53"/>
      <c r="B132" s="22">
        <v>219</v>
      </c>
      <c r="C132" s="91" t="s">
        <v>118</v>
      </c>
      <c r="D132" s="212">
        <v>7815.689</v>
      </c>
      <c r="E132" s="48">
        <v>6682.382</v>
      </c>
      <c r="F132" s="37">
        <f t="shared" si="13"/>
        <v>116.95962607345704</v>
      </c>
      <c r="G132" s="49">
        <f t="shared" si="16"/>
        <v>0.053169056912047125</v>
      </c>
      <c r="H132" s="47">
        <v>7984.021</v>
      </c>
      <c r="I132" s="213">
        <v>6873.193</v>
      </c>
      <c r="J132" s="50">
        <f t="shared" si="10"/>
        <v>116.16174607638689</v>
      </c>
      <c r="K132" s="86">
        <f t="shared" si="11"/>
        <v>0.010923095108372272</v>
      </c>
      <c r="L132" s="87">
        <f t="shared" si="15"/>
        <v>97.89163881207227</v>
      </c>
    </row>
    <row r="133" spans="1:12" ht="13.5">
      <c r="A133" s="53"/>
      <c r="B133" s="22">
        <v>220</v>
      </c>
      <c r="C133" s="91" t="s">
        <v>119</v>
      </c>
      <c r="D133" s="212">
        <v>89004.17</v>
      </c>
      <c r="E133" s="48">
        <v>79561.18</v>
      </c>
      <c r="F133" s="37">
        <f t="shared" si="13"/>
        <v>111.86884106042672</v>
      </c>
      <c r="G133" s="49">
        <f t="shared" si="16"/>
        <v>0.6054831224911222</v>
      </c>
      <c r="H133" s="47">
        <v>372132.52</v>
      </c>
      <c r="I133" s="213">
        <v>319338.749</v>
      </c>
      <c r="J133" s="50">
        <f t="shared" si="10"/>
        <v>116.53221576314247</v>
      </c>
      <c r="K133" s="86">
        <f t="shared" si="11"/>
        <v>0.5091217707065459</v>
      </c>
      <c r="L133" s="87">
        <f t="shared" si="15"/>
        <v>23.917331922509753</v>
      </c>
    </row>
    <row r="134" spans="1:12" ht="13.5">
      <c r="A134" s="53"/>
      <c r="B134" s="22">
        <v>221</v>
      </c>
      <c r="C134" s="91" t="s">
        <v>120</v>
      </c>
      <c r="D134" s="212">
        <v>389.743</v>
      </c>
      <c r="E134" s="48">
        <v>139.543</v>
      </c>
      <c r="F134" s="37">
        <f t="shared" si="13"/>
        <v>279.29957074163514</v>
      </c>
      <c r="G134" s="49">
        <f t="shared" si="16"/>
        <v>0.002651368004544702</v>
      </c>
      <c r="H134" s="47">
        <v>6299.853</v>
      </c>
      <c r="I134" s="213">
        <v>16943.526</v>
      </c>
      <c r="J134" s="50">
        <f t="shared" si="10"/>
        <v>37.18147568575749</v>
      </c>
      <c r="K134" s="86">
        <f t="shared" si="11"/>
        <v>0.008618951965151942</v>
      </c>
      <c r="L134" s="87">
        <f t="shared" si="15"/>
        <v>6.186541178024312</v>
      </c>
    </row>
    <row r="135" spans="1:12" ht="13.5">
      <c r="A135" s="53"/>
      <c r="B135" s="22">
        <v>222</v>
      </c>
      <c r="C135" s="91" t="s">
        <v>121</v>
      </c>
      <c r="D135" s="212">
        <v>16128.28</v>
      </c>
      <c r="E135" s="48">
        <v>17701.145</v>
      </c>
      <c r="F135" s="37">
        <f t="shared" si="13"/>
        <v>91.11433186949206</v>
      </c>
      <c r="G135" s="49">
        <f t="shared" si="16"/>
        <v>0.10971846976171025</v>
      </c>
      <c r="H135" s="47">
        <v>47897.697</v>
      </c>
      <c r="I135" s="213">
        <v>51441.667</v>
      </c>
      <c r="J135" s="50">
        <f t="shared" si="10"/>
        <v>93.110701486404</v>
      </c>
      <c r="K135" s="86">
        <f t="shared" si="11"/>
        <v>0.06552977500973473</v>
      </c>
      <c r="L135" s="87">
        <f t="shared" si="15"/>
        <v>33.67234963301054</v>
      </c>
    </row>
    <row r="136" spans="1:12" ht="13.5">
      <c r="A136" s="53"/>
      <c r="B136" s="22">
        <v>225</v>
      </c>
      <c r="C136" s="91" t="s">
        <v>122</v>
      </c>
      <c r="D136" s="212">
        <v>22863.346</v>
      </c>
      <c r="E136" s="48">
        <v>19145.229</v>
      </c>
      <c r="F136" s="37">
        <f t="shared" si="13"/>
        <v>119.42059298428869</v>
      </c>
      <c r="G136" s="49">
        <f t="shared" si="16"/>
        <v>0.1555361970868883</v>
      </c>
      <c r="H136" s="47">
        <v>97980.062</v>
      </c>
      <c r="I136" s="213">
        <v>90305.213</v>
      </c>
      <c r="J136" s="50">
        <f t="shared" si="10"/>
        <v>108.49878843649923</v>
      </c>
      <c r="K136" s="86">
        <f t="shared" si="11"/>
        <v>0.13404843699061061</v>
      </c>
      <c r="L136" s="87">
        <f t="shared" si="15"/>
        <v>23.334692317300227</v>
      </c>
    </row>
    <row r="137" spans="1:12" ht="13.5">
      <c r="A137" s="53"/>
      <c r="B137" s="22">
        <v>228</v>
      </c>
      <c r="C137" s="112" t="s">
        <v>282</v>
      </c>
      <c r="D137" s="212">
        <v>1396.819</v>
      </c>
      <c r="E137" s="48">
        <v>88.886</v>
      </c>
      <c r="F137" s="37">
        <f t="shared" si="13"/>
        <v>1571.4724478545554</v>
      </c>
      <c r="G137" s="49">
        <f t="shared" si="16"/>
        <v>0.00950236746969189</v>
      </c>
      <c r="H137" s="225">
        <v>2771.881</v>
      </c>
      <c r="I137" s="213">
        <v>1243.834</v>
      </c>
      <c r="J137" s="50">
        <f t="shared" si="10"/>
        <v>222.8497532628952</v>
      </c>
      <c r="K137" s="86">
        <f t="shared" si="11"/>
        <v>0.003792264548413643</v>
      </c>
      <c r="L137" s="87">
        <f t="shared" si="15"/>
        <v>50.392459127935155</v>
      </c>
    </row>
    <row r="138" spans="1:12" ht="13.5">
      <c r="A138" s="53"/>
      <c r="B138" s="22">
        <v>230</v>
      </c>
      <c r="C138" s="91" t="s">
        <v>123</v>
      </c>
      <c r="D138" s="212">
        <v>1652.123</v>
      </c>
      <c r="E138" s="48">
        <v>1572.834</v>
      </c>
      <c r="F138" s="37">
        <f t="shared" si="13"/>
        <v>105.04115501063684</v>
      </c>
      <c r="G138" s="49">
        <f t="shared" si="16"/>
        <v>0.011239165454600615</v>
      </c>
      <c r="H138" s="47">
        <v>17366.352</v>
      </c>
      <c r="I138" s="213">
        <v>14999.707</v>
      </c>
      <c r="J138" s="50">
        <f t="shared" si="10"/>
        <v>115.77794152912453</v>
      </c>
      <c r="K138" s="86">
        <f t="shared" si="11"/>
        <v>0.023759245445555695</v>
      </c>
      <c r="L138" s="87">
        <f t="shared" si="15"/>
        <v>9.513356633563573</v>
      </c>
    </row>
    <row r="139" spans="1:12" ht="13.5">
      <c r="A139" s="53"/>
      <c r="B139" s="22">
        <v>233</v>
      </c>
      <c r="C139" s="91" t="s">
        <v>124</v>
      </c>
      <c r="D139" s="212">
        <v>5810.577</v>
      </c>
      <c r="E139" s="48">
        <v>1006.295</v>
      </c>
      <c r="F139" s="37">
        <f t="shared" si="13"/>
        <v>577.4228233271556</v>
      </c>
      <c r="G139" s="49">
        <f t="shared" si="16"/>
        <v>0.03952855585794573</v>
      </c>
      <c r="H139" s="47">
        <v>27697.846</v>
      </c>
      <c r="I139" s="213">
        <v>29484.066</v>
      </c>
      <c r="J139" s="50">
        <f t="shared" si="10"/>
        <v>93.94174466981589</v>
      </c>
      <c r="K139" s="86">
        <f t="shared" si="11"/>
        <v>0.03789396422617733</v>
      </c>
      <c r="L139" s="87">
        <f t="shared" si="15"/>
        <v>20.978443594494674</v>
      </c>
    </row>
    <row r="140" spans="1:12" ht="13.5">
      <c r="A140" s="53"/>
      <c r="B140" s="22">
        <v>234</v>
      </c>
      <c r="C140" s="91" t="s">
        <v>125</v>
      </c>
      <c r="D140" s="212">
        <v>47145.799</v>
      </c>
      <c r="E140" s="48">
        <v>46933.626</v>
      </c>
      <c r="F140" s="37">
        <f t="shared" si="13"/>
        <v>100.45207033439097</v>
      </c>
      <c r="G140" s="49">
        <f t="shared" si="16"/>
        <v>0.32072638384087876</v>
      </c>
      <c r="H140" s="47">
        <v>224922.843</v>
      </c>
      <c r="I140" s="213">
        <v>225906.112</v>
      </c>
      <c r="J140" s="50">
        <f aca="true" t="shared" si="17" ref="J140:J203">H140/I140*100</f>
        <v>99.56474440142638</v>
      </c>
      <c r="K140" s="86">
        <f t="shared" si="11"/>
        <v>0.3077213356696437</v>
      </c>
      <c r="L140" s="87">
        <f t="shared" si="15"/>
        <v>20.960876348161754</v>
      </c>
    </row>
    <row r="141" spans="1:12" ht="13.5">
      <c r="A141" s="53"/>
      <c r="B141" s="22">
        <v>241</v>
      </c>
      <c r="C141" s="91" t="s">
        <v>126</v>
      </c>
      <c r="D141" s="212">
        <v>505.341</v>
      </c>
      <c r="E141" s="48">
        <v>336.756</v>
      </c>
      <c r="F141" s="37">
        <f t="shared" si="13"/>
        <v>150.06146883797172</v>
      </c>
      <c r="G141" s="49">
        <f t="shared" si="16"/>
        <v>0.003437765293500138</v>
      </c>
      <c r="H141" s="47">
        <v>3690.949</v>
      </c>
      <c r="I141" s="213">
        <v>3111.125</v>
      </c>
      <c r="J141" s="50">
        <f t="shared" si="17"/>
        <v>118.63711679858572</v>
      </c>
      <c r="K141" s="86">
        <f aca="true" t="shared" si="18" ref="K141:K204">H141/$H$8*100</f>
        <v>0.0050496594344067395</v>
      </c>
      <c r="L141" s="87">
        <f t="shared" si="15"/>
        <v>13.691356884096745</v>
      </c>
    </row>
    <row r="142" spans="1:12" ht="13.5">
      <c r="A142" s="53"/>
      <c r="B142" s="22">
        <v>242</v>
      </c>
      <c r="C142" s="91" t="s">
        <v>127</v>
      </c>
      <c r="D142" s="212">
        <v>3377.49</v>
      </c>
      <c r="E142" s="48">
        <v>3146.908</v>
      </c>
      <c r="F142" s="37">
        <f t="shared" si="13"/>
        <v>107.32725583334499</v>
      </c>
      <c r="G142" s="49">
        <f t="shared" si="16"/>
        <v>0.022976599763612653</v>
      </c>
      <c r="H142" s="47">
        <v>9534.168</v>
      </c>
      <c r="I142" s="213">
        <v>8994.17</v>
      </c>
      <c r="J142" s="50">
        <f t="shared" si="17"/>
        <v>106.00386694936832</v>
      </c>
      <c r="K142" s="86">
        <f t="shared" si="18"/>
        <v>0.013043881503217421</v>
      </c>
      <c r="L142" s="87">
        <f t="shared" si="15"/>
        <v>35.42511522767377</v>
      </c>
    </row>
    <row r="143" spans="1:12" ht="13.5">
      <c r="A143" s="53"/>
      <c r="B143" s="22">
        <v>243</v>
      </c>
      <c r="C143" s="91" t="s">
        <v>128</v>
      </c>
      <c r="D143" s="212">
        <v>43.769</v>
      </c>
      <c r="E143" s="48">
        <v>4.768</v>
      </c>
      <c r="F143" s="37">
        <f t="shared" si="13"/>
        <v>917.9739932885907</v>
      </c>
      <c r="G143" s="49">
        <f t="shared" si="16"/>
        <v>0.0002977544848551919</v>
      </c>
      <c r="H143" s="47">
        <v>249.809</v>
      </c>
      <c r="I143" s="213">
        <v>621.008</v>
      </c>
      <c r="J143" s="50">
        <f t="shared" si="17"/>
        <v>40.226373895344345</v>
      </c>
      <c r="K143" s="86">
        <f t="shared" si="18"/>
        <v>0.00034176857324490613</v>
      </c>
      <c r="L143" s="87">
        <f t="shared" si="15"/>
        <v>17.520986033329464</v>
      </c>
    </row>
    <row r="144" spans="1:12" ht="13.5">
      <c r="A144" s="53"/>
      <c r="B144" s="22">
        <v>244</v>
      </c>
      <c r="C144" s="91" t="s">
        <v>242</v>
      </c>
      <c r="D144" s="212">
        <v>130.859</v>
      </c>
      <c r="E144" s="48">
        <v>73.088</v>
      </c>
      <c r="F144" s="37">
        <f t="shared" si="13"/>
        <v>179.04307136602455</v>
      </c>
      <c r="G144" s="49">
        <f t="shared" si="16"/>
        <v>0.0008902157722055694</v>
      </c>
      <c r="H144" s="47">
        <v>941.584</v>
      </c>
      <c r="I144" s="213">
        <v>417.343</v>
      </c>
      <c r="J144" s="50">
        <f t="shared" si="17"/>
        <v>225.6139434469968</v>
      </c>
      <c r="K144" s="86">
        <f t="shared" si="18"/>
        <v>0.001288199465472548</v>
      </c>
      <c r="L144" s="87">
        <f t="shared" si="15"/>
        <v>13.897751023806693</v>
      </c>
    </row>
    <row r="145" spans="1:12" ht="13.5">
      <c r="A145" s="53"/>
      <c r="B145" s="22">
        <v>247</v>
      </c>
      <c r="C145" s="91" t="s">
        <v>283</v>
      </c>
      <c r="D145" s="212">
        <v>740.621</v>
      </c>
      <c r="E145" s="48">
        <v>370.652</v>
      </c>
      <c r="F145" s="37">
        <f t="shared" si="13"/>
        <v>199.81573011881767</v>
      </c>
      <c r="G145" s="49">
        <f t="shared" si="16"/>
        <v>0.005038342761496427</v>
      </c>
      <c r="H145" s="47">
        <v>927.357</v>
      </c>
      <c r="I145" s="213">
        <v>407.201</v>
      </c>
      <c r="J145" s="50">
        <f t="shared" si="17"/>
        <v>227.73937195635568</v>
      </c>
      <c r="K145" s="86">
        <f t="shared" si="18"/>
        <v>0.0012687352288295315</v>
      </c>
      <c r="L145" s="87">
        <f t="shared" si="15"/>
        <v>79.86363396189385</v>
      </c>
    </row>
    <row r="146" spans="1:12" ht="13.5">
      <c r="A146" s="53"/>
      <c r="B146" s="22">
        <v>248</v>
      </c>
      <c r="C146" s="91" t="s">
        <v>129</v>
      </c>
      <c r="D146" s="212">
        <v>2.623</v>
      </c>
      <c r="E146" s="48">
        <v>1.056</v>
      </c>
      <c r="F146" s="37">
        <f t="shared" si="13"/>
        <v>248.3901515151515</v>
      </c>
      <c r="G146" s="49">
        <f t="shared" si="16"/>
        <v>1.784390810334183E-05</v>
      </c>
      <c r="H146" s="47">
        <v>40.202</v>
      </c>
      <c r="I146" s="213">
        <v>73.721</v>
      </c>
      <c r="J146" s="50">
        <f t="shared" si="17"/>
        <v>54.532629779845635</v>
      </c>
      <c r="K146" s="86">
        <f t="shared" si="18"/>
        <v>5.500114159854816E-05</v>
      </c>
      <c r="L146" s="113">
        <f t="shared" si="15"/>
        <v>6.52455101736232</v>
      </c>
    </row>
    <row r="147" spans="1:14" ht="13.5">
      <c r="A147" s="53"/>
      <c r="B147" s="114"/>
      <c r="C147" s="115" t="s">
        <v>284</v>
      </c>
      <c r="D147" s="214">
        <f>D117+D118+D119+D120+D121+D122+D123+D124+D127+D130+D131+D133+D134+D135+D136+D138+D139+D142+D141</f>
        <v>1576282.4449999998</v>
      </c>
      <c r="E147" s="59">
        <f>E117+E118+E119+E120+E121+E122+E123+E124+E127+E130+E131+E133+E134+E135+E136+E138+E139+E142</f>
        <v>1392562.4840000002</v>
      </c>
      <c r="F147" s="60">
        <f t="shared" si="13"/>
        <v>113.19294201235996</v>
      </c>
      <c r="G147" s="116">
        <f>D147/$D$8*100</f>
        <v>10.723232593782297</v>
      </c>
      <c r="H147" s="58">
        <f>H117+H118+H119+H120+H121+H122+H123+H124+H127+H130+H131+H133+H134+H135+H136+H138+H139+H142+H141</f>
        <v>7048189.423999999</v>
      </c>
      <c r="I147" s="215">
        <f>I117+I118+I119+I120+I121+I122+I123+I124+I127+I130+I131+I133+I134+I135+I136+I138+I139+I142</f>
        <v>6461175.296</v>
      </c>
      <c r="J147" s="117">
        <f t="shared" si="17"/>
        <v>109.08525308643785</v>
      </c>
      <c r="K147" s="118">
        <f t="shared" si="18"/>
        <v>9.642765646555235</v>
      </c>
      <c r="L147" s="119">
        <f t="shared" si="15"/>
        <v>22.36435984016766</v>
      </c>
      <c r="N147" s="6"/>
    </row>
    <row r="148" spans="1:12" ht="13.5">
      <c r="A148" s="53"/>
      <c r="B148" s="56"/>
      <c r="C148" s="57" t="s">
        <v>285</v>
      </c>
      <c r="D148" s="214">
        <f>D115+D116+D128</f>
        <v>63296.348</v>
      </c>
      <c r="E148" s="59">
        <f>E115+E116+E128</f>
        <v>59649.715000000004</v>
      </c>
      <c r="F148" s="60">
        <f t="shared" si="13"/>
        <v>106.11341227699076</v>
      </c>
      <c r="G148" s="61">
        <f t="shared" si="14"/>
        <v>0.4305963465456136</v>
      </c>
      <c r="H148" s="58">
        <f>H115+H116+H128</f>
        <v>458272.385</v>
      </c>
      <c r="I148" s="215">
        <f>I115+I116+I128</f>
        <v>440179.534</v>
      </c>
      <c r="J148" s="62">
        <f t="shared" si="17"/>
        <v>104.1103344436727</v>
      </c>
      <c r="K148" s="120">
        <f t="shared" si="18"/>
        <v>0.6269714028677523</v>
      </c>
      <c r="L148" s="119">
        <f t="shared" si="15"/>
        <v>13.811948978771651</v>
      </c>
    </row>
    <row r="149" spans="1:12" ht="13.5">
      <c r="A149" s="53"/>
      <c r="B149" s="56"/>
      <c r="C149" s="57" t="s">
        <v>286</v>
      </c>
      <c r="D149" s="214">
        <f>D150-D147-D148</f>
        <v>57276.408999999985</v>
      </c>
      <c r="E149" s="59">
        <f>E150-E147-E148</f>
        <v>54491.5339999996</v>
      </c>
      <c r="F149" s="60">
        <f t="shared" si="13"/>
        <v>105.11065627185391</v>
      </c>
      <c r="G149" s="61">
        <f t="shared" si="14"/>
        <v>0.38964352980763267</v>
      </c>
      <c r="H149" s="58">
        <f>H150-H147-H148</f>
        <v>238424.250999999</v>
      </c>
      <c r="I149" s="215">
        <f>I150-I147-I148</f>
        <v>238835.19600000046</v>
      </c>
      <c r="J149" s="62">
        <f t="shared" si="17"/>
        <v>99.82793783877588</v>
      </c>
      <c r="K149" s="120">
        <f t="shared" si="18"/>
        <v>0.3261928757220719</v>
      </c>
      <c r="L149" s="121">
        <f t="shared" si="15"/>
        <v>24.022895640762744</v>
      </c>
    </row>
    <row r="150" spans="1:12" ht="14.25" thickBot="1">
      <c r="A150" s="66" t="s">
        <v>130</v>
      </c>
      <c r="B150" s="67" t="s">
        <v>287</v>
      </c>
      <c r="C150" s="68"/>
      <c r="D150" s="142">
        <f>SUM(D115:D146)</f>
        <v>1696855.2019999998</v>
      </c>
      <c r="E150" s="70">
        <f>SUM(E115:E146)</f>
        <v>1506703.7329999998</v>
      </c>
      <c r="F150" s="71">
        <f t="shared" si="13"/>
        <v>112.620362240783</v>
      </c>
      <c r="G150" s="72">
        <f t="shared" si="14"/>
        <v>11.543472470135544</v>
      </c>
      <c r="H150" s="69">
        <f>SUM(H115:H146)</f>
        <v>7744886.059999998</v>
      </c>
      <c r="I150" s="216">
        <f>SUM(I115:I146)</f>
        <v>7140190.026000001</v>
      </c>
      <c r="J150" s="73">
        <f t="shared" si="17"/>
        <v>108.46890673494798</v>
      </c>
      <c r="K150" s="102">
        <f t="shared" si="18"/>
        <v>10.59592992514506</v>
      </c>
      <c r="L150" s="103">
        <f t="shared" si="15"/>
        <v>21.90936301521265</v>
      </c>
    </row>
    <row r="151" spans="1:12" ht="13.5">
      <c r="A151" s="53" t="s">
        <v>288</v>
      </c>
      <c r="B151" s="208">
        <v>150</v>
      </c>
      <c r="C151" s="91" t="s">
        <v>131</v>
      </c>
      <c r="D151" s="217">
        <v>859.695</v>
      </c>
      <c r="E151" s="79">
        <v>1049.651</v>
      </c>
      <c r="F151" s="80">
        <f t="shared" si="13"/>
        <v>81.90293726200423</v>
      </c>
      <c r="G151" s="81">
        <f t="shared" si="14"/>
        <v>0.005848386800191557</v>
      </c>
      <c r="H151" s="78">
        <v>12328.666</v>
      </c>
      <c r="I151" s="218">
        <v>9332.722</v>
      </c>
      <c r="J151" s="82">
        <f t="shared" si="17"/>
        <v>132.10150264842346</v>
      </c>
      <c r="K151" s="83">
        <f t="shared" si="18"/>
        <v>0.01686708881118368</v>
      </c>
      <c r="L151" s="84">
        <f t="shared" si="15"/>
        <v>6.973138861901199</v>
      </c>
    </row>
    <row r="152" spans="1:12" ht="13.5">
      <c r="A152" s="53" t="s">
        <v>289</v>
      </c>
      <c r="B152" s="22">
        <v>151</v>
      </c>
      <c r="C152" s="91" t="s">
        <v>132</v>
      </c>
      <c r="D152" s="212">
        <v>199.465</v>
      </c>
      <c r="E152" s="48">
        <v>196.009</v>
      </c>
      <c r="F152" s="37">
        <f t="shared" si="13"/>
        <v>101.76318434357607</v>
      </c>
      <c r="G152" s="49">
        <f t="shared" si="14"/>
        <v>0.0013569329507560344</v>
      </c>
      <c r="H152" s="47">
        <v>1168.093</v>
      </c>
      <c r="I152" s="213">
        <v>1056.706</v>
      </c>
      <c r="J152" s="50">
        <f t="shared" si="17"/>
        <v>110.5409640902957</v>
      </c>
      <c r="K152" s="86">
        <f t="shared" si="18"/>
        <v>0.0015980908535215392</v>
      </c>
      <c r="L152" s="87">
        <f t="shared" si="15"/>
        <v>17.076123219640902</v>
      </c>
    </row>
    <row r="153" spans="1:12" ht="13.5">
      <c r="A153" s="53"/>
      <c r="B153" s="22">
        <v>152</v>
      </c>
      <c r="C153" s="91" t="s">
        <v>133</v>
      </c>
      <c r="D153" s="212">
        <v>226.982</v>
      </c>
      <c r="E153" s="48">
        <v>624.584</v>
      </c>
      <c r="F153" s="37">
        <f t="shared" si="13"/>
        <v>36.34130877512072</v>
      </c>
      <c r="G153" s="49">
        <f t="shared" si="14"/>
        <v>0.0015441273157120606</v>
      </c>
      <c r="H153" s="47">
        <v>17794.567</v>
      </c>
      <c r="I153" s="213">
        <v>11996.212</v>
      </c>
      <c r="J153" s="50">
        <f t="shared" si="17"/>
        <v>148.33488271130918</v>
      </c>
      <c r="K153" s="86">
        <f t="shared" si="18"/>
        <v>0.024345094752794696</v>
      </c>
      <c r="L153" s="87">
        <f t="shared" si="15"/>
        <v>1.2755691105043467</v>
      </c>
    </row>
    <row r="154" spans="1:12" ht="13.5">
      <c r="A154" s="53"/>
      <c r="B154" s="22">
        <v>153</v>
      </c>
      <c r="C154" s="91" t="s">
        <v>134</v>
      </c>
      <c r="D154" s="212">
        <v>25914.874</v>
      </c>
      <c r="E154" s="48">
        <v>33352.377</v>
      </c>
      <c r="F154" s="37">
        <f t="shared" si="13"/>
        <v>77.70023108098113</v>
      </c>
      <c r="G154" s="49">
        <f t="shared" si="14"/>
        <v>0.17629532221337493</v>
      </c>
      <c r="H154" s="47">
        <v>70147.885</v>
      </c>
      <c r="I154" s="213">
        <v>68067.84</v>
      </c>
      <c r="J154" s="50">
        <f t="shared" si="17"/>
        <v>103.05584105504155</v>
      </c>
      <c r="K154" s="86">
        <f t="shared" si="18"/>
        <v>0.09597069189900184</v>
      </c>
      <c r="L154" s="87">
        <f t="shared" si="15"/>
        <v>36.94320078217611</v>
      </c>
    </row>
    <row r="155" spans="1:12" ht="13.5">
      <c r="A155" s="53"/>
      <c r="B155" s="22">
        <v>154</v>
      </c>
      <c r="C155" s="91" t="s">
        <v>135</v>
      </c>
      <c r="D155" s="212">
        <v>2378.345</v>
      </c>
      <c r="E155" s="48">
        <v>2080.24</v>
      </c>
      <c r="F155" s="37">
        <f t="shared" si="13"/>
        <v>114.33031765565511</v>
      </c>
      <c r="G155" s="49">
        <f t="shared" si="14"/>
        <v>0.016179553800244956</v>
      </c>
      <c r="H155" s="47">
        <v>13380.444</v>
      </c>
      <c r="I155" s="213">
        <v>9855.877</v>
      </c>
      <c r="J155" s="50">
        <f t="shared" si="17"/>
        <v>135.7610692584739</v>
      </c>
      <c r="K155" s="86">
        <f t="shared" si="18"/>
        <v>0.018306046840839862</v>
      </c>
      <c r="L155" s="87">
        <f t="shared" si="15"/>
        <v>17.774783856200884</v>
      </c>
    </row>
    <row r="156" spans="1:12" ht="13.5">
      <c r="A156" s="53"/>
      <c r="B156" s="22">
        <v>155</v>
      </c>
      <c r="C156" s="91" t="s">
        <v>136</v>
      </c>
      <c r="D156" s="212">
        <v>2.243</v>
      </c>
      <c r="E156" s="48">
        <v>12.029</v>
      </c>
      <c r="F156" s="37">
        <f t="shared" si="13"/>
        <v>18.646604040236095</v>
      </c>
      <c r="G156" s="49">
        <f t="shared" si="14"/>
        <v>1.5258820387264854E-05</v>
      </c>
      <c r="H156" s="47">
        <v>1499.56</v>
      </c>
      <c r="I156" s="213">
        <v>131.042</v>
      </c>
      <c r="J156" s="50">
        <f t="shared" si="17"/>
        <v>1144.3354039163016</v>
      </c>
      <c r="K156" s="86">
        <f t="shared" si="18"/>
        <v>0.002051577331862069</v>
      </c>
      <c r="L156" s="87">
        <f t="shared" si="15"/>
        <v>0.1495772093147323</v>
      </c>
    </row>
    <row r="157" spans="1:12" ht="13.5">
      <c r="A157" s="53"/>
      <c r="B157" s="22">
        <v>156</v>
      </c>
      <c r="C157" s="91" t="s">
        <v>137</v>
      </c>
      <c r="D157" s="212">
        <v>254.111</v>
      </c>
      <c r="E157" s="48">
        <v>75.914</v>
      </c>
      <c r="F157" s="37">
        <f t="shared" si="13"/>
        <v>334.73535843190973</v>
      </c>
      <c r="G157" s="49">
        <f t="shared" si="14"/>
        <v>0.0017286821700527241</v>
      </c>
      <c r="H157" s="47">
        <v>6330.325</v>
      </c>
      <c r="I157" s="213">
        <v>5408.744</v>
      </c>
      <c r="J157" s="50">
        <f t="shared" si="17"/>
        <v>117.03872470207502</v>
      </c>
      <c r="K157" s="86">
        <f t="shared" si="18"/>
        <v>0.008660641303662241</v>
      </c>
      <c r="L157" s="87">
        <f t="shared" si="15"/>
        <v>4.014185685569066</v>
      </c>
    </row>
    <row r="158" spans="1:12" ht="13.5">
      <c r="A158" s="53"/>
      <c r="B158" s="22">
        <v>157</v>
      </c>
      <c r="C158" s="112" t="s">
        <v>398</v>
      </c>
      <c r="D158" s="212">
        <v>28214.071</v>
      </c>
      <c r="E158" s="48">
        <v>27948.39</v>
      </c>
      <c r="F158" s="37">
        <f t="shared" si="13"/>
        <v>100.95061289755868</v>
      </c>
      <c r="G158" s="49">
        <f t="shared" si="14"/>
        <v>0.19193644305953553</v>
      </c>
      <c r="H158" s="47">
        <v>40285.034</v>
      </c>
      <c r="I158" s="213">
        <v>35972.671</v>
      </c>
      <c r="J158" s="50">
        <f t="shared" si="17"/>
        <v>111.98788658201109</v>
      </c>
      <c r="K158" s="86">
        <f t="shared" si="18"/>
        <v>0.05511474203612574</v>
      </c>
      <c r="L158" s="87">
        <f t="shared" si="15"/>
        <v>70.03611068070589</v>
      </c>
    </row>
    <row r="159" spans="1:12" ht="13.5">
      <c r="A159" s="53"/>
      <c r="B159" s="22">
        <v>223</v>
      </c>
      <c r="C159" s="91" t="s">
        <v>138</v>
      </c>
      <c r="D159" s="212">
        <v>81876.09</v>
      </c>
      <c r="E159" s="48">
        <v>65568.96</v>
      </c>
      <c r="F159" s="37">
        <f t="shared" si="13"/>
        <v>124.87019772770529</v>
      </c>
      <c r="G159" s="49">
        <f t="shared" si="14"/>
        <v>0.556991774998454</v>
      </c>
      <c r="H159" s="47">
        <v>181275.708</v>
      </c>
      <c r="I159" s="213">
        <v>156995.414</v>
      </c>
      <c r="J159" s="50">
        <f t="shared" si="17"/>
        <v>115.46560716735333</v>
      </c>
      <c r="K159" s="86">
        <f t="shared" si="18"/>
        <v>0.2480068375723862</v>
      </c>
      <c r="L159" s="87">
        <f t="shared" si="15"/>
        <v>45.16660886520989</v>
      </c>
    </row>
    <row r="160" spans="1:12" ht="13.5">
      <c r="A160" s="53"/>
      <c r="B160" s="22">
        <v>224</v>
      </c>
      <c r="C160" s="91" t="s">
        <v>139</v>
      </c>
      <c r="D160" s="212">
        <v>393960.824</v>
      </c>
      <c r="E160" s="48">
        <v>428425.763</v>
      </c>
      <c r="F160" s="37">
        <f t="shared" si="13"/>
        <v>91.95544666626411</v>
      </c>
      <c r="G160" s="49">
        <f t="shared" si="14"/>
        <v>2.680061280889373</v>
      </c>
      <c r="H160" s="47">
        <v>971850.014</v>
      </c>
      <c r="I160" s="213">
        <v>1069345.366</v>
      </c>
      <c r="J160" s="50">
        <f t="shared" si="17"/>
        <v>90.88270683168604</v>
      </c>
      <c r="K160" s="86">
        <f t="shared" si="18"/>
        <v>1.3296069905120393</v>
      </c>
      <c r="L160" s="87">
        <f t="shared" si="15"/>
        <v>40.53720412870211</v>
      </c>
    </row>
    <row r="161" spans="1:12" ht="13.5">
      <c r="A161" s="53"/>
      <c r="B161" s="22">
        <v>227</v>
      </c>
      <c r="C161" s="91" t="s">
        <v>140</v>
      </c>
      <c r="D161" s="212">
        <v>42207.43</v>
      </c>
      <c r="E161" s="48">
        <v>45378.698</v>
      </c>
      <c r="F161" s="37">
        <f t="shared" si="13"/>
        <v>93.01154916344228</v>
      </c>
      <c r="G161" s="49">
        <f t="shared" si="14"/>
        <v>0.28713133900047005</v>
      </c>
      <c r="H161" s="47">
        <v>133361.971</v>
      </c>
      <c r="I161" s="213">
        <v>128742.949</v>
      </c>
      <c r="J161" s="50">
        <f t="shared" si="17"/>
        <v>103.58778638820834</v>
      </c>
      <c r="K161" s="86">
        <f t="shared" si="18"/>
        <v>0.18245511792528912</v>
      </c>
      <c r="L161" s="87">
        <f t="shared" si="15"/>
        <v>31.648774897005687</v>
      </c>
    </row>
    <row r="162" spans="1:12" ht="13.5">
      <c r="A162" s="53"/>
      <c r="B162" s="22">
        <v>229</v>
      </c>
      <c r="C162" s="91" t="s">
        <v>141</v>
      </c>
      <c r="D162" s="212">
        <v>3.843</v>
      </c>
      <c r="E162" s="48">
        <v>12.512</v>
      </c>
      <c r="F162" s="37">
        <f t="shared" si="13"/>
        <v>30.71451406649616</v>
      </c>
      <c r="G162" s="49">
        <f t="shared" si="14"/>
        <v>2.614340024443105E-05</v>
      </c>
      <c r="H162" s="47">
        <v>503.346</v>
      </c>
      <c r="I162" s="213">
        <v>172.809</v>
      </c>
      <c r="J162" s="50">
        <f t="shared" si="17"/>
        <v>291.2730239744458</v>
      </c>
      <c r="K162" s="86">
        <f t="shared" si="18"/>
        <v>0.0006886374961211587</v>
      </c>
      <c r="L162" s="87">
        <f t="shared" si="15"/>
        <v>0.7634907201010835</v>
      </c>
    </row>
    <row r="163" spans="1:12" ht="13.5">
      <c r="A163" s="53"/>
      <c r="B163" s="22">
        <v>231</v>
      </c>
      <c r="C163" s="91" t="s">
        <v>142</v>
      </c>
      <c r="D163" s="212">
        <v>10448.661</v>
      </c>
      <c r="E163" s="48">
        <v>9588.031</v>
      </c>
      <c r="F163" s="37">
        <f t="shared" si="13"/>
        <v>108.97608695674845</v>
      </c>
      <c r="G163" s="49">
        <f t="shared" si="14"/>
        <v>0.07108080315934873</v>
      </c>
      <c r="H163" s="47">
        <v>35370.57</v>
      </c>
      <c r="I163" s="213">
        <v>30260.876</v>
      </c>
      <c r="J163" s="50">
        <f t="shared" si="17"/>
        <v>116.88547945538654</v>
      </c>
      <c r="K163" s="86">
        <f t="shared" si="18"/>
        <v>0.048391167827256346</v>
      </c>
      <c r="L163" s="87">
        <f t="shared" si="15"/>
        <v>29.540550237103897</v>
      </c>
    </row>
    <row r="164" spans="1:12" ht="13.5">
      <c r="A164" s="53"/>
      <c r="B164" s="22">
        <v>232</v>
      </c>
      <c r="C164" s="91" t="s">
        <v>143</v>
      </c>
      <c r="D164" s="212">
        <v>1494.838</v>
      </c>
      <c r="E164" s="48">
        <v>1303.224</v>
      </c>
      <c r="F164" s="37">
        <f t="shared" si="13"/>
        <v>114.70307483594533</v>
      </c>
      <c r="G164" s="49">
        <f t="shared" si="14"/>
        <v>0.010169177240329124</v>
      </c>
      <c r="H164" s="47">
        <v>8394.378</v>
      </c>
      <c r="I164" s="213">
        <v>6940.955</v>
      </c>
      <c r="J164" s="50">
        <f t="shared" si="17"/>
        <v>120.93981303725496</v>
      </c>
      <c r="K164" s="86">
        <f t="shared" si="18"/>
        <v>0.011484512536931932</v>
      </c>
      <c r="L164" s="87">
        <f t="shared" si="15"/>
        <v>17.80760885440231</v>
      </c>
    </row>
    <row r="165" spans="1:12" ht="13.5">
      <c r="A165" s="53"/>
      <c r="B165" s="22">
        <v>235</v>
      </c>
      <c r="C165" s="91" t="s">
        <v>144</v>
      </c>
      <c r="D165" s="212">
        <v>8984.099</v>
      </c>
      <c r="E165" s="48">
        <v>25028.57</v>
      </c>
      <c r="F165" s="37">
        <f t="shared" si="13"/>
        <v>35.89537476571774</v>
      </c>
      <c r="G165" s="49">
        <f t="shared" si="14"/>
        <v>0.06111758938136684</v>
      </c>
      <c r="H165" s="47">
        <v>12080.735</v>
      </c>
      <c r="I165" s="213">
        <v>28294.167</v>
      </c>
      <c r="J165" s="50">
        <f t="shared" si="17"/>
        <v>42.696909932001184</v>
      </c>
      <c r="K165" s="86">
        <f t="shared" si="18"/>
        <v>0.016527889566427957</v>
      </c>
      <c r="L165" s="87">
        <f t="shared" si="15"/>
        <v>74.36715564077848</v>
      </c>
    </row>
    <row r="166" spans="1:12" ht="13.5">
      <c r="A166" s="53"/>
      <c r="B166" s="22">
        <v>236</v>
      </c>
      <c r="C166" s="91" t="s">
        <v>145</v>
      </c>
      <c r="D166" s="212">
        <v>780.267</v>
      </c>
      <c r="E166" s="48">
        <v>883.958</v>
      </c>
      <c r="F166" s="37">
        <f t="shared" si="13"/>
        <v>88.26969154643095</v>
      </c>
      <c r="G166" s="49">
        <f t="shared" si="14"/>
        <v>0.005308049044632184</v>
      </c>
      <c r="H166" s="47">
        <v>5239.872</v>
      </c>
      <c r="I166" s="213">
        <v>5053.997</v>
      </c>
      <c r="J166" s="50">
        <f t="shared" si="17"/>
        <v>103.67778215934833</v>
      </c>
      <c r="K166" s="86">
        <f t="shared" si="18"/>
        <v>0.00716877125093945</v>
      </c>
      <c r="L166" s="87">
        <f t="shared" si="15"/>
        <v>14.890955351581109</v>
      </c>
    </row>
    <row r="167" spans="1:12" ht="13.5">
      <c r="A167" s="53"/>
      <c r="B167" s="22">
        <v>237</v>
      </c>
      <c r="C167" s="91" t="s">
        <v>146</v>
      </c>
      <c r="D167" s="212">
        <v>1204.185</v>
      </c>
      <c r="E167" s="48">
        <v>556.89</v>
      </c>
      <c r="F167" s="37">
        <f t="shared" si="13"/>
        <v>216.2339061574099</v>
      </c>
      <c r="G167" s="49">
        <f t="shared" si="14"/>
        <v>0.008191904872063544</v>
      </c>
      <c r="H167" s="47">
        <v>7224.912</v>
      </c>
      <c r="I167" s="213">
        <v>6248.887</v>
      </c>
      <c r="J167" s="50">
        <f t="shared" si="17"/>
        <v>115.61918146383509</v>
      </c>
      <c r="K167" s="86">
        <f t="shared" si="18"/>
        <v>0.009884543255287046</v>
      </c>
      <c r="L167" s="87">
        <f t="shared" si="15"/>
        <v>16.66712341963473</v>
      </c>
    </row>
    <row r="168" spans="1:12" ht="13.5">
      <c r="A168" s="53"/>
      <c r="B168" s="22">
        <v>238</v>
      </c>
      <c r="C168" s="91" t="s">
        <v>147</v>
      </c>
      <c r="D168" s="212">
        <v>17116.175</v>
      </c>
      <c r="E168" s="48">
        <v>33337.733</v>
      </c>
      <c r="F168" s="37">
        <f t="shared" si="13"/>
        <v>51.34174840262834</v>
      </c>
      <c r="G168" s="49">
        <f t="shared" si="14"/>
        <v>0.11643898352295722</v>
      </c>
      <c r="H168" s="47">
        <v>35838.09</v>
      </c>
      <c r="I168" s="213">
        <v>55931.132</v>
      </c>
      <c r="J168" s="50">
        <f t="shared" si="17"/>
        <v>64.07538828286185</v>
      </c>
      <c r="K168" s="86">
        <f t="shared" si="18"/>
        <v>0.049030791072869825</v>
      </c>
      <c r="L168" s="87">
        <f t="shared" si="15"/>
        <v>47.75972994096505</v>
      </c>
    </row>
    <row r="169" spans="1:12" ht="13.5">
      <c r="A169" s="53"/>
      <c r="B169" s="22">
        <v>239</v>
      </c>
      <c r="C169" s="91" t="s">
        <v>148</v>
      </c>
      <c r="D169" s="212">
        <v>881.624</v>
      </c>
      <c r="E169" s="48">
        <v>1212.172</v>
      </c>
      <c r="F169" s="37">
        <f t="shared" si="13"/>
        <v>72.73093257392516</v>
      </c>
      <c r="G169" s="49">
        <f t="shared" si="14"/>
        <v>0.0059975667699964305</v>
      </c>
      <c r="H169" s="47">
        <v>8640.237</v>
      </c>
      <c r="I169" s="213">
        <v>4210.71</v>
      </c>
      <c r="J169" s="50">
        <f t="shared" si="17"/>
        <v>205.1966770449639</v>
      </c>
      <c r="K169" s="86">
        <f t="shared" si="18"/>
        <v>0.01182087703800843</v>
      </c>
      <c r="L169" s="87">
        <f t="shared" si="15"/>
        <v>10.203701588278193</v>
      </c>
    </row>
    <row r="170" spans="1:12" ht="13.5">
      <c r="A170" s="53"/>
      <c r="B170" s="22">
        <v>240</v>
      </c>
      <c r="C170" s="91" t="s">
        <v>149</v>
      </c>
      <c r="D170" s="212">
        <v>25.81</v>
      </c>
      <c r="E170" s="48">
        <v>380.533</v>
      </c>
      <c r="F170" s="37">
        <f t="shared" si="13"/>
        <v>6.782591785732118</v>
      </c>
      <c r="G170" s="49">
        <f t="shared" si="14"/>
        <v>0.00017558187882091216</v>
      </c>
      <c r="H170" s="47">
        <v>2620.106</v>
      </c>
      <c r="I170" s="213">
        <v>870.416</v>
      </c>
      <c r="J170" s="50">
        <f t="shared" si="17"/>
        <v>301.0176743074576</v>
      </c>
      <c r="K170" s="86">
        <f t="shared" si="18"/>
        <v>0.0035846182057908973</v>
      </c>
      <c r="L170" s="87">
        <f t="shared" si="15"/>
        <v>0.9850746496515789</v>
      </c>
    </row>
    <row r="171" spans="1:12" ht="13.5">
      <c r="A171" s="53"/>
      <c r="B171" s="22">
        <v>245</v>
      </c>
      <c r="C171" s="91" t="s">
        <v>150</v>
      </c>
      <c r="D171" s="212">
        <v>38569.301</v>
      </c>
      <c r="E171" s="48">
        <v>44196.445</v>
      </c>
      <c r="F171" s="37">
        <f t="shared" si="13"/>
        <v>87.26788093476749</v>
      </c>
      <c r="G171" s="49">
        <f t="shared" si="14"/>
        <v>0.26238164798098745</v>
      </c>
      <c r="H171" s="47">
        <v>119391.712</v>
      </c>
      <c r="I171" s="213">
        <v>139606.053</v>
      </c>
      <c r="J171" s="50">
        <f t="shared" si="17"/>
        <v>85.52044086512495</v>
      </c>
      <c r="K171" s="86">
        <f t="shared" si="18"/>
        <v>0.16334213366014333</v>
      </c>
      <c r="L171" s="87">
        <f t="shared" si="15"/>
        <v>32.304839552011785</v>
      </c>
    </row>
    <row r="172" spans="1:12" ht="13.5">
      <c r="A172" s="53"/>
      <c r="B172" s="101">
        <v>246</v>
      </c>
      <c r="C172" s="91" t="s">
        <v>151</v>
      </c>
      <c r="D172" s="212">
        <v>2773.855</v>
      </c>
      <c r="E172" s="48">
        <v>7388.32</v>
      </c>
      <c r="F172" s="37">
        <f t="shared" si="13"/>
        <v>37.543785326028114</v>
      </c>
      <c r="G172" s="96">
        <f t="shared" si="14"/>
        <v>0.018870153912312334</v>
      </c>
      <c r="H172" s="47">
        <v>34790.694</v>
      </c>
      <c r="I172" s="213">
        <v>35304.186</v>
      </c>
      <c r="J172" s="97">
        <f t="shared" si="17"/>
        <v>98.54552091924738</v>
      </c>
      <c r="K172" s="98">
        <f t="shared" si="18"/>
        <v>0.04759782814302174</v>
      </c>
      <c r="L172" s="87">
        <f t="shared" si="15"/>
        <v>7.972979785916314</v>
      </c>
    </row>
    <row r="173" spans="1:12" ht="13.5">
      <c r="A173" s="53"/>
      <c r="B173" s="56"/>
      <c r="C173" s="115" t="s">
        <v>284</v>
      </c>
      <c r="D173" s="214">
        <f>D159+D161+D163+D164+D165+D166+D167+D171+D172</f>
        <v>188338.72599999997</v>
      </c>
      <c r="E173" s="59">
        <f>E159+E161+E163+E164+E165+E166+E167+E171+E172</f>
        <v>199893.09600000005</v>
      </c>
      <c r="F173" s="60">
        <f t="shared" si="13"/>
        <v>94.21972532758205</v>
      </c>
      <c r="G173" s="61">
        <f t="shared" si="14"/>
        <v>1.281242439589964</v>
      </c>
      <c r="H173" s="58">
        <f>H159+H161+H163+H164+H165+H166+H167+H171+H172</f>
        <v>537130.552</v>
      </c>
      <c r="I173" s="215">
        <f>I159+I161+I163+I164+I165+I166+I167+I171+I172</f>
        <v>537447.484</v>
      </c>
      <c r="J173" s="62">
        <f t="shared" si="17"/>
        <v>99.94103014537508</v>
      </c>
      <c r="K173" s="120">
        <f t="shared" si="18"/>
        <v>0.7348588017376831</v>
      </c>
      <c r="L173" s="121">
        <f t="shared" si="15"/>
        <v>35.06386395238973</v>
      </c>
    </row>
    <row r="174" spans="1:12" ht="13.5">
      <c r="A174" s="53"/>
      <c r="B174" s="56"/>
      <c r="C174" s="57" t="s">
        <v>290</v>
      </c>
      <c r="D174" s="214">
        <f>D175-D173</f>
        <v>470038.0620000001</v>
      </c>
      <c r="E174" s="59">
        <f>E175-E173</f>
        <v>528707.9069999999</v>
      </c>
      <c r="F174" s="60">
        <f t="shared" si="13"/>
        <v>88.90316482442925</v>
      </c>
      <c r="G174" s="61">
        <f t="shared" si="14"/>
        <v>3.197604263591647</v>
      </c>
      <c r="H174" s="58">
        <f>H175-H173</f>
        <v>1182386.367</v>
      </c>
      <c r="I174" s="215">
        <f>I175-I173</f>
        <v>1272352.247</v>
      </c>
      <c r="J174" s="62">
        <f t="shared" si="17"/>
        <v>92.92916877286736</v>
      </c>
      <c r="K174" s="120">
        <f t="shared" si="18"/>
        <v>1.6176458881538216</v>
      </c>
      <c r="L174" s="121">
        <f t="shared" si="15"/>
        <v>39.75333910459406</v>
      </c>
    </row>
    <row r="175" spans="1:12" ht="14.25" thickBot="1">
      <c r="A175" s="66" t="s">
        <v>291</v>
      </c>
      <c r="B175" s="67" t="s">
        <v>292</v>
      </c>
      <c r="C175" s="68"/>
      <c r="D175" s="142">
        <f>SUM(D151:D172)</f>
        <v>658376.7880000001</v>
      </c>
      <c r="E175" s="70">
        <f>SUM(E151:E172)</f>
        <v>728601.0029999999</v>
      </c>
      <c r="F175" s="71">
        <f t="shared" si="13"/>
        <v>90.36177349319408</v>
      </c>
      <c r="G175" s="72">
        <f t="shared" si="14"/>
        <v>4.4788467031816115</v>
      </c>
      <c r="H175" s="69">
        <f>SUM(H151:H172)</f>
        <v>1719516.919</v>
      </c>
      <c r="I175" s="216">
        <f>SUM(I151:I172)</f>
        <v>1809799.731</v>
      </c>
      <c r="J175" s="73">
        <f t="shared" si="17"/>
        <v>95.01144737433935</v>
      </c>
      <c r="K175" s="102">
        <f t="shared" si="18"/>
        <v>2.3525046898915045</v>
      </c>
      <c r="L175" s="103">
        <f t="shared" si="15"/>
        <v>38.28847397342766</v>
      </c>
    </row>
    <row r="176" spans="1:12" ht="13.5">
      <c r="A176" s="104" t="s">
        <v>152</v>
      </c>
      <c r="B176" s="208">
        <v>133</v>
      </c>
      <c r="C176" s="91" t="s">
        <v>153</v>
      </c>
      <c r="D176" s="217">
        <v>2338.727</v>
      </c>
      <c r="E176" s="79">
        <v>2461.117</v>
      </c>
      <c r="F176" s="80">
        <f t="shared" si="13"/>
        <v>95.02705478853706</v>
      </c>
      <c r="G176" s="81">
        <f t="shared" si="14"/>
        <v>0.0159100379972567</v>
      </c>
      <c r="H176" s="78">
        <v>26582.054</v>
      </c>
      <c r="I176" s="218">
        <v>16381.072</v>
      </c>
      <c r="J176" s="82">
        <f t="shared" si="17"/>
        <v>162.27298189031828</v>
      </c>
      <c r="K176" s="83">
        <f t="shared" si="18"/>
        <v>0.03636742739252409</v>
      </c>
      <c r="L176" s="84">
        <f t="shared" si="15"/>
        <v>8.79814253631416</v>
      </c>
    </row>
    <row r="177" spans="1:12" ht="13.5">
      <c r="A177" s="104"/>
      <c r="B177" s="22">
        <v>134</v>
      </c>
      <c r="C177" s="91" t="s">
        <v>154</v>
      </c>
      <c r="D177" s="212">
        <v>30170.498</v>
      </c>
      <c r="E177" s="48">
        <v>36960.756</v>
      </c>
      <c r="F177" s="37">
        <f t="shared" si="13"/>
        <v>81.62846560822511</v>
      </c>
      <c r="G177" s="49">
        <f t="shared" si="14"/>
        <v>0.20524574675717058</v>
      </c>
      <c r="H177" s="47">
        <v>61291.038</v>
      </c>
      <c r="I177" s="213">
        <v>71809.846</v>
      </c>
      <c r="J177" s="50">
        <f t="shared" si="17"/>
        <v>85.35185829530953</v>
      </c>
      <c r="K177" s="86">
        <f t="shared" si="18"/>
        <v>0.08385346648823433</v>
      </c>
      <c r="L177" s="87">
        <f t="shared" si="15"/>
        <v>49.22497478342592</v>
      </c>
    </row>
    <row r="178" spans="1:12" ht="13.5">
      <c r="A178" s="104"/>
      <c r="B178" s="22">
        <v>135</v>
      </c>
      <c r="C178" s="91" t="s">
        <v>155</v>
      </c>
      <c r="D178" s="212">
        <v>69173.648</v>
      </c>
      <c r="E178" s="48">
        <v>59477.828</v>
      </c>
      <c r="F178" s="37">
        <f aca="true" t="shared" si="19" ref="F178:F241">D178/E178*100</f>
        <v>116.30157039359273</v>
      </c>
      <c r="G178" s="49">
        <f aca="true" t="shared" si="20" ref="G178:G241">D178/$D$8*100</f>
        <v>0.4705788097921904</v>
      </c>
      <c r="H178" s="47">
        <v>90626.752</v>
      </c>
      <c r="I178" s="213">
        <v>74364.003</v>
      </c>
      <c r="J178" s="50">
        <f t="shared" si="17"/>
        <v>121.86911454995236</v>
      </c>
      <c r="K178" s="86">
        <f t="shared" si="18"/>
        <v>0.12398822992310103</v>
      </c>
      <c r="L178" s="87">
        <f t="shared" si="15"/>
        <v>76.3280670149141</v>
      </c>
    </row>
    <row r="179" spans="1:12" ht="13.5">
      <c r="A179" s="104"/>
      <c r="B179" s="22">
        <v>137</v>
      </c>
      <c r="C179" s="91" t="s">
        <v>156</v>
      </c>
      <c r="D179" s="212">
        <v>277021.153</v>
      </c>
      <c r="E179" s="48">
        <v>319362.019</v>
      </c>
      <c r="F179" s="37">
        <f t="shared" si="19"/>
        <v>86.74204711863374</v>
      </c>
      <c r="G179" s="49">
        <f t="shared" si="20"/>
        <v>1.8845367887204714</v>
      </c>
      <c r="H179" s="47">
        <v>804930.133</v>
      </c>
      <c r="I179" s="213">
        <v>668224.838</v>
      </c>
      <c r="J179" s="50">
        <f t="shared" si="17"/>
        <v>120.45797869608673</v>
      </c>
      <c r="K179" s="86">
        <f t="shared" si="18"/>
        <v>1.1012406403181734</v>
      </c>
      <c r="L179" s="87">
        <f t="shared" si="15"/>
        <v>34.41555256075871</v>
      </c>
    </row>
    <row r="180" spans="1:12" ht="13.5">
      <c r="A180" s="104"/>
      <c r="B180" s="22">
        <v>138</v>
      </c>
      <c r="C180" s="91" t="s">
        <v>157</v>
      </c>
      <c r="D180" s="212">
        <v>124836.894</v>
      </c>
      <c r="E180" s="48">
        <v>106703.649</v>
      </c>
      <c r="F180" s="37">
        <f t="shared" si="19"/>
        <v>116.9940251996443</v>
      </c>
      <c r="G180" s="49">
        <f t="shared" si="20"/>
        <v>0.8492482136647446</v>
      </c>
      <c r="H180" s="47">
        <v>201389.564</v>
      </c>
      <c r="I180" s="213">
        <v>183609.163</v>
      </c>
      <c r="J180" s="50">
        <f t="shared" si="17"/>
        <v>109.68383097525476</v>
      </c>
      <c r="K180" s="86">
        <f t="shared" si="18"/>
        <v>0.275524996916419</v>
      </c>
      <c r="L180" s="87">
        <f aca="true" t="shared" si="21" ref="L180:L244">D180/H180*100</f>
        <v>61.98776715162857</v>
      </c>
    </row>
    <row r="181" spans="1:12" ht="13.5">
      <c r="A181" s="104"/>
      <c r="B181" s="22">
        <v>140</v>
      </c>
      <c r="C181" s="91" t="s">
        <v>158</v>
      </c>
      <c r="D181" s="212">
        <v>91628.402</v>
      </c>
      <c r="E181" s="48">
        <v>77623.436</v>
      </c>
      <c r="F181" s="37">
        <f t="shared" si="19"/>
        <v>118.04218767125948</v>
      </c>
      <c r="G181" s="49">
        <f t="shared" si="20"/>
        <v>0.6233354117209542</v>
      </c>
      <c r="H181" s="47">
        <v>164264.092</v>
      </c>
      <c r="I181" s="213">
        <v>127800.99</v>
      </c>
      <c r="J181" s="50">
        <f t="shared" si="17"/>
        <v>128.53115770073455</v>
      </c>
      <c r="K181" s="86">
        <f t="shared" si="18"/>
        <v>0.2247329133786613</v>
      </c>
      <c r="L181" s="87">
        <f t="shared" si="21"/>
        <v>55.78115148866497</v>
      </c>
    </row>
    <row r="182" spans="1:12" ht="13.5">
      <c r="A182" s="104"/>
      <c r="B182" s="22">
        <v>141</v>
      </c>
      <c r="C182" s="91" t="s">
        <v>159</v>
      </c>
      <c r="D182" s="212">
        <v>285862.647</v>
      </c>
      <c r="E182" s="48">
        <v>241600.301</v>
      </c>
      <c r="F182" s="37">
        <f t="shared" si="19"/>
        <v>118.32048462555515</v>
      </c>
      <c r="G182" s="49">
        <f t="shared" si="20"/>
        <v>1.9446842559077562</v>
      </c>
      <c r="H182" s="47">
        <v>373729.75</v>
      </c>
      <c r="I182" s="213">
        <v>305152.46</v>
      </c>
      <c r="J182" s="50">
        <f t="shared" si="17"/>
        <v>122.47312376246286</v>
      </c>
      <c r="K182" s="86">
        <f t="shared" si="18"/>
        <v>0.5113069722735188</v>
      </c>
      <c r="L182" s="87">
        <f t="shared" si="21"/>
        <v>76.48913339117371</v>
      </c>
    </row>
    <row r="183" spans="1:12" ht="13.5">
      <c r="A183" s="104"/>
      <c r="B183" s="22">
        <v>143</v>
      </c>
      <c r="C183" s="91" t="s">
        <v>160</v>
      </c>
      <c r="D183" s="212">
        <v>27906.158</v>
      </c>
      <c r="E183" s="48">
        <v>24170.901</v>
      </c>
      <c r="F183" s="37">
        <f t="shared" si="19"/>
        <v>115.4535281907778</v>
      </c>
      <c r="G183" s="49">
        <f t="shared" si="20"/>
        <v>0.1898417532860608</v>
      </c>
      <c r="H183" s="47">
        <v>117032.324</v>
      </c>
      <c r="I183" s="213">
        <v>107914.775</v>
      </c>
      <c r="J183" s="50">
        <f t="shared" si="17"/>
        <v>108.44884215344932</v>
      </c>
      <c r="K183" s="86">
        <f t="shared" si="18"/>
        <v>0.16011420884361888</v>
      </c>
      <c r="L183" s="87">
        <f t="shared" si="21"/>
        <v>23.84482939944011</v>
      </c>
    </row>
    <row r="184" spans="1:12" ht="13.5">
      <c r="A184" s="104"/>
      <c r="B184" s="22">
        <v>144</v>
      </c>
      <c r="C184" s="91" t="s">
        <v>161</v>
      </c>
      <c r="D184" s="212">
        <v>27121.906</v>
      </c>
      <c r="E184" s="48">
        <v>10159.912</v>
      </c>
      <c r="F184" s="37">
        <f t="shared" si="19"/>
        <v>266.9502058679248</v>
      </c>
      <c r="G184" s="49">
        <f t="shared" si="20"/>
        <v>0.18450659483472182</v>
      </c>
      <c r="H184" s="47">
        <v>51907.898</v>
      </c>
      <c r="I184" s="213">
        <v>29116.61</v>
      </c>
      <c r="J184" s="50">
        <f t="shared" si="17"/>
        <v>178.27589819007088</v>
      </c>
      <c r="K184" s="86">
        <f t="shared" si="18"/>
        <v>0.07101620934234602</v>
      </c>
      <c r="L184" s="87">
        <f t="shared" si="21"/>
        <v>52.25005643649835</v>
      </c>
    </row>
    <row r="185" spans="1:12" ht="13.5">
      <c r="A185" s="104"/>
      <c r="B185" s="22">
        <v>145</v>
      </c>
      <c r="C185" s="91" t="s">
        <v>162</v>
      </c>
      <c r="D185" s="212">
        <v>162.397</v>
      </c>
      <c r="E185" s="48">
        <v>186.364</v>
      </c>
      <c r="F185" s="37">
        <f t="shared" si="19"/>
        <v>87.1396836298856</v>
      </c>
      <c r="G185" s="49">
        <f t="shared" si="20"/>
        <v>0.0011047644469151365</v>
      </c>
      <c r="H185" s="47">
        <v>1079.32</v>
      </c>
      <c r="I185" s="213">
        <v>728.507</v>
      </c>
      <c r="J185" s="50">
        <f t="shared" si="17"/>
        <v>148.15506233982651</v>
      </c>
      <c r="K185" s="86">
        <f t="shared" si="18"/>
        <v>0.0014766387779251032</v>
      </c>
      <c r="L185" s="87">
        <f t="shared" si="21"/>
        <v>15.046232813252788</v>
      </c>
    </row>
    <row r="186" spans="1:12" ht="13.5">
      <c r="A186" s="104"/>
      <c r="B186" s="22">
        <v>146</v>
      </c>
      <c r="C186" s="91" t="s">
        <v>163</v>
      </c>
      <c r="D186" s="212">
        <v>17252.358</v>
      </c>
      <c r="E186" s="48">
        <v>10780.61</v>
      </c>
      <c r="F186" s="37">
        <f t="shared" si="19"/>
        <v>160.03137113762577</v>
      </c>
      <c r="G186" s="49">
        <f t="shared" si="20"/>
        <v>0.11736541773463753</v>
      </c>
      <c r="H186" s="47">
        <v>38578.032</v>
      </c>
      <c r="I186" s="213">
        <v>26785.66</v>
      </c>
      <c r="J186" s="50">
        <f t="shared" si="17"/>
        <v>144.02494469055458</v>
      </c>
      <c r="K186" s="86">
        <f t="shared" si="18"/>
        <v>0.052779359251413416</v>
      </c>
      <c r="L186" s="87">
        <f t="shared" si="21"/>
        <v>44.72067937524651</v>
      </c>
    </row>
    <row r="187" spans="1:12" ht="13.5">
      <c r="A187" s="104"/>
      <c r="B187" s="22">
        <v>147</v>
      </c>
      <c r="C187" s="91" t="s">
        <v>164</v>
      </c>
      <c r="D187" s="212">
        <v>359417.777</v>
      </c>
      <c r="E187" s="48">
        <v>312500.86</v>
      </c>
      <c r="F187" s="37">
        <f t="shared" si="19"/>
        <v>115.01337212319993</v>
      </c>
      <c r="G187" s="49">
        <f t="shared" si="20"/>
        <v>2.4450696849010316</v>
      </c>
      <c r="H187" s="47">
        <v>1009579.683</v>
      </c>
      <c r="I187" s="213">
        <v>830234.831</v>
      </c>
      <c r="J187" s="50">
        <f t="shared" si="17"/>
        <v>121.60170174792388</v>
      </c>
      <c r="K187" s="86">
        <f t="shared" si="18"/>
        <v>1.3812256877692743</v>
      </c>
      <c r="L187" s="87">
        <f t="shared" si="21"/>
        <v>35.60073395415189</v>
      </c>
    </row>
    <row r="188" spans="1:12" ht="13.5">
      <c r="A188" s="104"/>
      <c r="B188" s="22">
        <v>149</v>
      </c>
      <c r="C188" s="91" t="s">
        <v>165</v>
      </c>
      <c r="D188" s="212">
        <v>35629.393</v>
      </c>
      <c r="E188" s="48">
        <v>29489.913</v>
      </c>
      <c r="F188" s="37">
        <f t="shared" si="19"/>
        <v>120.81891526773916</v>
      </c>
      <c r="G188" s="49">
        <f t="shared" si="20"/>
        <v>0.24238185835678633</v>
      </c>
      <c r="H188" s="47">
        <v>46352.328</v>
      </c>
      <c r="I188" s="213">
        <v>35572.37</v>
      </c>
      <c r="J188" s="50">
        <f t="shared" si="17"/>
        <v>130.30430078175843</v>
      </c>
      <c r="K188" s="86">
        <f t="shared" si="18"/>
        <v>0.06341552549003406</v>
      </c>
      <c r="L188" s="87">
        <f t="shared" si="21"/>
        <v>76.86645857355859</v>
      </c>
    </row>
    <row r="189" spans="1:12" ht="13.5">
      <c r="A189" s="104"/>
      <c r="B189" s="101">
        <v>158</v>
      </c>
      <c r="C189" s="91" t="s">
        <v>166</v>
      </c>
      <c r="D189" s="212"/>
      <c r="E189" s="48"/>
      <c r="F189" s="122"/>
      <c r="G189" s="96"/>
      <c r="H189" s="47">
        <v>184.529</v>
      </c>
      <c r="I189" s="213">
        <v>94.674</v>
      </c>
      <c r="J189" s="97">
        <f t="shared" si="17"/>
        <v>194.9099013456704</v>
      </c>
      <c r="K189" s="98">
        <f t="shared" si="18"/>
        <v>0.00025245772991489213</v>
      </c>
      <c r="L189" s="87">
        <f t="shared" si="21"/>
        <v>0</v>
      </c>
    </row>
    <row r="190" spans="1:12" ht="14.25" thickBot="1">
      <c r="A190" s="66" t="s">
        <v>167</v>
      </c>
      <c r="B190" s="67" t="s">
        <v>293</v>
      </c>
      <c r="C190" s="68"/>
      <c r="D190" s="142">
        <f>SUM(D176:D189)</f>
        <v>1348521.9579999999</v>
      </c>
      <c r="E190" s="70">
        <f>SUM(E176:E189)</f>
        <v>1231477.6659999997</v>
      </c>
      <c r="F190" s="71">
        <f t="shared" si="19"/>
        <v>109.50437797058676</v>
      </c>
      <c r="G190" s="72">
        <f t="shared" si="20"/>
        <v>9.173809338120696</v>
      </c>
      <c r="H190" s="69">
        <f>SUM(H176:H189)</f>
        <v>2987527.497</v>
      </c>
      <c r="I190" s="216">
        <f>SUM(I176:I189)</f>
        <v>2477789.799</v>
      </c>
      <c r="J190" s="73">
        <f t="shared" si="17"/>
        <v>120.57227365314533</v>
      </c>
      <c r="K190" s="102">
        <f t="shared" si="18"/>
        <v>4.087294733895159</v>
      </c>
      <c r="L190" s="103">
        <f t="shared" si="21"/>
        <v>45.13839485508173</v>
      </c>
    </row>
    <row r="191" spans="1:12" ht="13.5">
      <c r="A191" s="104" t="s">
        <v>168</v>
      </c>
      <c r="B191" s="208">
        <v>501</v>
      </c>
      <c r="C191" s="91" t="s">
        <v>169</v>
      </c>
      <c r="D191" s="217">
        <v>7127.995</v>
      </c>
      <c r="E191" s="79">
        <v>2124.607</v>
      </c>
      <c r="F191" s="80">
        <f t="shared" si="19"/>
        <v>335.49710605302533</v>
      </c>
      <c r="G191" s="81">
        <f t="shared" si="20"/>
        <v>0.04849076924936334</v>
      </c>
      <c r="H191" s="78">
        <v>24947.103</v>
      </c>
      <c r="I191" s="218">
        <v>18000.996</v>
      </c>
      <c r="J191" s="82">
        <f t="shared" si="17"/>
        <v>138.58734816673476</v>
      </c>
      <c r="K191" s="83">
        <f t="shared" si="18"/>
        <v>0.034130618988522106</v>
      </c>
      <c r="L191" s="84">
        <f t="shared" si="21"/>
        <v>28.5724358455569</v>
      </c>
    </row>
    <row r="192" spans="1:12" ht="13.5">
      <c r="A192" s="104"/>
      <c r="B192" s="22">
        <v>502</v>
      </c>
      <c r="C192" s="91" t="s">
        <v>243</v>
      </c>
      <c r="D192" s="212"/>
      <c r="E192" s="48"/>
      <c r="F192" s="37"/>
      <c r="G192" s="49"/>
      <c r="H192" s="47">
        <v>111.734</v>
      </c>
      <c r="I192" s="213">
        <v>116.284</v>
      </c>
      <c r="J192" s="50">
        <f t="shared" si="17"/>
        <v>96.08716590416564</v>
      </c>
      <c r="K192" s="86">
        <f t="shared" si="18"/>
        <v>0.0001528654682695433</v>
      </c>
      <c r="L192" s="87">
        <f t="shared" si="21"/>
        <v>0</v>
      </c>
    </row>
    <row r="193" spans="1:12" ht="13.5">
      <c r="A193" s="104"/>
      <c r="B193" s="22">
        <v>503</v>
      </c>
      <c r="C193" s="91" t="s">
        <v>170</v>
      </c>
      <c r="D193" s="212">
        <v>5165.573</v>
      </c>
      <c r="E193" s="48">
        <v>17706.646</v>
      </c>
      <c r="F193" s="37">
        <f t="shared" si="19"/>
        <v>29.173074336043086</v>
      </c>
      <c r="G193" s="49">
        <f t="shared" si="20"/>
        <v>0.03514068239157597</v>
      </c>
      <c r="H193" s="47">
        <v>40784.711</v>
      </c>
      <c r="I193" s="213">
        <v>57848.506</v>
      </c>
      <c r="J193" s="50">
        <f t="shared" si="17"/>
        <v>70.50261764754997</v>
      </c>
      <c r="K193" s="86">
        <f t="shared" si="18"/>
        <v>0.055798359901668204</v>
      </c>
      <c r="L193" s="87">
        <f t="shared" si="21"/>
        <v>12.665464271648267</v>
      </c>
    </row>
    <row r="194" spans="1:12" ht="13.5">
      <c r="A194" s="104"/>
      <c r="B194" s="22">
        <v>504</v>
      </c>
      <c r="C194" s="91" t="s">
        <v>171</v>
      </c>
      <c r="D194" s="212">
        <v>2218.113</v>
      </c>
      <c r="E194" s="48">
        <v>2132.413</v>
      </c>
      <c r="F194" s="37">
        <f t="shared" si="19"/>
        <v>104.0189212877618</v>
      </c>
      <c r="G194" s="49">
        <f t="shared" si="20"/>
        <v>0.015089517550449048</v>
      </c>
      <c r="H194" s="47">
        <v>9811.663</v>
      </c>
      <c r="I194" s="213">
        <v>8614.259</v>
      </c>
      <c r="J194" s="50">
        <f t="shared" si="17"/>
        <v>113.90025537890142</v>
      </c>
      <c r="K194" s="86">
        <f t="shared" si="18"/>
        <v>0.013423527833944477</v>
      </c>
      <c r="L194" s="87">
        <f t="shared" si="21"/>
        <v>22.606901602715052</v>
      </c>
    </row>
    <row r="195" spans="1:12" ht="13.5">
      <c r="A195" s="104"/>
      <c r="B195" s="22">
        <v>505</v>
      </c>
      <c r="C195" s="91" t="s">
        <v>172</v>
      </c>
      <c r="D195" s="212">
        <v>3384.177</v>
      </c>
      <c r="E195" s="48">
        <v>10242.22</v>
      </c>
      <c r="F195" s="37">
        <f t="shared" si="19"/>
        <v>33.04144023463664</v>
      </c>
      <c r="G195" s="49">
        <f t="shared" si="20"/>
        <v>0.0230220905045532</v>
      </c>
      <c r="H195" s="47">
        <v>19145.537</v>
      </c>
      <c r="I195" s="213">
        <v>33403.365</v>
      </c>
      <c r="J195" s="50">
        <f t="shared" si="17"/>
        <v>57.31619254527202</v>
      </c>
      <c r="K195" s="86">
        <f t="shared" si="18"/>
        <v>0.026193383202757152</v>
      </c>
      <c r="L195" s="87">
        <f t="shared" si="21"/>
        <v>17.676062050388037</v>
      </c>
    </row>
    <row r="196" spans="1:12" ht="13.5">
      <c r="A196" s="104"/>
      <c r="B196" s="22">
        <v>506</v>
      </c>
      <c r="C196" s="91" t="s">
        <v>173</v>
      </c>
      <c r="D196" s="212">
        <v>25120.354</v>
      </c>
      <c r="E196" s="48">
        <v>20272.676</v>
      </c>
      <c r="F196" s="37">
        <f t="shared" si="19"/>
        <v>123.91237348241543</v>
      </c>
      <c r="G196" s="49">
        <f t="shared" si="20"/>
        <v>0.17089031197080265</v>
      </c>
      <c r="H196" s="47">
        <v>150822.287</v>
      </c>
      <c r="I196" s="213">
        <v>117969.34</v>
      </c>
      <c r="J196" s="50">
        <f t="shared" si="17"/>
        <v>127.84871645463136</v>
      </c>
      <c r="K196" s="86">
        <f t="shared" si="18"/>
        <v>0.20634291735495422</v>
      </c>
      <c r="L196" s="87">
        <f t="shared" si="21"/>
        <v>16.655598121251135</v>
      </c>
    </row>
    <row r="197" spans="1:12" ht="13.5">
      <c r="A197" s="104"/>
      <c r="B197" s="22">
        <v>507</v>
      </c>
      <c r="C197" s="91" t="s">
        <v>174</v>
      </c>
      <c r="D197" s="212">
        <v>1681.72</v>
      </c>
      <c r="E197" s="48">
        <v>2012.808</v>
      </c>
      <c r="F197" s="37">
        <f t="shared" si="19"/>
        <v>83.55093978163839</v>
      </c>
      <c r="G197" s="49">
        <f t="shared" si="20"/>
        <v>0.011440509773370957</v>
      </c>
      <c r="H197" s="47">
        <v>5272.316</v>
      </c>
      <c r="I197" s="213">
        <v>4613.687</v>
      </c>
      <c r="J197" s="50">
        <f t="shared" si="17"/>
        <v>114.275545783665</v>
      </c>
      <c r="K197" s="86">
        <f t="shared" si="18"/>
        <v>0.007213158521175341</v>
      </c>
      <c r="L197" s="87">
        <f t="shared" si="21"/>
        <v>31.897177635027944</v>
      </c>
    </row>
    <row r="198" spans="1:12" ht="13.5">
      <c r="A198" s="104"/>
      <c r="B198" s="22">
        <v>508</v>
      </c>
      <c r="C198" s="91" t="s">
        <v>244</v>
      </c>
      <c r="D198" s="212">
        <v>0.909</v>
      </c>
      <c r="E198" s="48">
        <v>4.446</v>
      </c>
      <c r="F198" s="37">
        <f t="shared" si="19"/>
        <v>20.44534412955466</v>
      </c>
      <c r="G198" s="49">
        <f t="shared" si="20"/>
        <v>6.183801931352544E-06</v>
      </c>
      <c r="H198" s="47">
        <v>5.664</v>
      </c>
      <c r="I198" s="213">
        <v>7.995</v>
      </c>
      <c r="J198" s="50">
        <f>H198/I198*100</f>
        <v>70.84427767354596</v>
      </c>
      <c r="K198" s="86">
        <f t="shared" si="18"/>
        <v>7.74902905363357E-06</v>
      </c>
      <c r="L198" s="87">
        <v>0</v>
      </c>
    </row>
    <row r="199" spans="1:12" ht="13.5">
      <c r="A199" s="104"/>
      <c r="B199" s="22">
        <v>509</v>
      </c>
      <c r="C199" s="91" t="s">
        <v>175</v>
      </c>
      <c r="D199" s="212">
        <v>751.506</v>
      </c>
      <c r="E199" s="48">
        <v>1075.45</v>
      </c>
      <c r="F199" s="37">
        <f t="shared" si="19"/>
        <v>69.8782835092287</v>
      </c>
      <c r="G199" s="49">
        <f t="shared" si="20"/>
        <v>0.005112391918837211</v>
      </c>
      <c r="H199" s="47">
        <v>2756.626</v>
      </c>
      <c r="I199" s="213">
        <v>4466.558</v>
      </c>
      <c r="J199" s="50">
        <f t="shared" si="17"/>
        <v>61.717008936187554</v>
      </c>
      <c r="K199" s="86">
        <f t="shared" si="18"/>
        <v>0.003771393884887305</v>
      </c>
      <c r="L199" s="87">
        <f t="shared" si="21"/>
        <v>27.261804829527108</v>
      </c>
    </row>
    <row r="200" spans="1:12" ht="13.5">
      <c r="A200" s="104"/>
      <c r="B200" s="22">
        <v>510</v>
      </c>
      <c r="C200" s="91" t="s">
        <v>176</v>
      </c>
      <c r="D200" s="212">
        <v>232.076</v>
      </c>
      <c r="E200" s="48">
        <v>292.84</v>
      </c>
      <c r="F200" s="37">
        <f t="shared" si="19"/>
        <v>79.25010244502117</v>
      </c>
      <c r="G200" s="49">
        <f t="shared" si="20"/>
        <v>0.0015787810968323135</v>
      </c>
      <c r="H200" s="47">
        <v>3852.224</v>
      </c>
      <c r="I200" s="213">
        <v>5138.357</v>
      </c>
      <c r="J200" s="50">
        <f t="shared" si="17"/>
        <v>74.96995634986048</v>
      </c>
      <c r="K200" s="86">
        <f t="shared" si="18"/>
        <v>0.005270302912624387</v>
      </c>
      <c r="L200" s="87">
        <f t="shared" si="21"/>
        <v>6.024467943712515</v>
      </c>
    </row>
    <row r="201" spans="1:12" ht="13.5">
      <c r="A201" s="104"/>
      <c r="B201" s="22">
        <v>511</v>
      </c>
      <c r="C201" s="91" t="s">
        <v>177</v>
      </c>
      <c r="D201" s="212">
        <v>55.606</v>
      </c>
      <c r="E201" s="48">
        <v>37.159</v>
      </c>
      <c r="F201" s="37">
        <f t="shared" si="19"/>
        <v>149.64342420409594</v>
      </c>
      <c r="G201" s="49">
        <f t="shared" si="20"/>
        <v>0.0003782799672109896</v>
      </c>
      <c r="H201" s="47">
        <v>346.445</v>
      </c>
      <c r="I201" s="213">
        <v>100.079</v>
      </c>
      <c r="J201" s="50">
        <f t="shared" si="17"/>
        <v>346.1715244956485</v>
      </c>
      <c r="K201" s="86">
        <f t="shared" si="18"/>
        <v>0.0004739781727553111</v>
      </c>
      <c r="L201" s="87">
        <f t="shared" si="21"/>
        <v>16.050455339231338</v>
      </c>
    </row>
    <row r="202" spans="1:12" ht="13.5">
      <c r="A202" s="104"/>
      <c r="B202" s="22">
        <v>512</v>
      </c>
      <c r="C202" s="91" t="s">
        <v>178</v>
      </c>
      <c r="D202" s="212">
        <v>9.293</v>
      </c>
      <c r="E202" s="48">
        <v>3.955</v>
      </c>
      <c r="F202" s="37">
        <f t="shared" si="19"/>
        <v>234.96839443742095</v>
      </c>
      <c r="G202" s="49">
        <f t="shared" si="20"/>
        <v>6.321900038290339E-05</v>
      </c>
      <c r="H202" s="47">
        <v>275.623</v>
      </c>
      <c r="I202" s="213">
        <v>15.289</v>
      </c>
      <c r="J202" s="50">
        <f t="shared" si="17"/>
        <v>1802.753613709203</v>
      </c>
      <c r="K202" s="86">
        <f t="shared" si="18"/>
        <v>0.00037708521095509274</v>
      </c>
      <c r="L202" s="87">
        <f t="shared" si="21"/>
        <v>3.3716344426989036</v>
      </c>
    </row>
    <row r="203" spans="1:12" ht="13.5">
      <c r="A203" s="104"/>
      <c r="B203" s="22">
        <v>513</v>
      </c>
      <c r="C203" s="91" t="s">
        <v>179</v>
      </c>
      <c r="D203" s="212">
        <v>130.017</v>
      </c>
      <c r="E203" s="48">
        <v>56.16</v>
      </c>
      <c r="F203" s="37">
        <f t="shared" si="19"/>
        <v>231.51175213675214</v>
      </c>
      <c r="G203" s="49">
        <f t="shared" si="20"/>
        <v>0.0008844877620557357</v>
      </c>
      <c r="H203" s="47">
        <v>3260.955</v>
      </c>
      <c r="I203" s="213">
        <v>2751.917</v>
      </c>
      <c r="J203" s="50">
        <f t="shared" si="17"/>
        <v>118.49757823364587</v>
      </c>
      <c r="K203" s="86">
        <f t="shared" si="18"/>
        <v>0.004461376242512651</v>
      </c>
      <c r="L203" s="87">
        <f t="shared" si="21"/>
        <v>3.9870835384112935</v>
      </c>
    </row>
    <row r="204" spans="1:12" ht="13.5">
      <c r="A204" s="104"/>
      <c r="B204" s="22">
        <v>514</v>
      </c>
      <c r="C204" s="91" t="s">
        <v>180</v>
      </c>
      <c r="D204" s="212">
        <v>31.574</v>
      </c>
      <c r="E204" s="48">
        <v>39.231</v>
      </c>
      <c r="F204" s="37">
        <f t="shared" si="19"/>
        <v>80.48227167291174</v>
      </c>
      <c r="G204" s="49">
        <f t="shared" si="20"/>
        <v>0.00021479357775635338</v>
      </c>
      <c r="H204" s="47">
        <v>1362.03</v>
      </c>
      <c r="I204" s="213">
        <v>1068.298</v>
      </c>
      <c r="J204" s="50">
        <f aca="true" t="shared" si="22" ref="J204:J226">H204/I204*100</f>
        <v>127.49532433834005</v>
      </c>
      <c r="K204" s="86">
        <f t="shared" si="18"/>
        <v>0.0018634198520339922</v>
      </c>
      <c r="L204" s="87">
        <f t="shared" si="21"/>
        <v>2.318157456150012</v>
      </c>
    </row>
    <row r="205" spans="1:12" ht="13.5">
      <c r="A205" s="104"/>
      <c r="B205" s="22">
        <v>515</v>
      </c>
      <c r="C205" s="91" t="s">
        <v>181</v>
      </c>
      <c r="D205" s="212">
        <v>34.099</v>
      </c>
      <c r="E205" s="48">
        <v>71.756</v>
      </c>
      <c r="F205" s="37">
        <f t="shared" si="19"/>
        <v>47.520764814092196</v>
      </c>
      <c r="G205" s="49">
        <f t="shared" si="20"/>
        <v>0.00023197080534344375</v>
      </c>
      <c r="H205" s="47">
        <v>110799.038</v>
      </c>
      <c r="I205" s="213">
        <v>170889.726</v>
      </c>
      <c r="J205" s="50">
        <f t="shared" si="22"/>
        <v>64.8365706900367</v>
      </c>
      <c r="K205" s="86">
        <f aca="true" t="shared" si="23" ref="K205:K249">H205/$H$8*100</f>
        <v>0.15158632849164017</v>
      </c>
      <c r="L205" s="87">
        <f t="shared" si="21"/>
        <v>0.03077553796089818</v>
      </c>
    </row>
    <row r="206" spans="1:12" ht="13.5">
      <c r="A206" s="104"/>
      <c r="B206" s="22">
        <v>516</v>
      </c>
      <c r="C206" s="91" t="s">
        <v>182</v>
      </c>
      <c r="D206" s="212">
        <v>261.777</v>
      </c>
      <c r="E206" s="48">
        <v>355.703</v>
      </c>
      <c r="F206" s="37">
        <f t="shared" si="19"/>
        <v>73.59426262921595</v>
      </c>
      <c r="G206" s="49">
        <f t="shared" si="20"/>
        <v>0.0017808329132933717</v>
      </c>
      <c r="H206" s="47">
        <v>5663.567</v>
      </c>
      <c r="I206" s="213">
        <v>5221.545</v>
      </c>
      <c r="J206" s="50">
        <f t="shared" si="22"/>
        <v>108.46534885747418</v>
      </c>
      <c r="K206" s="86">
        <f t="shared" si="23"/>
        <v>0.00774843665787435</v>
      </c>
      <c r="L206" s="87">
        <f t="shared" si="21"/>
        <v>4.622122418610038</v>
      </c>
    </row>
    <row r="207" spans="1:12" ht="13.5">
      <c r="A207" s="104"/>
      <c r="B207" s="22">
        <v>517</v>
      </c>
      <c r="C207" s="91" t="s">
        <v>183</v>
      </c>
      <c r="D207" s="212">
        <v>2951.789</v>
      </c>
      <c r="E207" s="48">
        <v>2559.538</v>
      </c>
      <c r="F207" s="37">
        <f t="shared" si="19"/>
        <v>115.32507038379582</v>
      </c>
      <c r="G207" s="49">
        <f t="shared" si="20"/>
        <v>0.020080614432502964</v>
      </c>
      <c r="H207" s="47">
        <v>12423.756</v>
      </c>
      <c r="I207" s="213">
        <v>12057.323</v>
      </c>
      <c r="J207" s="50">
        <f t="shared" si="22"/>
        <v>103.03909084960235</v>
      </c>
      <c r="K207" s="86">
        <f t="shared" si="23"/>
        <v>0.016997183297890957</v>
      </c>
      <c r="L207" s="87">
        <f t="shared" si="21"/>
        <v>23.759231910221036</v>
      </c>
    </row>
    <row r="208" spans="1:12" ht="13.5">
      <c r="A208" s="104"/>
      <c r="B208" s="22">
        <v>518</v>
      </c>
      <c r="C208" s="91" t="s">
        <v>184</v>
      </c>
      <c r="D208" s="212">
        <v>49.892</v>
      </c>
      <c r="E208" s="48">
        <v>17.591</v>
      </c>
      <c r="F208" s="37">
        <f t="shared" si="19"/>
        <v>283.62230686146324</v>
      </c>
      <c r="G208" s="49">
        <f t="shared" si="20"/>
        <v>0.00033940841139608487</v>
      </c>
      <c r="H208" s="47">
        <v>3414.413</v>
      </c>
      <c r="I208" s="213">
        <v>4426.444</v>
      </c>
      <c r="J208" s="50">
        <f t="shared" si="22"/>
        <v>77.13670386432088</v>
      </c>
      <c r="K208" s="86">
        <f t="shared" si="23"/>
        <v>0.004671325130315</v>
      </c>
      <c r="L208" s="87">
        <f t="shared" si="21"/>
        <v>1.46121749184999</v>
      </c>
    </row>
    <row r="209" spans="1:12" ht="13.5">
      <c r="A209" s="104"/>
      <c r="B209" s="22">
        <v>519</v>
      </c>
      <c r="C209" s="91" t="s">
        <v>185</v>
      </c>
      <c r="D209" s="212">
        <v>73.963</v>
      </c>
      <c r="E209" s="48">
        <v>51.223</v>
      </c>
      <c r="F209" s="37">
        <f t="shared" si="19"/>
        <v>144.39411982898307</v>
      </c>
      <c r="G209" s="49">
        <f t="shared" si="20"/>
        <v>0.0005031601124847394</v>
      </c>
      <c r="H209" s="47">
        <v>1678.204</v>
      </c>
      <c r="I209" s="213">
        <v>1064.343</v>
      </c>
      <c r="J209" s="50">
        <f t="shared" si="22"/>
        <v>157.67511037325372</v>
      </c>
      <c r="K209" s="86">
        <f t="shared" si="23"/>
        <v>0.0022959836783058036</v>
      </c>
      <c r="L209" s="87">
        <f t="shared" si="21"/>
        <v>4.407271106492416</v>
      </c>
    </row>
    <row r="210" spans="1:12" ht="13.5">
      <c r="A210" s="104"/>
      <c r="B210" s="22">
        <v>520</v>
      </c>
      <c r="C210" s="91" t="s">
        <v>186</v>
      </c>
      <c r="D210" s="212">
        <v>78.986</v>
      </c>
      <c r="E210" s="48">
        <v>34.011</v>
      </c>
      <c r="F210" s="37">
        <f t="shared" si="19"/>
        <v>232.23662932580632</v>
      </c>
      <c r="G210" s="49">
        <f t="shared" si="20"/>
        <v>0.0005373308903738307</v>
      </c>
      <c r="H210" s="47">
        <v>691.88</v>
      </c>
      <c r="I210" s="213">
        <v>769.756</v>
      </c>
      <c r="J210" s="50">
        <f t="shared" si="22"/>
        <v>89.88302786857135</v>
      </c>
      <c r="K210" s="86">
        <f t="shared" si="23"/>
        <v>0.0009465745447789539</v>
      </c>
      <c r="L210" s="87">
        <f t="shared" si="21"/>
        <v>11.416141527432504</v>
      </c>
    </row>
    <row r="211" spans="1:12" ht="13.5">
      <c r="A211" s="104"/>
      <c r="B211" s="22">
        <v>521</v>
      </c>
      <c r="C211" s="91" t="s">
        <v>187</v>
      </c>
      <c r="D211" s="212">
        <v>30.972</v>
      </c>
      <c r="E211" s="48">
        <v>73.716</v>
      </c>
      <c r="F211" s="37">
        <f t="shared" si="19"/>
        <v>42.01530196972164</v>
      </c>
      <c r="G211" s="49">
        <f t="shared" si="20"/>
        <v>0.0002106982545850946</v>
      </c>
      <c r="H211" s="47">
        <v>423.335</v>
      </c>
      <c r="I211" s="213">
        <v>512.725</v>
      </c>
      <c r="J211" s="50">
        <f t="shared" si="22"/>
        <v>82.56570286215808</v>
      </c>
      <c r="K211" s="86">
        <f t="shared" si="23"/>
        <v>0.0005791728839018304</v>
      </c>
      <c r="L211" s="87">
        <f t="shared" si="21"/>
        <v>7.316191668536738</v>
      </c>
    </row>
    <row r="212" spans="1:12" ht="13.5">
      <c r="A212" s="104"/>
      <c r="B212" s="22">
        <v>522</v>
      </c>
      <c r="C212" s="91" t="s">
        <v>188</v>
      </c>
      <c r="D212" s="212">
        <v>238.041</v>
      </c>
      <c r="E212" s="48">
        <v>193.662</v>
      </c>
      <c r="F212" s="37">
        <f t="shared" si="19"/>
        <v>122.9156984849893</v>
      </c>
      <c r="G212" s="49">
        <f t="shared" si="20"/>
        <v>0.0016193601711123112</v>
      </c>
      <c r="H212" s="47">
        <v>263.651</v>
      </c>
      <c r="I212" s="213">
        <v>276.814</v>
      </c>
      <c r="J212" s="50">
        <f t="shared" si="22"/>
        <v>95.244821432442</v>
      </c>
      <c r="K212" s="86">
        <f t="shared" si="23"/>
        <v>0.000360706083866445</v>
      </c>
      <c r="L212" s="87">
        <f t="shared" si="21"/>
        <v>90.28640134116692</v>
      </c>
    </row>
    <row r="213" spans="1:12" ht="13.5">
      <c r="A213" s="104"/>
      <c r="B213" s="22">
        <v>523</v>
      </c>
      <c r="C213" s="91" t="s">
        <v>189</v>
      </c>
      <c r="D213" s="212">
        <v>999.964</v>
      </c>
      <c r="E213" s="48">
        <v>493.368</v>
      </c>
      <c r="F213" s="37">
        <f t="shared" si="19"/>
        <v>202.68116294530657</v>
      </c>
      <c r="G213" s="49">
        <f t="shared" si="20"/>
        <v>0.006802617507682085</v>
      </c>
      <c r="H213" s="47">
        <v>2069.42</v>
      </c>
      <c r="I213" s="213">
        <v>2344.674</v>
      </c>
      <c r="J213" s="50">
        <f t="shared" si="22"/>
        <v>88.2604575305565</v>
      </c>
      <c r="K213" s="86">
        <f t="shared" si="23"/>
        <v>0.002831213930821042</v>
      </c>
      <c r="L213" s="87">
        <f t="shared" si="21"/>
        <v>48.32097882498478</v>
      </c>
    </row>
    <row r="214" spans="1:12" ht="13.5">
      <c r="A214" s="104"/>
      <c r="B214" s="22">
        <v>524</v>
      </c>
      <c r="C214" s="91" t="s">
        <v>190</v>
      </c>
      <c r="D214" s="212">
        <v>11535.168</v>
      </c>
      <c r="E214" s="48">
        <v>18416.716</v>
      </c>
      <c r="F214" s="37">
        <f t="shared" si="19"/>
        <v>62.634228599713424</v>
      </c>
      <c r="G214" s="49">
        <f t="shared" si="20"/>
        <v>0.07847216078864253</v>
      </c>
      <c r="H214" s="47">
        <v>76475.414</v>
      </c>
      <c r="I214" s="213">
        <v>63208.054</v>
      </c>
      <c r="J214" s="50">
        <f t="shared" si="22"/>
        <v>120.98998333345305</v>
      </c>
      <c r="K214" s="86">
        <f t="shared" si="23"/>
        <v>0.1046275079404406</v>
      </c>
      <c r="L214" s="87">
        <f t="shared" si="21"/>
        <v>15.083498599955272</v>
      </c>
    </row>
    <row r="215" spans="1:12" ht="13.5">
      <c r="A215" s="104"/>
      <c r="B215" s="22">
        <v>525</v>
      </c>
      <c r="C215" s="91" t="s">
        <v>191</v>
      </c>
      <c r="D215" s="212">
        <v>70.187</v>
      </c>
      <c r="E215" s="48">
        <v>60.215</v>
      </c>
      <c r="F215" s="37">
        <f t="shared" si="19"/>
        <v>116.56065764344432</v>
      </c>
      <c r="G215" s="49">
        <f t="shared" si="20"/>
        <v>0.00047747250402182726</v>
      </c>
      <c r="H215" s="47">
        <v>326.675</v>
      </c>
      <c r="I215" s="213">
        <v>517.582</v>
      </c>
      <c r="J215" s="50">
        <f t="shared" si="22"/>
        <v>63.11560293827838</v>
      </c>
      <c r="K215" s="86">
        <f t="shared" si="23"/>
        <v>0.00044693044952255417</v>
      </c>
      <c r="L215" s="87">
        <f t="shared" si="21"/>
        <v>21.48526823295324</v>
      </c>
    </row>
    <row r="216" spans="1:12" ht="13.5">
      <c r="A216" s="104"/>
      <c r="B216" s="22">
        <v>526</v>
      </c>
      <c r="C216" s="91" t="s">
        <v>192</v>
      </c>
      <c r="D216" s="212">
        <v>1319.224</v>
      </c>
      <c r="E216" s="48">
        <v>791.381</v>
      </c>
      <c r="F216" s="37">
        <f t="shared" si="19"/>
        <v>166.69897306101612</v>
      </c>
      <c r="G216" s="49">
        <f t="shared" si="20"/>
        <v>0.008974499360931382</v>
      </c>
      <c r="H216" s="47">
        <v>1578.375</v>
      </c>
      <c r="I216" s="213">
        <v>1989.571</v>
      </c>
      <c r="J216" s="50">
        <f t="shared" si="22"/>
        <v>79.33242895076376</v>
      </c>
      <c r="K216" s="86">
        <f t="shared" si="23"/>
        <v>0.002159405673115976</v>
      </c>
      <c r="L216" s="87">
        <f t="shared" si="21"/>
        <v>83.58115150075236</v>
      </c>
    </row>
    <row r="217" spans="1:12" ht="13.5">
      <c r="A217" s="104"/>
      <c r="B217" s="22">
        <v>527</v>
      </c>
      <c r="C217" s="91" t="s">
        <v>193</v>
      </c>
      <c r="D217" s="212">
        <v>202.552</v>
      </c>
      <c r="E217" s="48">
        <v>230.11</v>
      </c>
      <c r="F217" s="37">
        <f t="shared" si="19"/>
        <v>88.02398852722611</v>
      </c>
      <c r="G217" s="49">
        <f t="shared" si="20"/>
        <v>0.0013779333870179544</v>
      </c>
      <c r="H217" s="47">
        <v>3564.299</v>
      </c>
      <c r="I217" s="213">
        <v>2711.418</v>
      </c>
      <c r="J217" s="50">
        <f t="shared" si="22"/>
        <v>131.4551647883137</v>
      </c>
      <c r="K217" s="86">
        <f t="shared" si="23"/>
        <v>0.004876387095133665</v>
      </c>
      <c r="L217" s="87">
        <f t="shared" si="21"/>
        <v>5.682800460904094</v>
      </c>
    </row>
    <row r="218" spans="1:12" ht="13.5">
      <c r="A218" s="104"/>
      <c r="B218" s="22">
        <v>528</v>
      </c>
      <c r="C218" s="91" t="s">
        <v>194</v>
      </c>
      <c r="D218" s="212">
        <v>68.311</v>
      </c>
      <c r="E218" s="48">
        <v>46.511</v>
      </c>
      <c r="F218" s="37">
        <f t="shared" si="19"/>
        <v>146.87063275354217</v>
      </c>
      <c r="G218" s="49">
        <f t="shared" si="20"/>
        <v>0.00046471033413929996</v>
      </c>
      <c r="H218" s="47">
        <v>251.378</v>
      </c>
      <c r="I218" s="213">
        <v>293.517</v>
      </c>
      <c r="J218" s="50">
        <f t="shared" si="22"/>
        <v>85.64342099435467</v>
      </c>
      <c r="K218" s="86">
        <f t="shared" si="23"/>
        <v>0.00034391515279736924</v>
      </c>
      <c r="L218" s="87">
        <f t="shared" si="21"/>
        <v>27.174613530221425</v>
      </c>
    </row>
    <row r="219" spans="1:12" ht="13.5">
      <c r="A219" s="104"/>
      <c r="B219" s="22">
        <v>529</v>
      </c>
      <c r="C219" s="91" t="s">
        <v>195</v>
      </c>
      <c r="D219" s="212">
        <v>6.146</v>
      </c>
      <c r="E219" s="48">
        <v>4.049</v>
      </c>
      <c r="F219" s="37">
        <f t="shared" si="19"/>
        <v>151.79056557174607</v>
      </c>
      <c r="G219" s="49">
        <f t="shared" si="20"/>
        <v>4.181039237633964E-05</v>
      </c>
      <c r="H219" s="47">
        <v>88.823</v>
      </c>
      <c r="I219" s="213">
        <v>78.51</v>
      </c>
      <c r="J219" s="50">
        <f t="shared" si="22"/>
        <v>113.13590625398038</v>
      </c>
      <c r="K219" s="86">
        <f t="shared" si="23"/>
        <v>0.00012152048157325115</v>
      </c>
      <c r="L219" s="87">
        <f t="shared" si="21"/>
        <v>6.9193789896760975</v>
      </c>
    </row>
    <row r="220" spans="1:12" ht="13.5">
      <c r="A220" s="104"/>
      <c r="B220" s="22">
        <v>530</v>
      </c>
      <c r="C220" s="91" t="s">
        <v>196</v>
      </c>
      <c r="D220" s="212">
        <v>5.666</v>
      </c>
      <c r="E220" s="48">
        <v>4.55</v>
      </c>
      <c r="F220" s="37">
        <f t="shared" si="19"/>
        <v>124.52747252747254</v>
      </c>
      <c r="G220" s="49">
        <f t="shared" si="20"/>
        <v>3.854501841918978E-05</v>
      </c>
      <c r="H220" s="47">
        <v>963.622</v>
      </c>
      <c r="I220" s="213">
        <v>916.639</v>
      </c>
      <c r="J220" s="50">
        <f t="shared" si="22"/>
        <v>105.12557288092694</v>
      </c>
      <c r="K220" s="86">
        <f t="shared" si="23"/>
        <v>0.0013183500838136455</v>
      </c>
      <c r="L220" s="87">
        <f t="shared" si="21"/>
        <v>0.5879898964531737</v>
      </c>
    </row>
    <row r="221" spans="1:12" ht="13.5">
      <c r="A221" s="104"/>
      <c r="B221" s="22">
        <v>531</v>
      </c>
      <c r="C221" s="91" t="s">
        <v>197</v>
      </c>
      <c r="D221" s="212">
        <v>2174.843</v>
      </c>
      <c r="E221" s="48">
        <v>2552.453</v>
      </c>
      <c r="F221" s="37">
        <f t="shared" si="19"/>
        <v>85.2059959576141</v>
      </c>
      <c r="G221" s="49">
        <f t="shared" si="20"/>
        <v>0.014795157693936809</v>
      </c>
      <c r="H221" s="47">
        <v>4940.65</v>
      </c>
      <c r="I221" s="213">
        <v>4385.44</v>
      </c>
      <c r="J221" s="50">
        <f t="shared" si="22"/>
        <v>112.6603031850852</v>
      </c>
      <c r="K221" s="86">
        <f t="shared" si="23"/>
        <v>0.0067593997870470865</v>
      </c>
      <c r="L221" s="87">
        <f t="shared" si="21"/>
        <v>44.019369920961815</v>
      </c>
    </row>
    <row r="222" spans="1:12" ht="13.5">
      <c r="A222" s="104"/>
      <c r="B222" s="22">
        <v>532</v>
      </c>
      <c r="C222" s="91" t="s">
        <v>198</v>
      </c>
      <c r="D222" s="212">
        <v>117.3</v>
      </c>
      <c r="E222" s="48">
        <v>99.37</v>
      </c>
      <c r="F222" s="37">
        <f t="shared" si="19"/>
        <v>118.04367515346684</v>
      </c>
      <c r="G222" s="49">
        <f t="shared" si="20"/>
        <v>0.0007979757607784967</v>
      </c>
      <c r="H222" s="47">
        <v>1718.09</v>
      </c>
      <c r="I222" s="213">
        <v>1932.523</v>
      </c>
      <c r="J222" s="50">
        <f t="shared" si="22"/>
        <v>88.90398717117468</v>
      </c>
      <c r="K222" s="86">
        <f t="shared" si="23"/>
        <v>0.002350552494130879</v>
      </c>
      <c r="L222" s="87">
        <f t="shared" si="21"/>
        <v>6.82734897473357</v>
      </c>
    </row>
    <row r="223" spans="1:12" ht="13.5">
      <c r="A223" s="104"/>
      <c r="B223" s="22">
        <v>533</v>
      </c>
      <c r="C223" s="91" t="s">
        <v>199</v>
      </c>
      <c r="D223" s="212">
        <v>1112.282</v>
      </c>
      <c r="E223" s="48">
        <v>760.771</v>
      </c>
      <c r="F223" s="37">
        <f t="shared" si="19"/>
        <v>146.2045740439633</v>
      </c>
      <c r="G223" s="49">
        <f t="shared" si="20"/>
        <v>0.00756670140793033</v>
      </c>
      <c r="H223" s="47">
        <v>6433.098</v>
      </c>
      <c r="I223" s="213">
        <v>4793.821</v>
      </c>
      <c r="J223" s="50">
        <f t="shared" si="22"/>
        <v>134.19562390836037</v>
      </c>
      <c r="K223" s="86">
        <f t="shared" si="23"/>
        <v>0.008801247052766952</v>
      </c>
      <c r="L223" s="87">
        <f t="shared" si="21"/>
        <v>17.289989986162187</v>
      </c>
    </row>
    <row r="224" spans="1:12" ht="13.5">
      <c r="A224" s="104"/>
      <c r="B224" s="22">
        <v>534</v>
      </c>
      <c r="C224" s="91" t="s">
        <v>200</v>
      </c>
      <c r="D224" s="212">
        <v>177.003</v>
      </c>
      <c r="E224" s="48">
        <v>110.773</v>
      </c>
      <c r="F224" s="37">
        <f t="shared" si="19"/>
        <v>159.78893773753532</v>
      </c>
      <c r="G224" s="49">
        <f t="shared" si="20"/>
        <v>0.001204127055286242</v>
      </c>
      <c r="H224" s="47">
        <v>691.804</v>
      </c>
      <c r="I224" s="213">
        <v>460.346</v>
      </c>
      <c r="J224" s="50">
        <f t="shared" si="22"/>
        <v>150.27913786586612</v>
      </c>
      <c r="K224" s="86">
        <f t="shared" si="23"/>
        <v>0.0009464705676941946</v>
      </c>
      <c r="L224" s="87">
        <f t="shared" si="21"/>
        <v>25.585715029112286</v>
      </c>
    </row>
    <row r="225" spans="1:12" ht="13.5">
      <c r="A225" s="104"/>
      <c r="B225" s="22">
        <v>535</v>
      </c>
      <c r="C225" s="91" t="s">
        <v>201</v>
      </c>
      <c r="D225" s="212">
        <v>13113.304</v>
      </c>
      <c r="E225" s="48">
        <v>10847.43</v>
      </c>
      <c r="F225" s="37">
        <f t="shared" si="19"/>
        <v>120.88857913809998</v>
      </c>
      <c r="G225" s="49">
        <f t="shared" si="20"/>
        <v>0.08920800286206056</v>
      </c>
      <c r="H225" s="47">
        <v>32264.709</v>
      </c>
      <c r="I225" s="213">
        <v>28049.624</v>
      </c>
      <c r="J225" s="50">
        <f t="shared" si="22"/>
        <v>115.02724243291105</v>
      </c>
      <c r="K225" s="86">
        <f t="shared" si="23"/>
        <v>0.044141978716107436</v>
      </c>
      <c r="L225" s="87">
        <f t="shared" si="21"/>
        <v>40.642870822110936</v>
      </c>
    </row>
    <row r="226" spans="1:12" ht="13.5">
      <c r="A226" s="104"/>
      <c r="B226" s="22">
        <v>536</v>
      </c>
      <c r="C226" s="91" t="s">
        <v>202</v>
      </c>
      <c r="D226" s="212"/>
      <c r="E226" s="48"/>
      <c r="F226" s="122"/>
      <c r="G226" s="49"/>
      <c r="H226" s="47">
        <v>142.337</v>
      </c>
      <c r="I226" s="213">
        <v>127.251</v>
      </c>
      <c r="J226" s="50">
        <f t="shared" si="22"/>
        <v>111.85530958499344</v>
      </c>
      <c r="K226" s="86">
        <f t="shared" si="23"/>
        <v>0.0001947340304390963</v>
      </c>
      <c r="L226" s="87">
        <f t="shared" si="21"/>
        <v>0</v>
      </c>
    </row>
    <row r="227" spans="1:12" ht="13.5">
      <c r="A227" s="104"/>
      <c r="B227" s="22">
        <v>537</v>
      </c>
      <c r="C227" s="91" t="s">
        <v>203</v>
      </c>
      <c r="D227" s="212">
        <v>2.3</v>
      </c>
      <c r="E227" s="48">
        <v>0</v>
      </c>
      <c r="F227" s="122" t="s">
        <v>237</v>
      </c>
      <c r="G227" s="49">
        <f t="shared" si="20"/>
        <v>1.5646583544676402E-05</v>
      </c>
      <c r="H227" s="123">
        <v>2.3</v>
      </c>
      <c r="I227" s="226">
        <v>0</v>
      </c>
      <c r="J227" s="93" t="s">
        <v>237</v>
      </c>
      <c r="K227" s="86">
        <f t="shared" si="23"/>
        <v>3.1466749335023324E-06</v>
      </c>
      <c r="L227" s="87">
        <f t="shared" si="21"/>
        <v>100</v>
      </c>
    </row>
    <row r="228" spans="1:12" ht="13.5">
      <c r="A228" s="104"/>
      <c r="B228" s="22">
        <v>538</v>
      </c>
      <c r="C228" s="91" t="s">
        <v>204</v>
      </c>
      <c r="D228" s="212">
        <v>7345.342</v>
      </c>
      <c r="E228" s="48">
        <v>6455.85</v>
      </c>
      <c r="F228" s="37">
        <f t="shared" si="19"/>
        <v>113.77807724776751</v>
      </c>
      <c r="G228" s="49">
        <f t="shared" si="20"/>
        <v>0.04996935098574803</v>
      </c>
      <c r="H228" s="47">
        <v>11693.909</v>
      </c>
      <c r="I228" s="213">
        <v>10597.51</v>
      </c>
      <c r="J228" s="50">
        <f>H228/I228*100</f>
        <v>110.34581708344695</v>
      </c>
      <c r="K228" s="86">
        <f t="shared" si="23"/>
        <v>0.015998665358677097</v>
      </c>
      <c r="L228" s="87">
        <f t="shared" si="21"/>
        <v>62.81340140409849</v>
      </c>
    </row>
    <row r="229" spans="1:12" ht="13.5">
      <c r="A229" s="104"/>
      <c r="B229" s="22">
        <v>539</v>
      </c>
      <c r="C229" s="91" t="s">
        <v>205</v>
      </c>
      <c r="D229" s="212">
        <v>790.211</v>
      </c>
      <c r="E229" s="48">
        <v>531.953</v>
      </c>
      <c r="F229" s="37">
        <f t="shared" si="19"/>
        <v>148.54902594778113</v>
      </c>
      <c r="G229" s="49">
        <f t="shared" si="20"/>
        <v>0.0053756967084444725</v>
      </c>
      <c r="H229" s="47">
        <v>3787.565</v>
      </c>
      <c r="I229" s="213">
        <v>1155.292</v>
      </c>
      <c r="J229" s="50">
        <f aca="true" t="shared" si="24" ref="J229:J249">H229/I229*100</f>
        <v>327.84482191515224</v>
      </c>
      <c r="K229" s="86">
        <f t="shared" si="23"/>
        <v>0.005181841671526418</v>
      </c>
      <c r="L229" s="87">
        <f t="shared" si="21"/>
        <v>20.863298715665607</v>
      </c>
    </row>
    <row r="230" spans="1:12" ht="13.5">
      <c r="A230" s="104"/>
      <c r="B230" s="22">
        <v>540</v>
      </c>
      <c r="C230" s="91" t="s">
        <v>206</v>
      </c>
      <c r="D230" s="212">
        <v>180.01</v>
      </c>
      <c r="E230" s="48">
        <v>47.125</v>
      </c>
      <c r="F230" s="37">
        <f t="shared" si="19"/>
        <v>381.9840848806366</v>
      </c>
      <c r="G230" s="49">
        <f t="shared" si="20"/>
        <v>0.0012245832625553041</v>
      </c>
      <c r="H230" s="47">
        <v>346.654</v>
      </c>
      <c r="I230" s="213">
        <v>93.429</v>
      </c>
      <c r="J230" s="50">
        <f t="shared" si="24"/>
        <v>371.0346894433206</v>
      </c>
      <c r="K230" s="86">
        <f t="shared" si="23"/>
        <v>0.00047426410973839893</v>
      </c>
      <c r="L230" s="87">
        <f t="shared" si="21"/>
        <v>51.92785890253682</v>
      </c>
    </row>
    <row r="231" spans="1:12" ht="13.5">
      <c r="A231" s="104"/>
      <c r="B231" s="22">
        <v>541</v>
      </c>
      <c r="C231" s="91" t="s">
        <v>207</v>
      </c>
      <c r="D231" s="212">
        <v>13693.288</v>
      </c>
      <c r="E231" s="48">
        <v>12059.255</v>
      </c>
      <c r="F231" s="37">
        <f t="shared" si="19"/>
        <v>113.55003273419462</v>
      </c>
      <c r="G231" s="49">
        <f t="shared" si="20"/>
        <v>0.09315355421448472</v>
      </c>
      <c r="H231" s="47">
        <v>100970.08</v>
      </c>
      <c r="I231" s="213">
        <v>89201.269</v>
      </c>
      <c r="J231" s="50">
        <f t="shared" si="24"/>
        <v>113.19354660750398</v>
      </c>
      <c r="K231" s="86">
        <f t="shared" si="23"/>
        <v>0.1381391390303153</v>
      </c>
      <c r="L231" s="87">
        <f t="shared" si="21"/>
        <v>13.561728385280075</v>
      </c>
    </row>
    <row r="232" spans="1:12" ht="13.5">
      <c r="A232" s="104"/>
      <c r="B232" s="22">
        <v>542</v>
      </c>
      <c r="C232" s="91" t="s">
        <v>208</v>
      </c>
      <c r="D232" s="212">
        <v>4518.014</v>
      </c>
      <c r="E232" s="48">
        <v>3457.222</v>
      </c>
      <c r="F232" s="37">
        <f t="shared" si="19"/>
        <v>130.68336369489722</v>
      </c>
      <c r="G232" s="49">
        <f t="shared" si="20"/>
        <v>0.030735427611746788</v>
      </c>
      <c r="H232" s="47">
        <v>19860.959</v>
      </c>
      <c r="I232" s="213">
        <v>16143.613</v>
      </c>
      <c r="J232" s="50">
        <f t="shared" si="24"/>
        <v>123.02672889891501</v>
      </c>
      <c r="K232" s="86">
        <f t="shared" si="23"/>
        <v>0.027172166017659805</v>
      </c>
      <c r="L232" s="87">
        <f t="shared" si="21"/>
        <v>22.74821674018863</v>
      </c>
    </row>
    <row r="233" spans="1:12" ht="13.5">
      <c r="A233" s="104"/>
      <c r="B233" s="101">
        <v>543</v>
      </c>
      <c r="C233" s="107" t="s">
        <v>209</v>
      </c>
      <c r="D233" s="212">
        <v>7478.214</v>
      </c>
      <c r="E233" s="48">
        <v>6283.234</v>
      </c>
      <c r="F233" s="124">
        <f t="shared" si="19"/>
        <v>119.01855000148012</v>
      </c>
      <c r="G233" s="96">
        <f t="shared" si="20"/>
        <v>0.050873260919986396</v>
      </c>
      <c r="H233" s="47">
        <v>32020.875</v>
      </c>
      <c r="I233" s="213">
        <v>27919.986</v>
      </c>
      <c r="J233" s="50">
        <f t="shared" si="24"/>
        <v>114.68800521604845</v>
      </c>
      <c r="K233" s="86">
        <f t="shared" si="23"/>
        <v>0.043808384657091956</v>
      </c>
      <c r="L233" s="125">
        <f t="shared" si="21"/>
        <v>23.354183794165525</v>
      </c>
    </row>
    <row r="234" spans="1:12" ht="13.5">
      <c r="A234" s="104"/>
      <c r="B234" s="22">
        <v>544</v>
      </c>
      <c r="C234" s="91" t="s">
        <v>210</v>
      </c>
      <c r="D234" s="212">
        <v>197.16</v>
      </c>
      <c r="E234" s="48">
        <v>100.283</v>
      </c>
      <c r="F234" s="126">
        <f t="shared" si="19"/>
        <v>196.60361177866636</v>
      </c>
      <c r="G234" s="49">
        <f t="shared" si="20"/>
        <v>0.0013412523528993042</v>
      </c>
      <c r="H234" s="47">
        <v>637.961</v>
      </c>
      <c r="I234" s="213">
        <v>435.49</v>
      </c>
      <c r="J234" s="50">
        <f t="shared" si="24"/>
        <v>146.49268639922846</v>
      </c>
      <c r="K234" s="86">
        <f t="shared" si="23"/>
        <v>0.0008728069075009051</v>
      </c>
      <c r="L234" s="87">
        <f t="shared" si="21"/>
        <v>30.904710476032232</v>
      </c>
    </row>
    <row r="235" spans="1:12" ht="13.5">
      <c r="A235" s="104"/>
      <c r="B235" s="208">
        <v>545</v>
      </c>
      <c r="C235" s="106" t="s">
        <v>211</v>
      </c>
      <c r="D235" s="212">
        <v>3384.282</v>
      </c>
      <c r="E235" s="48">
        <v>3795.236</v>
      </c>
      <c r="F235" s="80">
        <f t="shared" si="19"/>
        <v>89.17184596689113</v>
      </c>
      <c r="G235" s="81">
        <f t="shared" si="20"/>
        <v>0.023022804805106326</v>
      </c>
      <c r="H235" s="47">
        <v>20156.047</v>
      </c>
      <c r="I235" s="213">
        <v>26024.146</v>
      </c>
      <c r="J235" s="50">
        <f t="shared" si="24"/>
        <v>77.45132923862323</v>
      </c>
      <c r="K235" s="86">
        <f t="shared" si="23"/>
        <v>0.027575881675389078</v>
      </c>
      <c r="L235" s="84">
        <f t="shared" si="21"/>
        <v>16.790405380578843</v>
      </c>
    </row>
    <row r="236" spans="1:12" ht="13.5">
      <c r="A236" s="104"/>
      <c r="B236" s="22">
        <v>546</v>
      </c>
      <c r="C236" s="91" t="s">
        <v>212</v>
      </c>
      <c r="D236" s="212">
        <v>503.628</v>
      </c>
      <c r="E236" s="48">
        <v>207.014</v>
      </c>
      <c r="F236" s="37">
        <f t="shared" si="19"/>
        <v>243.2820968630141</v>
      </c>
      <c r="G236" s="49">
        <f t="shared" si="20"/>
        <v>0.00342611199019056</v>
      </c>
      <c r="H236" s="47">
        <v>1784.703</v>
      </c>
      <c r="I236" s="213">
        <v>1277.014</v>
      </c>
      <c r="J236" s="50">
        <f t="shared" si="24"/>
        <v>139.75594629346273</v>
      </c>
      <c r="K236" s="86">
        <f t="shared" si="23"/>
        <v>0.0024416870408027883</v>
      </c>
      <c r="L236" s="87">
        <f t="shared" si="21"/>
        <v>28.21914906850047</v>
      </c>
    </row>
    <row r="237" spans="1:12" ht="13.5">
      <c r="A237" s="104"/>
      <c r="B237" s="22">
        <v>547</v>
      </c>
      <c r="C237" s="91" t="s">
        <v>213</v>
      </c>
      <c r="D237" s="212">
        <v>2341.543</v>
      </c>
      <c r="E237" s="48">
        <v>2466.441</v>
      </c>
      <c r="F237" s="37">
        <f t="shared" si="19"/>
        <v>94.9361042895411</v>
      </c>
      <c r="G237" s="49">
        <f t="shared" si="20"/>
        <v>0.015929194857805314</v>
      </c>
      <c r="H237" s="47">
        <v>11726.837</v>
      </c>
      <c r="I237" s="213">
        <v>10773.728</v>
      </c>
      <c r="J237" s="50">
        <f t="shared" si="24"/>
        <v>108.84660351551479</v>
      </c>
      <c r="K237" s="86">
        <f t="shared" si="23"/>
        <v>0.016043714798768562</v>
      </c>
      <c r="L237" s="87">
        <f t="shared" si="21"/>
        <v>19.967387625495263</v>
      </c>
    </row>
    <row r="238" spans="1:12" ht="13.5">
      <c r="A238" s="104"/>
      <c r="B238" s="22">
        <v>548</v>
      </c>
      <c r="C238" s="91" t="s">
        <v>214</v>
      </c>
      <c r="D238" s="212">
        <v>583.098</v>
      </c>
      <c r="E238" s="48">
        <v>610.799</v>
      </c>
      <c r="F238" s="37">
        <f t="shared" si="19"/>
        <v>95.46479283692344</v>
      </c>
      <c r="G238" s="49">
        <f t="shared" si="20"/>
        <v>0.0039667354659711825</v>
      </c>
      <c r="H238" s="47">
        <v>1323.37</v>
      </c>
      <c r="I238" s="213">
        <v>1610.88</v>
      </c>
      <c r="J238" s="50">
        <f t="shared" si="24"/>
        <v>82.151991458085</v>
      </c>
      <c r="K238" s="86">
        <f t="shared" si="23"/>
        <v>0.0018105283507604268</v>
      </c>
      <c r="L238" s="87">
        <f t="shared" si="21"/>
        <v>44.0616003083038</v>
      </c>
    </row>
    <row r="239" spans="1:12" ht="13.5">
      <c r="A239" s="104"/>
      <c r="B239" s="22">
        <v>549</v>
      </c>
      <c r="C239" s="91" t="s">
        <v>215</v>
      </c>
      <c r="D239" s="212">
        <v>1062.81</v>
      </c>
      <c r="E239" s="48">
        <v>864.375</v>
      </c>
      <c r="F239" s="37">
        <f t="shared" si="19"/>
        <v>122.95704989154012</v>
      </c>
      <c r="G239" s="49">
        <f t="shared" si="20"/>
        <v>0.007230150198746751</v>
      </c>
      <c r="H239" s="47">
        <v>3995.203</v>
      </c>
      <c r="I239" s="213">
        <v>4150.195</v>
      </c>
      <c r="J239" s="50">
        <f t="shared" si="24"/>
        <v>96.26542849191424</v>
      </c>
      <c r="K239" s="86">
        <f t="shared" si="23"/>
        <v>0.005465915275805791</v>
      </c>
      <c r="L239" s="87">
        <f t="shared" si="21"/>
        <v>26.60215263154338</v>
      </c>
    </row>
    <row r="240" spans="1:12" ht="13.5">
      <c r="A240" s="104"/>
      <c r="B240" s="22">
        <v>550</v>
      </c>
      <c r="C240" s="91" t="s">
        <v>216</v>
      </c>
      <c r="D240" s="212">
        <v>398.051</v>
      </c>
      <c r="E240" s="48">
        <v>208.963</v>
      </c>
      <c r="F240" s="37">
        <f t="shared" si="19"/>
        <v>190.4887468116365</v>
      </c>
      <c r="G240" s="49">
        <f t="shared" si="20"/>
        <v>0.0027078861854530375</v>
      </c>
      <c r="H240" s="47">
        <v>3968.667</v>
      </c>
      <c r="I240" s="213">
        <v>3350.651</v>
      </c>
      <c r="J240" s="50">
        <f t="shared" si="24"/>
        <v>118.44465448654604</v>
      </c>
      <c r="K240" s="86">
        <f t="shared" si="23"/>
        <v>0.005429610855790392</v>
      </c>
      <c r="L240" s="87">
        <f t="shared" si="21"/>
        <v>10.029841254002918</v>
      </c>
    </row>
    <row r="241" spans="1:12" ht="13.5">
      <c r="A241" s="104"/>
      <c r="B241" s="22">
        <v>551</v>
      </c>
      <c r="C241" s="91" t="s">
        <v>217</v>
      </c>
      <c r="D241" s="212">
        <v>173846.616</v>
      </c>
      <c r="E241" s="48">
        <v>172441.987</v>
      </c>
      <c r="F241" s="37">
        <f t="shared" si="19"/>
        <v>100.81455162077204</v>
      </c>
      <c r="G241" s="49">
        <f t="shared" si="20"/>
        <v>1.1826546092188164</v>
      </c>
      <c r="H241" s="47">
        <v>343064.697</v>
      </c>
      <c r="I241" s="213">
        <v>338043.411</v>
      </c>
      <c r="J241" s="50">
        <f t="shared" si="24"/>
        <v>101.48539679715869</v>
      </c>
      <c r="K241" s="86">
        <f t="shared" si="23"/>
        <v>0.46935351418237947</v>
      </c>
      <c r="L241" s="87">
        <f t="shared" si="21"/>
        <v>50.67458631571176</v>
      </c>
    </row>
    <row r="242" spans="1:12" ht="13.5">
      <c r="A242" s="104"/>
      <c r="B242" s="22">
        <v>552</v>
      </c>
      <c r="C242" s="91" t="s">
        <v>218</v>
      </c>
      <c r="D242" s="212">
        <v>247.325</v>
      </c>
      <c r="E242" s="48">
        <v>269.305</v>
      </c>
      <c r="F242" s="37">
        <f aca="true" t="shared" si="25" ref="F242:F250">D242/E242*100</f>
        <v>91.83825031098569</v>
      </c>
      <c r="G242" s="49">
        <f aca="true" t="shared" si="26" ref="G242:G253">D242/$D$8*100</f>
        <v>0.001682517945733518</v>
      </c>
      <c r="H242" s="47">
        <v>812.553</v>
      </c>
      <c r="I242" s="213">
        <v>1067.319</v>
      </c>
      <c r="J242" s="50">
        <f t="shared" si="24"/>
        <v>76.13028532238253</v>
      </c>
      <c r="K242" s="86">
        <f t="shared" si="23"/>
        <v>0.0011116696335835307</v>
      </c>
      <c r="L242" s="87">
        <f t="shared" si="21"/>
        <v>30.438014504899986</v>
      </c>
    </row>
    <row r="243" spans="1:12" ht="13.5">
      <c r="A243" s="104"/>
      <c r="B243" s="22">
        <v>553</v>
      </c>
      <c r="C243" s="91" t="s">
        <v>219</v>
      </c>
      <c r="D243" s="212">
        <v>897.482</v>
      </c>
      <c r="E243" s="48">
        <v>927.828</v>
      </c>
      <c r="F243" s="37">
        <f t="shared" si="25"/>
        <v>96.72935069862086</v>
      </c>
      <c r="G243" s="49">
        <f t="shared" si="26"/>
        <v>0.006105446562105769</v>
      </c>
      <c r="H243" s="47">
        <v>3424.307</v>
      </c>
      <c r="I243" s="213">
        <v>4371.684</v>
      </c>
      <c r="J243" s="50">
        <f t="shared" si="24"/>
        <v>78.3292433762367</v>
      </c>
      <c r="K243" s="86">
        <f t="shared" si="23"/>
        <v>0.004684861305007205</v>
      </c>
      <c r="L243" s="87">
        <f t="shared" si="21"/>
        <v>26.209157064480493</v>
      </c>
    </row>
    <row r="244" spans="1:12" ht="13.5">
      <c r="A244" s="104"/>
      <c r="B244" s="22">
        <v>554</v>
      </c>
      <c r="C244" s="91" t="s">
        <v>220</v>
      </c>
      <c r="D244" s="212">
        <v>3384.016</v>
      </c>
      <c r="E244" s="48">
        <v>4402.742</v>
      </c>
      <c r="F244" s="37">
        <f t="shared" si="25"/>
        <v>76.86155582134951</v>
      </c>
      <c r="G244" s="49">
        <f t="shared" si="26"/>
        <v>0.023020995243705072</v>
      </c>
      <c r="H244" s="47">
        <v>11575.804</v>
      </c>
      <c r="I244" s="213">
        <v>12533.465</v>
      </c>
      <c r="J244" s="50">
        <f t="shared" si="24"/>
        <v>92.3591680353358</v>
      </c>
      <c r="K244" s="86">
        <f t="shared" si="23"/>
        <v>0.015837083600841753</v>
      </c>
      <c r="L244" s="87">
        <f t="shared" si="21"/>
        <v>29.233528833072846</v>
      </c>
    </row>
    <row r="245" spans="1:12" ht="13.5">
      <c r="A245" s="104"/>
      <c r="B245" s="22">
        <v>555</v>
      </c>
      <c r="C245" s="91" t="s">
        <v>221</v>
      </c>
      <c r="D245" s="212">
        <v>773.156</v>
      </c>
      <c r="E245" s="48">
        <v>677.952</v>
      </c>
      <c r="F245" s="37">
        <f t="shared" si="25"/>
        <v>114.0428820919475</v>
      </c>
      <c r="G245" s="49">
        <f t="shared" si="26"/>
        <v>0.0052596738900294905</v>
      </c>
      <c r="H245" s="47">
        <v>3324.562</v>
      </c>
      <c r="I245" s="213">
        <v>2756.182</v>
      </c>
      <c r="J245" s="50">
        <f t="shared" si="24"/>
        <v>120.6220053682957</v>
      </c>
      <c r="K245" s="86">
        <f t="shared" si="23"/>
        <v>0.004548398221858427</v>
      </c>
      <c r="L245" s="87">
        <f aca="true" t="shared" si="27" ref="L245:L250">D245/H245*100</f>
        <v>23.25587551081917</v>
      </c>
    </row>
    <row r="246" spans="1:12" ht="13.5">
      <c r="A246" s="104"/>
      <c r="B246" s="22">
        <v>556</v>
      </c>
      <c r="C246" s="91" t="s">
        <v>222</v>
      </c>
      <c r="D246" s="212">
        <v>191.741</v>
      </c>
      <c r="E246" s="48">
        <v>82.441</v>
      </c>
      <c r="F246" s="37">
        <f t="shared" si="25"/>
        <v>232.5796630317439</v>
      </c>
      <c r="G246" s="49">
        <f t="shared" si="26"/>
        <v>0.0013043876414955645</v>
      </c>
      <c r="H246" s="47">
        <v>787.777</v>
      </c>
      <c r="I246" s="213">
        <v>568.946</v>
      </c>
      <c r="J246" s="50">
        <f t="shared" si="24"/>
        <v>138.46252544178182</v>
      </c>
      <c r="K246" s="86">
        <f t="shared" si="23"/>
        <v>0.0010777731039520292</v>
      </c>
      <c r="L246" s="87">
        <f t="shared" si="27"/>
        <v>24.33950216876096</v>
      </c>
    </row>
    <row r="247" spans="1:12" ht="13.5">
      <c r="A247" s="104"/>
      <c r="B247" s="22">
        <v>558</v>
      </c>
      <c r="C247" s="91" t="s">
        <v>223</v>
      </c>
      <c r="D247" s="212">
        <v>253.161</v>
      </c>
      <c r="E247" s="48">
        <v>2.304</v>
      </c>
      <c r="F247" s="37">
        <f t="shared" si="25"/>
        <v>10987.890625000002</v>
      </c>
      <c r="G247" s="49">
        <f t="shared" si="26"/>
        <v>0.0017222194507625316</v>
      </c>
      <c r="H247" s="47">
        <v>343.82</v>
      </c>
      <c r="I247" s="213">
        <v>246.025</v>
      </c>
      <c r="J247" s="50">
        <f t="shared" si="24"/>
        <v>139.75002540392236</v>
      </c>
      <c r="K247" s="86">
        <f t="shared" si="23"/>
        <v>0.00047038685897250954</v>
      </c>
      <c r="L247" s="87">
        <f t="shared" si="27"/>
        <v>73.63184224303416</v>
      </c>
    </row>
    <row r="248" spans="1:12" ht="13.5">
      <c r="A248" s="104"/>
      <c r="B248" s="101">
        <v>559</v>
      </c>
      <c r="C248" s="107" t="s">
        <v>224</v>
      </c>
      <c r="D248" s="212">
        <v>8.901</v>
      </c>
      <c r="E248" s="48">
        <v>3.916</v>
      </c>
      <c r="F248" s="37">
        <f t="shared" si="25"/>
        <v>227.2982635342186</v>
      </c>
      <c r="G248" s="96">
        <f t="shared" si="26"/>
        <v>6.055227831789768E-05</v>
      </c>
      <c r="H248" s="47">
        <v>63.895</v>
      </c>
      <c r="I248" s="213">
        <v>67.703</v>
      </c>
      <c r="J248" s="50">
        <f t="shared" si="24"/>
        <v>94.37543388033026</v>
      </c>
      <c r="K248" s="86">
        <f t="shared" si="23"/>
        <v>8.74159977722311E-05</v>
      </c>
      <c r="L248" s="125">
        <f t="shared" si="27"/>
        <v>13.930667501369435</v>
      </c>
    </row>
    <row r="249" spans="1:12" ht="13.5">
      <c r="A249" s="104"/>
      <c r="B249" s="22">
        <v>560</v>
      </c>
      <c r="C249" s="112" t="s">
        <v>245</v>
      </c>
      <c r="D249" s="212">
        <v>290.541</v>
      </c>
      <c r="E249" s="48">
        <v>412.713</v>
      </c>
      <c r="F249" s="37">
        <f t="shared" si="25"/>
        <v>70.39783093820645</v>
      </c>
      <c r="G249" s="96">
        <f t="shared" si="26"/>
        <v>0.001976510447675577</v>
      </c>
      <c r="H249" s="47">
        <v>1205.511</v>
      </c>
      <c r="I249" s="213">
        <v>1485.277</v>
      </c>
      <c r="J249" s="50">
        <f t="shared" si="24"/>
        <v>81.16405222729497</v>
      </c>
      <c r="K249" s="86">
        <f t="shared" si="23"/>
        <v>0.0016492831503310131</v>
      </c>
      <c r="L249" s="125">
        <f t="shared" si="27"/>
        <v>24.101065855060636</v>
      </c>
    </row>
    <row r="250" spans="1:12" ht="14.25" thickBot="1">
      <c r="A250" s="66" t="s">
        <v>225</v>
      </c>
      <c r="B250" s="67" t="s">
        <v>294</v>
      </c>
      <c r="C250" s="68"/>
      <c r="D250" s="142">
        <f>SUM(D191:D249)</f>
        <v>302901.2720000001</v>
      </c>
      <c r="E250" s="70">
        <f>SUM(E191:E249)</f>
        <v>310084.446</v>
      </c>
      <c r="F250" s="71">
        <f t="shared" si="25"/>
        <v>97.6834781322763</v>
      </c>
      <c r="G250" s="72">
        <f t="shared" si="26"/>
        <v>2.0605956774507623</v>
      </c>
      <c r="H250" s="69">
        <f>SUM(H191:H249)</f>
        <v>1106499.512</v>
      </c>
      <c r="I250" s="216">
        <f>SUM(I191:I249)</f>
        <v>1115015.7909999997</v>
      </c>
      <c r="J250" s="73">
        <f>H250/I250*100</f>
        <v>99.2362189783553</v>
      </c>
      <c r="K250" s="102">
        <f>H250/$H$8*100</f>
        <v>1.5138235992795495</v>
      </c>
      <c r="L250" s="103">
        <f t="shared" si="27"/>
        <v>27.374731639285176</v>
      </c>
    </row>
    <row r="251" spans="1:12" ht="13.5">
      <c r="A251" s="127" t="s">
        <v>246</v>
      </c>
      <c r="B251" s="128"/>
      <c r="C251" s="129"/>
      <c r="D251" s="227"/>
      <c r="E251" s="131"/>
      <c r="F251" s="80"/>
      <c r="G251" s="132"/>
      <c r="H251" s="130"/>
      <c r="I251" s="228"/>
      <c r="J251" s="133"/>
      <c r="K251" s="134"/>
      <c r="L251" s="135"/>
    </row>
    <row r="252" spans="1:12" ht="13.5">
      <c r="A252" s="136"/>
      <c r="B252" s="137">
        <v>702</v>
      </c>
      <c r="C252" s="138" t="s">
        <v>247</v>
      </c>
      <c r="D252" s="224"/>
      <c r="E252" s="139"/>
      <c r="F252" s="37"/>
      <c r="G252" s="140"/>
      <c r="H252" s="108"/>
      <c r="I252" s="229"/>
      <c r="J252" s="93"/>
      <c r="K252" s="140"/>
      <c r="L252" s="141"/>
    </row>
    <row r="253" spans="1:12" ht="14.25" thickBot="1">
      <c r="A253" s="66" t="s">
        <v>248</v>
      </c>
      <c r="B253" s="67" t="s">
        <v>295</v>
      </c>
      <c r="C253" s="68" t="s">
        <v>247</v>
      </c>
      <c r="D253" s="142">
        <f>SUM(D251:D252)</f>
        <v>0</v>
      </c>
      <c r="E253" s="70">
        <f>SUM(E251:E252)</f>
        <v>0</v>
      </c>
      <c r="F253" s="71">
        <v>0</v>
      </c>
      <c r="G253" s="103">
        <f t="shared" si="26"/>
        <v>0</v>
      </c>
      <c r="H253" s="69">
        <f>SUM(H251:H252)</f>
        <v>0</v>
      </c>
      <c r="I253" s="216">
        <f>SUM(I251:I252)</f>
        <v>0</v>
      </c>
      <c r="J253" s="143">
        <v>0</v>
      </c>
      <c r="K253" s="102">
        <v>0</v>
      </c>
      <c r="L253" s="103"/>
    </row>
  </sheetData>
  <sheetProtection/>
  <mergeCells count="7">
    <mergeCell ref="H6:K6"/>
    <mergeCell ref="L6:L7"/>
    <mergeCell ref="A8:C8"/>
    <mergeCell ref="A6:A7"/>
    <mergeCell ref="B6:B7"/>
    <mergeCell ref="C6:C7"/>
    <mergeCell ref="D6:G6"/>
  </mergeCells>
  <printOptions/>
  <pageMargins left="0.6299212598425197" right="0.4330708661417323" top="0.7480314960629921" bottom="0.7480314960629921" header="0.31496062992125984" footer="0.31496062992125984"/>
  <pageSetup fitToHeight="5" horizontalDpi="600" verticalDpi="600" orientation="portrait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51"/>
  <sheetViews>
    <sheetView zoomScalePageLayoutView="0" workbookViewId="0" topLeftCell="A1">
      <pane xSplit="3" ySplit="7" topLeftCell="D8" activePane="bottomRight" state="frozen"/>
      <selection pane="topLeft" activeCell="N64" sqref="N64"/>
      <selection pane="topRight" activeCell="N64" sqref="N64"/>
      <selection pane="bottomLeft" activeCell="N64" sqref="N64"/>
      <selection pane="bottomRight" activeCell="C157" sqref="C157"/>
    </sheetView>
  </sheetViews>
  <sheetFormatPr defaultColWidth="9.00390625" defaultRowHeight="13.5"/>
  <cols>
    <col min="1" max="2" width="7.625" style="7" customWidth="1"/>
    <col min="3" max="3" width="12.375" style="11" customWidth="1"/>
    <col min="4" max="5" width="12.875" style="185" customWidth="1"/>
    <col min="6" max="6" width="8.625" style="5" customWidth="1"/>
    <col min="7" max="7" width="8.625" style="7" customWidth="1"/>
    <col min="8" max="9" width="12.875" style="185" customWidth="1"/>
    <col min="10" max="12" width="8.625" style="7" customWidth="1"/>
    <col min="13" max="16384" width="9.00390625" style="7" customWidth="1"/>
  </cols>
  <sheetData>
    <row r="1" spans="1:2" ht="15.75" customHeight="1">
      <c r="A1" s="144" t="s">
        <v>318</v>
      </c>
      <c r="B1" s="10"/>
    </row>
    <row r="2" spans="2:5" ht="15.75" customHeight="1">
      <c r="B2" s="10"/>
      <c r="E2" s="186"/>
    </row>
    <row r="3" spans="1:2" ht="15.75" customHeight="1">
      <c r="A3" s="7" t="s">
        <v>249</v>
      </c>
      <c r="B3" s="10"/>
    </row>
    <row r="4" ht="15.75" customHeight="1">
      <c r="B4" s="10"/>
    </row>
    <row r="5" spans="1:12" ht="15.75" customHeight="1" thickBot="1">
      <c r="A5" s="12" t="s">
        <v>228</v>
      </c>
      <c r="B5" s="10"/>
      <c r="L5" s="5" t="s">
        <v>250</v>
      </c>
    </row>
    <row r="6" spans="1:12" ht="13.5">
      <c r="A6" s="442" t="s">
        <v>0</v>
      </c>
      <c r="B6" s="444" t="s">
        <v>1</v>
      </c>
      <c r="C6" s="446" t="s">
        <v>2</v>
      </c>
      <c r="D6" s="448" t="s">
        <v>251</v>
      </c>
      <c r="E6" s="449"/>
      <c r="F6" s="438"/>
      <c r="G6" s="450"/>
      <c r="H6" s="437" t="s">
        <v>252</v>
      </c>
      <c r="I6" s="438"/>
      <c r="J6" s="438"/>
      <c r="K6" s="439"/>
      <c r="L6" s="440" t="s">
        <v>317</v>
      </c>
    </row>
    <row r="7" spans="1:12" ht="13.5">
      <c r="A7" s="443"/>
      <c r="B7" s="445"/>
      <c r="C7" s="447"/>
      <c r="D7" s="187" t="s">
        <v>268</v>
      </c>
      <c r="E7" s="188" t="s">
        <v>235</v>
      </c>
      <c r="F7" s="145" t="s">
        <v>253</v>
      </c>
      <c r="G7" s="146" t="s">
        <v>254</v>
      </c>
      <c r="H7" s="253" t="s">
        <v>268</v>
      </c>
      <c r="I7" s="252" t="s">
        <v>235</v>
      </c>
      <c r="J7" s="147" t="s">
        <v>253</v>
      </c>
      <c r="K7" s="148" t="s">
        <v>254</v>
      </c>
      <c r="L7" s="441"/>
    </row>
    <row r="8" spans="1:12" ht="13.5">
      <c r="A8" s="428" t="s">
        <v>229</v>
      </c>
      <c r="B8" s="429"/>
      <c r="C8" s="429"/>
      <c r="D8" s="189">
        <f>D37+D63+D68+D114+D149+D174+D189+D247+D251</f>
        <v>7406518.206000003</v>
      </c>
      <c r="E8" s="190">
        <f>E37+E63+E68+E114+E149+E174+E189+E247+E251</f>
        <v>6840602.829</v>
      </c>
      <c r="F8" s="149">
        <f>D8/E8*100</f>
        <v>108.27288750928304</v>
      </c>
      <c r="G8" s="32">
        <f>D8/$D$8*100</f>
        <v>100</v>
      </c>
      <c r="H8" s="251">
        <f>H37+H63+H68+H114+H149+H174+H189+H247+H251</f>
        <v>85909112.733</v>
      </c>
      <c r="I8" s="251">
        <f>I37+I63+I68+I114+I149+I174+I189+I247+I251</f>
        <v>81242545.171</v>
      </c>
      <c r="J8" s="150">
        <f>H8/I8*100</f>
        <v>105.74399479014076</v>
      </c>
      <c r="K8" s="31">
        <f>H8/$H$8*100</f>
        <v>100</v>
      </c>
      <c r="L8" s="32">
        <f>D8/H8*100</f>
        <v>8.6213417533702</v>
      </c>
    </row>
    <row r="9" spans="1:12" ht="13.5">
      <c r="A9" s="34"/>
      <c r="B9" s="35"/>
      <c r="C9" s="35"/>
      <c r="D9" s="191"/>
      <c r="E9" s="192"/>
      <c r="F9" s="151"/>
      <c r="G9" s="43"/>
      <c r="H9" s="201"/>
      <c r="I9" s="250"/>
      <c r="J9" s="152"/>
      <c r="K9" s="152"/>
      <c r="L9" s="43"/>
    </row>
    <row r="10" spans="1:12" ht="13.5">
      <c r="A10" s="44" t="s">
        <v>3</v>
      </c>
      <c r="B10" s="22">
        <v>103</v>
      </c>
      <c r="C10" s="91" t="s">
        <v>227</v>
      </c>
      <c r="D10" s="242">
        <v>318122.27</v>
      </c>
      <c r="E10" s="194">
        <v>282843.521</v>
      </c>
      <c r="F10" s="153">
        <f aca="true" t="shared" si="0" ref="F10:F29">D10/E10*100</f>
        <v>112.47288567023601</v>
      </c>
      <c r="G10" s="86">
        <f aca="true" t="shared" si="1" ref="G10:G29">D10/$D$8*100</f>
        <v>4.2951662461626015</v>
      </c>
      <c r="H10" s="193">
        <v>3531341.947</v>
      </c>
      <c r="I10" s="233">
        <v>3493116.11</v>
      </c>
      <c r="J10" s="51">
        <f aca="true" t="shared" si="2" ref="J10:J41">H10/I10*100</f>
        <v>101.09431910638666</v>
      </c>
      <c r="K10" s="86">
        <f aca="true" t="shared" si="3" ref="K10:K41">H10/$H$8*100</f>
        <v>4.110555719479008</v>
      </c>
      <c r="L10" s="87">
        <f aca="true" t="shared" si="4" ref="L10:L50">D10/H10*100</f>
        <v>9.008537682686214</v>
      </c>
    </row>
    <row r="11" spans="1:12" ht="13.5">
      <c r="A11" s="53"/>
      <c r="B11" s="22">
        <v>105</v>
      </c>
      <c r="C11" s="91" t="s">
        <v>4</v>
      </c>
      <c r="D11" s="242">
        <v>1926368.173</v>
      </c>
      <c r="E11" s="194">
        <v>1810154.668</v>
      </c>
      <c r="F11" s="153">
        <f t="shared" si="0"/>
        <v>106.42008702650816</v>
      </c>
      <c r="G11" s="86">
        <f t="shared" si="1"/>
        <v>26.009092523926476</v>
      </c>
      <c r="H11" s="193">
        <v>19176450.101</v>
      </c>
      <c r="I11" s="233">
        <v>17659992.158</v>
      </c>
      <c r="J11" s="51">
        <f t="shared" si="2"/>
        <v>108.58696838272968</v>
      </c>
      <c r="K11" s="86">
        <f t="shared" si="3"/>
        <v>22.32178809784612</v>
      </c>
      <c r="L11" s="87">
        <f t="shared" si="4"/>
        <v>10.045488934886572</v>
      </c>
    </row>
    <row r="12" spans="1:12" ht="13.5">
      <c r="A12" s="53"/>
      <c r="B12" s="22">
        <v>106</v>
      </c>
      <c r="C12" s="91" t="s">
        <v>5</v>
      </c>
      <c r="D12" s="242">
        <v>209394.216</v>
      </c>
      <c r="E12" s="194">
        <v>170543.992</v>
      </c>
      <c r="F12" s="153">
        <f t="shared" si="0"/>
        <v>122.78017744535967</v>
      </c>
      <c r="G12" s="86">
        <f t="shared" si="1"/>
        <v>2.8271612946332896</v>
      </c>
      <c r="H12" s="193">
        <v>2567587.282</v>
      </c>
      <c r="I12" s="233">
        <v>2315306.75</v>
      </c>
      <c r="J12" s="51">
        <f t="shared" si="2"/>
        <v>110.89620336484572</v>
      </c>
      <c r="K12" s="86">
        <f t="shared" si="3"/>
        <v>2.988725177479014</v>
      </c>
      <c r="L12" s="87">
        <f t="shared" si="4"/>
        <v>8.15529105740445</v>
      </c>
    </row>
    <row r="13" spans="1:12" ht="13.5">
      <c r="A13" s="53"/>
      <c r="B13" s="22">
        <v>107</v>
      </c>
      <c r="C13" s="91" t="s">
        <v>6</v>
      </c>
      <c r="D13" s="242">
        <v>142.924</v>
      </c>
      <c r="E13" s="194">
        <v>635.88</v>
      </c>
      <c r="F13" s="153">
        <f t="shared" si="0"/>
        <v>22.476567905894196</v>
      </c>
      <c r="G13" s="86">
        <f t="shared" si="1"/>
        <v>0.0019297056460918117</v>
      </c>
      <c r="H13" s="193">
        <v>1808.629</v>
      </c>
      <c r="I13" s="233">
        <v>1861.193</v>
      </c>
      <c r="J13" s="51">
        <f t="shared" si="2"/>
        <v>97.17578993688456</v>
      </c>
      <c r="K13" s="86">
        <f t="shared" si="3"/>
        <v>0.0021052818990473137</v>
      </c>
      <c r="L13" s="87">
        <f t="shared" si="4"/>
        <v>7.9023392857241594</v>
      </c>
    </row>
    <row r="14" spans="1:12" ht="13.5">
      <c r="A14" s="53"/>
      <c r="B14" s="22">
        <v>108</v>
      </c>
      <c r="C14" s="91" t="s">
        <v>7</v>
      </c>
      <c r="D14" s="242">
        <v>14029.205</v>
      </c>
      <c r="E14" s="194">
        <v>19620.559</v>
      </c>
      <c r="F14" s="153">
        <f t="shared" si="0"/>
        <v>71.50257543630637</v>
      </c>
      <c r="G14" s="86">
        <f t="shared" si="1"/>
        <v>0.18941700553216725</v>
      </c>
      <c r="H14" s="193">
        <v>176547.285</v>
      </c>
      <c r="I14" s="233">
        <v>156438.954</v>
      </c>
      <c r="J14" s="51">
        <f t="shared" si="2"/>
        <v>112.85378768257426</v>
      </c>
      <c r="K14" s="86">
        <f t="shared" si="3"/>
        <v>0.20550472398509997</v>
      </c>
      <c r="L14" s="87">
        <f t="shared" si="4"/>
        <v>7.94642919600831</v>
      </c>
    </row>
    <row r="15" spans="1:12" ht="13.5">
      <c r="A15" s="53"/>
      <c r="B15" s="22">
        <v>110</v>
      </c>
      <c r="C15" s="91" t="s">
        <v>8</v>
      </c>
      <c r="D15" s="242">
        <v>259353.682</v>
      </c>
      <c r="E15" s="194">
        <v>215423.299</v>
      </c>
      <c r="F15" s="153">
        <f t="shared" si="0"/>
        <v>120.39258669044892</v>
      </c>
      <c r="G15" s="86">
        <f t="shared" si="1"/>
        <v>3.5016950581434907</v>
      </c>
      <c r="H15" s="193">
        <v>1630722.306</v>
      </c>
      <c r="I15" s="233">
        <v>1388963.35</v>
      </c>
      <c r="J15" s="51">
        <f t="shared" si="2"/>
        <v>117.40571167698558</v>
      </c>
      <c r="K15" s="86">
        <f t="shared" si="3"/>
        <v>1.8981947946176332</v>
      </c>
      <c r="L15" s="87">
        <f t="shared" si="4"/>
        <v>15.904221156830117</v>
      </c>
    </row>
    <row r="16" spans="1:12" ht="13.5">
      <c r="A16" s="53"/>
      <c r="B16" s="22">
        <v>111</v>
      </c>
      <c r="C16" s="91" t="s">
        <v>9</v>
      </c>
      <c r="D16" s="242">
        <v>312323.705</v>
      </c>
      <c r="E16" s="194">
        <v>277727.413</v>
      </c>
      <c r="F16" s="153">
        <f t="shared" si="0"/>
        <v>112.45692372470269</v>
      </c>
      <c r="G16" s="86">
        <f t="shared" si="1"/>
        <v>4.216876220556473</v>
      </c>
      <c r="H16" s="193">
        <v>2299526.646</v>
      </c>
      <c r="I16" s="233">
        <v>2150347.855</v>
      </c>
      <c r="J16" s="51">
        <f t="shared" si="2"/>
        <v>106.93742599147988</v>
      </c>
      <c r="K16" s="86">
        <f t="shared" si="3"/>
        <v>2.6766970032000925</v>
      </c>
      <c r="L16" s="87">
        <f t="shared" si="4"/>
        <v>13.582086797875705</v>
      </c>
    </row>
    <row r="17" spans="1:12" ht="13.5">
      <c r="A17" s="53"/>
      <c r="B17" s="22">
        <v>112</v>
      </c>
      <c r="C17" s="91" t="s">
        <v>10</v>
      </c>
      <c r="D17" s="242">
        <v>38255.269</v>
      </c>
      <c r="E17" s="194">
        <v>33262.642</v>
      </c>
      <c r="F17" s="153">
        <f t="shared" si="0"/>
        <v>115.00971269810738</v>
      </c>
      <c r="G17" s="86">
        <f t="shared" si="1"/>
        <v>0.5165081342675901</v>
      </c>
      <c r="H17" s="193">
        <v>833905.63</v>
      </c>
      <c r="I17" s="233">
        <v>727370.04</v>
      </c>
      <c r="J17" s="51">
        <f t="shared" si="2"/>
        <v>114.64668382547072</v>
      </c>
      <c r="K17" s="86">
        <f t="shared" si="3"/>
        <v>0.9706835555288822</v>
      </c>
      <c r="L17" s="87">
        <f t="shared" si="4"/>
        <v>4.587481799349407</v>
      </c>
    </row>
    <row r="18" spans="1:12" ht="13.5">
      <c r="A18" s="53"/>
      <c r="B18" s="22">
        <v>113</v>
      </c>
      <c r="C18" s="91" t="s">
        <v>11</v>
      </c>
      <c r="D18" s="242">
        <v>201331.905</v>
      </c>
      <c r="E18" s="194">
        <v>200377.344</v>
      </c>
      <c r="F18" s="153">
        <f t="shared" si="0"/>
        <v>100.47638170111685</v>
      </c>
      <c r="G18" s="86">
        <f t="shared" si="1"/>
        <v>2.7183070290288556</v>
      </c>
      <c r="H18" s="193">
        <v>3086669.727</v>
      </c>
      <c r="I18" s="233">
        <v>2901248.276</v>
      </c>
      <c r="J18" s="51">
        <f t="shared" si="2"/>
        <v>106.39109215622331</v>
      </c>
      <c r="K18" s="86">
        <f t="shared" si="3"/>
        <v>3.5929479758371747</v>
      </c>
      <c r="L18" s="87">
        <f t="shared" si="4"/>
        <v>6.522625444468229</v>
      </c>
    </row>
    <row r="19" spans="1:12" ht="13.5">
      <c r="A19" s="53"/>
      <c r="B19" s="22">
        <v>116</v>
      </c>
      <c r="C19" s="91" t="s">
        <v>12</v>
      </c>
      <c r="D19" s="242">
        <v>2.87</v>
      </c>
      <c r="E19" s="194">
        <v>10413.649</v>
      </c>
      <c r="F19" s="154">
        <f t="shared" si="0"/>
        <v>0.027559984017129828</v>
      </c>
      <c r="G19" s="86">
        <f t="shared" si="1"/>
        <v>3.874965159303895E-05</v>
      </c>
      <c r="H19" s="193">
        <v>424418.415</v>
      </c>
      <c r="I19" s="233">
        <v>462933.349</v>
      </c>
      <c r="J19" s="51">
        <f t="shared" si="2"/>
        <v>91.68024207303328</v>
      </c>
      <c r="K19" s="86">
        <f t="shared" si="3"/>
        <v>0.494031891958965</v>
      </c>
      <c r="L19" s="87">
        <f t="shared" si="4"/>
        <v>0.0006762194802504034</v>
      </c>
    </row>
    <row r="20" spans="1:12" ht="13.5">
      <c r="A20" s="53"/>
      <c r="B20" s="22">
        <v>117</v>
      </c>
      <c r="C20" s="91" t="s">
        <v>13</v>
      </c>
      <c r="D20" s="242">
        <v>111386.967</v>
      </c>
      <c r="E20" s="194">
        <v>108400.208</v>
      </c>
      <c r="F20" s="153">
        <f t="shared" si="0"/>
        <v>102.75530744369053</v>
      </c>
      <c r="G20" s="86">
        <f t="shared" si="1"/>
        <v>1.503904586500114</v>
      </c>
      <c r="H20" s="193">
        <v>1076326.706</v>
      </c>
      <c r="I20" s="233">
        <v>901122.965</v>
      </c>
      <c r="J20" s="51">
        <f t="shared" si="2"/>
        <v>119.44282276725686</v>
      </c>
      <c r="K20" s="86">
        <f t="shared" si="3"/>
        <v>1.2528667469132806</v>
      </c>
      <c r="L20" s="87">
        <f t="shared" si="4"/>
        <v>10.348806396707582</v>
      </c>
    </row>
    <row r="21" spans="1:12" ht="13.5">
      <c r="A21" s="53"/>
      <c r="B21" s="22">
        <v>118</v>
      </c>
      <c r="C21" s="91" t="s">
        <v>14</v>
      </c>
      <c r="D21" s="242">
        <v>287889.228</v>
      </c>
      <c r="E21" s="194">
        <v>262313.434</v>
      </c>
      <c r="F21" s="153">
        <f t="shared" si="0"/>
        <v>109.7500892767848</v>
      </c>
      <c r="G21" s="86">
        <f t="shared" si="1"/>
        <v>3.8869711785327365</v>
      </c>
      <c r="H21" s="193">
        <v>2715557.892</v>
      </c>
      <c r="I21" s="233">
        <v>2812987.215</v>
      </c>
      <c r="J21" s="51">
        <f t="shared" si="2"/>
        <v>96.53644629166934</v>
      </c>
      <c r="K21" s="86">
        <f t="shared" si="3"/>
        <v>3.1609660554169374</v>
      </c>
      <c r="L21" s="87">
        <f t="shared" si="4"/>
        <v>10.60147636138114</v>
      </c>
    </row>
    <row r="22" spans="1:12" ht="13.5">
      <c r="A22" s="53"/>
      <c r="B22" s="22">
        <v>120</v>
      </c>
      <c r="C22" s="91" t="s">
        <v>15</v>
      </c>
      <c r="D22" s="242">
        <v>7315.93</v>
      </c>
      <c r="E22" s="194">
        <v>5045.567</v>
      </c>
      <c r="F22" s="153">
        <f t="shared" si="0"/>
        <v>144.99718267540595</v>
      </c>
      <c r="G22" s="86">
        <f t="shared" si="1"/>
        <v>0.09877691239688552</v>
      </c>
      <c r="H22" s="193">
        <v>81658.924</v>
      </c>
      <c r="I22" s="233">
        <v>56886.41</v>
      </c>
      <c r="J22" s="51">
        <f t="shared" si="2"/>
        <v>143.5473323066089</v>
      </c>
      <c r="K22" s="86">
        <f t="shared" si="3"/>
        <v>0.0950526916204928</v>
      </c>
      <c r="L22" s="87">
        <f t="shared" si="4"/>
        <v>8.959131031410603</v>
      </c>
    </row>
    <row r="23" spans="1:12" ht="13.5">
      <c r="A23" s="53"/>
      <c r="B23" s="22">
        <v>121</v>
      </c>
      <c r="C23" s="91" t="s">
        <v>16</v>
      </c>
      <c r="D23" s="242">
        <v>3157.066</v>
      </c>
      <c r="E23" s="194">
        <v>2520.329</v>
      </c>
      <c r="F23" s="153">
        <f t="shared" si="0"/>
        <v>125.26404290868373</v>
      </c>
      <c r="G23" s="86">
        <f t="shared" si="1"/>
        <v>0.04262550785931327</v>
      </c>
      <c r="H23" s="193">
        <v>12173.402</v>
      </c>
      <c r="I23" s="233">
        <v>10457.916</v>
      </c>
      <c r="J23" s="51">
        <f t="shared" si="2"/>
        <v>116.40370796629081</v>
      </c>
      <c r="K23" s="86">
        <f t="shared" si="3"/>
        <v>0.01417009396643887</v>
      </c>
      <c r="L23" s="87">
        <f t="shared" si="4"/>
        <v>25.934130820620233</v>
      </c>
    </row>
    <row r="24" spans="1:12" ht="13.5">
      <c r="A24" s="53"/>
      <c r="B24" s="22">
        <v>122</v>
      </c>
      <c r="C24" s="91" t="s">
        <v>17</v>
      </c>
      <c r="D24" s="242">
        <v>20167.068</v>
      </c>
      <c r="E24" s="194">
        <v>18284.629</v>
      </c>
      <c r="F24" s="153">
        <f t="shared" si="0"/>
        <v>110.29519931741574</v>
      </c>
      <c r="G24" s="86">
        <f t="shared" si="1"/>
        <v>0.2722881040603222</v>
      </c>
      <c r="H24" s="193">
        <v>91037.119</v>
      </c>
      <c r="I24" s="233">
        <v>74064.475</v>
      </c>
      <c r="J24" s="51">
        <f t="shared" si="2"/>
        <v>122.91603903220809</v>
      </c>
      <c r="K24" s="86">
        <f t="shared" si="3"/>
        <v>0.10596910630765972</v>
      </c>
      <c r="L24" s="87">
        <f t="shared" si="4"/>
        <v>22.152577126259892</v>
      </c>
    </row>
    <row r="25" spans="1:12" ht="13.5">
      <c r="A25" s="53"/>
      <c r="B25" s="22">
        <v>123</v>
      </c>
      <c r="C25" s="91" t="s">
        <v>18</v>
      </c>
      <c r="D25" s="242">
        <v>70013.657</v>
      </c>
      <c r="E25" s="194">
        <v>55105.575</v>
      </c>
      <c r="F25" s="153">
        <f t="shared" si="0"/>
        <v>127.05367288155512</v>
      </c>
      <c r="G25" s="86">
        <f t="shared" si="1"/>
        <v>0.9452978451235307</v>
      </c>
      <c r="H25" s="193">
        <v>739104.804</v>
      </c>
      <c r="I25" s="233">
        <v>690265.975</v>
      </c>
      <c r="J25" s="51">
        <f t="shared" si="2"/>
        <v>107.07536381175386</v>
      </c>
      <c r="K25" s="86">
        <f t="shared" si="3"/>
        <v>0.8603334157309834</v>
      </c>
      <c r="L25" s="87">
        <f t="shared" si="4"/>
        <v>9.472764433553865</v>
      </c>
    </row>
    <row r="26" spans="1:12" ht="13.5">
      <c r="A26" s="53"/>
      <c r="B26" s="22">
        <v>124</v>
      </c>
      <c r="C26" s="91" t="s">
        <v>19</v>
      </c>
      <c r="D26" s="242">
        <v>2601.073</v>
      </c>
      <c r="E26" s="194">
        <v>2020.32</v>
      </c>
      <c r="F26" s="153">
        <f t="shared" si="0"/>
        <v>128.74559475726616</v>
      </c>
      <c r="G26" s="86">
        <f t="shared" si="1"/>
        <v>0.035118701225805085</v>
      </c>
      <c r="H26" s="193">
        <v>35032.041</v>
      </c>
      <c r="I26" s="233">
        <v>46332.171</v>
      </c>
      <c r="J26" s="51">
        <f t="shared" si="2"/>
        <v>75.6106183757286</v>
      </c>
      <c r="K26" s="86">
        <f t="shared" si="3"/>
        <v>0.04077802678381434</v>
      </c>
      <c r="L26" s="87">
        <f t="shared" si="4"/>
        <v>7.424840020026238</v>
      </c>
    </row>
    <row r="27" spans="1:12" ht="13.5">
      <c r="A27" s="53"/>
      <c r="B27" s="22">
        <v>125</v>
      </c>
      <c r="C27" s="91" t="s">
        <v>20</v>
      </c>
      <c r="D27" s="242">
        <v>3849.126</v>
      </c>
      <c r="E27" s="194">
        <v>3304.628</v>
      </c>
      <c r="F27" s="153">
        <f t="shared" si="0"/>
        <v>116.47683188546488</v>
      </c>
      <c r="G27" s="86">
        <f t="shared" si="1"/>
        <v>0.05196943952533368</v>
      </c>
      <c r="H27" s="193">
        <v>30365.749</v>
      </c>
      <c r="I27" s="233">
        <v>28931.857</v>
      </c>
      <c r="J27" s="51">
        <f t="shared" si="2"/>
        <v>104.9561008130242</v>
      </c>
      <c r="K27" s="86">
        <f t="shared" si="3"/>
        <v>0.03534636551814334</v>
      </c>
      <c r="L27" s="87">
        <f t="shared" si="4"/>
        <v>12.675880315022034</v>
      </c>
    </row>
    <row r="28" spans="1:12" ht="13.5">
      <c r="A28" s="53"/>
      <c r="B28" s="22">
        <v>126</v>
      </c>
      <c r="C28" s="91" t="s">
        <v>21</v>
      </c>
      <c r="D28" s="242">
        <v>14.336</v>
      </c>
      <c r="E28" s="194">
        <v>17.407</v>
      </c>
      <c r="F28" s="153">
        <f t="shared" si="0"/>
        <v>82.35767220083875</v>
      </c>
      <c r="G28" s="86">
        <f t="shared" si="1"/>
        <v>0.000193559235274497</v>
      </c>
      <c r="H28" s="193">
        <v>1670.194</v>
      </c>
      <c r="I28" s="233">
        <v>724.084</v>
      </c>
      <c r="J28" s="51">
        <f t="shared" si="2"/>
        <v>230.66301699802784</v>
      </c>
      <c r="K28" s="86">
        <f t="shared" si="3"/>
        <v>0.0019441406701415434</v>
      </c>
      <c r="L28" s="87">
        <f t="shared" si="4"/>
        <v>0.8583434020239566</v>
      </c>
    </row>
    <row r="29" spans="1:12" ht="13.5">
      <c r="A29" s="53"/>
      <c r="B29" s="22">
        <v>127</v>
      </c>
      <c r="C29" s="91" t="s">
        <v>22</v>
      </c>
      <c r="D29" s="242">
        <v>8660.441</v>
      </c>
      <c r="E29" s="194">
        <v>6608.016</v>
      </c>
      <c r="F29" s="153">
        <f t="shared" si="0"/>
        <v>131.05962515829262</v>
      </c>
      <c r="G29" s="86">
        <f t="shared" si="1"/>
        <v>0.1169299900320801</v>
      </c>
      <c r="H29" s="193">
        <v>99138.809</v>
      </c>
      <c r="I29" s="233">
        <v>86928.173</v>
      </c>
      <c r="J29" s="51">
        <f t="shared" si="2"/>
        <v>114.04681080781486</v>
      </c>
      <c r="K29" s="86">
        <f t="shared" si="3"/>
        <v>0.11539964253631282</v>
      </c>
      <c r="L29" s="87">
        <f t="shared" si="4"/>
        <v>8.735671819499064</v>
      </c>
    </row>
    <row r="30" spans="1:12" ht="13.5">
      <c r="A30" s="53"/>
      <c r="B30" s="22">
        <v>128</v>
      </c>
      <c r="C30" s="91" t="s">
        <v>23</v>
      </c>
      <c r="D30" s="242"/>
      <c r="E30" s="194"/>
      <c r="F30" s="155"/>
      <c r="G30" s="86"/>
      <c r="H30" s="193">
        <v>1991.982</v>
      </c>
      <c r="I30" s="233">
        <v>716.304</v>
      </c>
      <c r="J30" s="51">
        <f t="shared" si="2"/>
        <v>278.0917040809489</v>
      </c>
      <c r="K30" s="86">
        <f t="shared" si="3"/>
        <v>0.002318708617316247</v>
      </c>
      <c r="L30" s="87">
        <f t="shared" si="4"/>
        <v>0</v>
      </c>
    </row>
    <row r="31" spans="1:12" ht="13.5">
      <c r="A31" s="53"/>
      <c r="B31" s="22">
        <v>129</v>
      </c>
      <c r="C31" s="91" t="s">
        <v>24</v>
      </c>
      <c r="D31" s="242">
        <v>221.549</v>
      </c>
      <c r="E31" s="194">
        <v>192.88</v>
      </c>
      <c r="F31" s="153">
        <f>D31/E31*100</f>
        <v>114.86364579012857</v>
      </c>
      <c r="G31" s="86">
        <f>D31/$D$8*100</f>
        <v>0.002991270578671145</v>
      </c>
      <c r="H31" s="193">
        <v>3353.216</v>
      </c>
      <c r="I31" s="233">
        <v>2756.396</v>
      </c>
      <c r="J31" s="51">
        <f t="shared" si="2"/>
        <v>121.65218640572688</v>
      </c>
      <c r="K31" s="86">
        <f t="shared" si="3"/>
        <v>0.0039032133999818853</v>
      </c>
      <c r="L31" s="87">
        <f t="shared" si="4"/>
        <v>6.6070602072756435</v>
      </c>
    </row>
    <row r="32" spans="1:12" ht="13.5">
      <c r="A32" s="53"/>
      <c r="B32" s="22">
        <v>130</v>
      </c>
      <c r="C32" s="91" t="s">
        <v>25</v>
      </c>
      <c r="D32" s="242"/>
      <c r="E32" s="194"/>
      <c r="F32" s="155"/>
      <c r="G32" s="86"/>
      <c r="H32" s="193">
        <v>47.159</v>
      </c>
      <c r="I32" s="233">
        <v>52.563</v>
      </c>
      <c r="J32" s="51">
        <f t="shared" si="2"/>
        <v>89.71900386203222</v>
      </c>
      <c r="K32" s="86">
        <f t="shared" si="3"/>
        <v>5.4894060129065863E-05</v>
      </c>
      <c r="L32" s="87">
        <f t="shared" si="4"/>
        <v>0</v>
      </c>
    </row>
    <row r="33" spans="1:12" ht="13.5">
      <c r="A33" s="53"/>
      <c r="B33" s="22">
        <v>131</v>
      </c>
      <c r="C33" s="91" t="s">
        <v>26</v>
      </c>
      <c r="D33" s="242">
        <v>15.013</v>
      </c>
      <c r="E33" s="194">
        <v>14.672</v>
      </c>
      <c r="F33" s="153">
        <f aca="true" t="shared" si="5" ref="F33:F39">D33/E33*100</f>
        <v>102.32415485278081</v>
      </c>
      <c r="G33" s="86">
        <f aca="true" t="shared" si="6" ref="G33:G39">D33/$D$8*100</f>
        <v>0.0002026998325318097</v>
      </c>
      <c r="H33" s="193">
        <v>1628.314</v>
      </c>
      <c r="I33" s="233">
        <v>1499.79</v>
      </c>
      <c r="J33" s="51">
        <f t="shared" si="2"/>
        <v>108.56946639196154</v>
      </c>
      <c r="K33" s="86">
        <f t="shared" si="3"/>
        <v>0.0018953914761763347</v>
      </c>
      <c r="L33" s="87">
        <f t="shared" si="4"/>
        <v>0.9219966173600423</v>
      </c>
    </row>
    <row r="34" spans="1:12" ht="13.5">
      <c r="A34" s="53"/>
      <c r="B34" s="22">
        <v>132</v>
      </c>
      <c r="C34" s="91" t="s">
        <v>27</v>
      </c>
      <c r="D34" s="242">
        <v>3.114</v>
      </c>
      <c r="E34" s="194">
        <v>1.403</v>
      </c>
      <c r="F34" s="153">
        <f t="shared" si="5"/>
        <v>221.95295794725584</v>
      </c>
      <c r="G34" s="86">
        <f t="shared" si="6"/>
        <v>4.2044047059485465E-05</v>
      </c>
      <c r="H34" s="193">
        <v>67.414</v>
      </c>
      <c r="I34" s="233">
        <v>210.301</v>
      </c>
      <c r="J34" s="51">
        <f t="shared" si="2"/>
        <v>32.05595788893063</v>
      </c>
      <c r="K34" s="86">
        <f t="shared" si="3"/>
        <v>7.847130281687157E-05</v>
      </c>
      <c r="L34" s="87">
        <f t="shared" si="4"/>
        <v>4.619218559943039</v>
      </c>
    </row>
    <row r="35" spans="1:12" ht="13.5">
      <c r="A35" s="53"/>
      <c r="B35" s="56"/>
      <c r="C35" s="115" t="s">
        <v>316</v>
      </c>
      <c r="D35" s="248">
        <f>D15+D16+D17+D18+D19+D20+D21+D22+D23+D24</f>
        <v>1241183.6900000002</v>
      </c>
      <c r="E35" s="196">
        <f>E15+E16+E17+E18+E19+E20+E21+E22+E23+E24</f>
        <v>1133768.514</v>
      </c>
      <c r="F35" s="156">
        <f t="shared" si="5"/>
        <v>109.474171726734</v>
      </c>
      <c r="G35" s="120">
        <f t="shared" si="6"/>
        <v>16.757991480997376</v>
      </c>
      <c r="H35" s="195">
        <f>H15+H16+H17+H18+H19+H20+H21+H22+H23+H24</f>
        <v>12251996.767000003</v>
      </c>
      <c r="I35" s="247">
        <f>I15+I16+I17+I18+I19+I20+I21+I22+I23+I24</f>
        <v>11486381.851</v>
      </c>
      <c r="J35" s="63">
        <f t="shared" si="2"/>
        <v>106.66541410455852</v>
      </c>
      <c r="K35" s="120">
        <f t="shared" si="3"/>
        <v>14.261579915367562</v>
      </c>
      <c r="L35" s="119">
        <f t="shared" si="4"/>
        <v>10.130460475985856</v>
      </c>
    </row>
    <row r="36" spans="1:12" ht="13.5">
      <c r="A36" s="53"/>
      <c r="B36" s="56"/>
      <c r="C36" s="57" t="s">
        <v>230</v>
      </c>
      <c r="D36" s="248">
        <f>D37-D35</f>
        <v>2553435.097000001</v>
      </c>
      <c r="E36" s="196">
        <f>E37-E35</f>
        <v>2351063.5209999997</v>
      </c>
      <c r="F36" s="156">
        <f t="shared" si="5"/>
        <v>108.60766092418994</v>
      </c>
      <c r="G36" s="120">
        <f t="shared" si="6"/>
        <v>34.47551232550092</v>
      </c>
      <c r="H36" s="195">
        <f>H37-H35</f>
        <v>26366134.926</v>
      </c>
      <c r="I36" s="247">
        <f>I37-I35</f>
        <v>24485132.778999995</v>
      </c>
      <c r="J36" s="63">
        <f t="shared" si="2"/>
        <v>107.68222155043108</v>
      </c>
      <c r="K36" s="120">
        <f t="shared" si="3"/>
        <v>30.690731270784106</v>
      </c>
      <c r="L36" s="121">
        <f t="shared" si="4"/>
        <v>9.684525639296583</v>
      </c>
    </row>
    <row r="37" spans="1:12" ht="14.25" thickBot="1">
      <c r="A37" s="66" t="s">
        <v>28</v>
      </c>
      <c r="B37" s="67" t="s">
        <v>315</v>
      </c>
      <c r="C37" s="68"/>
      <c r="D37" s="207">
        <f>SUM(D10:D34)</f>
        <v>3794618.787000001</v>
      </c>
      <c r="E37" s="198">
        <f>SUM(E10:E34)</f>
        <v>3484832.0349999997</v>
      </c>
      <c r="F37" s="157">
        <f t="shared" si="5"/>
        <v>108.8895748457501</v>
      </c>
      <c r="G37" s="102">
        <f t="shared" si="6"/>
        <v>51.23350380649829</v>
      </c>
      <c r="H37" s="197">
        <f>SUM(H10:H34)</f>
        <v>38618131.693</v>
      </c>
      <c r="I37" s="240">
        <f>SUM(I10:I34)</f>
        <v>35971514.629999995</v>
      </c>
      <c r="J37" s="74">
        <f t="shared" si="2"/>
        <v>107.35753578970164</v>
      </c>
      <c r="K37" s="102">
        <f t="shared" si="3"/>
        <v>44.95231118615167</v>
      </c>
      <c r="L37" s="103">
        <f t="shared" si="4"/>
        <v>9.826003021497337</v>
      </c>
    </row>
    <row r="38" spans="1:12" ht="13.5">
      <c r="A38" s="53" t="s">
        <v>29</v>
      </c>
      <c r="B38" s="208">
        <v>601</v>
      </c>
      <c r="C38" s="106" t="s">
        <v>30</v>
      </c>
      <c r="D38" s="246">
        <v>291636.778</v>
      </c>
      <c r="E38" s="200">
        <v>311381.475</v>
      </c>
      <c r="F38" s="158">
        <f t="shared" si="5"/>
        <v>93.65900074819803</v>
      </c>
      <c r="G38" s="83">
        <f t="shared" si="6"/>
        <v>3.937569177427333</v>
      </c>
      <c r="H38" s="199">
        <v>5089668.072</v>
      </c>
      <c r="I38" s="245">
        <v>4976919.06</v>
      </c>
      <c r="J38" s="159">
        <f t="shared" si="2"/>
        <v>102.2654379273751</v>
      </c>
      <c r="K38" s="83">
        <f t="shared" si="3"/>
        <v>5.924479848626025</v>
      </c>
      <c r="L38" s="84">
        <f t="shared" si="4"/>
        <v>5.729976373201887</v>
      </c>
    </row>
    <row r="39" spans="1:12" ht="13.5">
      <c r="A39" s="53"/>
      <c r="B39" s="22">
        <v>602</v>
      </c>
      <c r="C39" s="91" t="s">
        <v>31</v>
      </c>
      <c r="D39" s="242">
        <v>8359.433</v>
      </c>
      <c r="E39" s="194">
        <v>225.142</v>
      </c>
      <c r="F39" s="153">
        <f t="shared" si="5"/>
        <v>3712.9602650771517</v>
      </c>
      <c r="G39" s="86">
        <f t="shared" si="6"/>
        <v>0.11286589416911233</v>
      </c>
      <c r="H39" s="193">
        <v>261116.85</v>
      </c>
      <c r="I39" s="233">
        <v>85542.961</v>
      </c>
      <c r="J39" s="51">
        <f t="shared" si="2"/>
        <v>305.2464480391321</v>
      </c>
      <c r="K39" s="86">
        <f t="shared" si="3"/>
        <v>0.30394546246977827</v>
      </c>
      <c r="L39" s="87">
        <f t="shared" si="4"/>
        <v>3.201414615717063</v>
      </c>
    </row>
    <row r="40" spans="1:12" ht="13.5">
      <c r="A40" s="53"/>
      <c r="B40" s="22">
        <v>605</v>
      </c>
      <c r="C40" s="91" t="s">
        <v>32</v>
      </c>
      <c r="D40" s="242">
        <v>0</v>
      </c>
      <c r="E40" s="194">
        <v>3.149</v>
      </c>
      <c r="F40" s="155" t="s">
        <v>259</v>
      </c>
      <c r="G40" s="86">
        <v>0</v>
      </c>
      <c r="H40" s="193">
        <v>2.646</v>
      </c>
      <c r="I40" s="233">
        <v>3.797</v>
      </c>
      <c r="J40" s="51">
        <f t="shared" si="2"/>
        <v>69.68659468001053</v>
      </c>
      <c r="K40" s="86">
        <f t="shared" si="3"/>
        <v>3.079999217572643E-06</v>
      </c>
      <c r="L40" s="87">
        <f t="shared" si="4"/>
        <v>0</v>
      </c>
    </row>
    <row r="41" spans="1:12" ht="13.5">
      <c r="A41" s="53"/>
      <c r="B41" s="22">
        <v>606</v>
      </c>
      <c r="C41" s="91" t="s">
        <v>33</v>
      </c>
      <c r="D41" s="242">
        <v>26910.63</v>
      </c>
      <c r="E41" s="194">
        <v>24562.534</v>
      </c>
      <c r="F41" s="153">
        <f>D41/E41*100</f>
        <v>109.55966513878414</v>
      </c>
      <c r="G41" s="86">
        <f>D41/$D$8*100</f>
        <v>0.363337120783687</v>
      </c>
      <c r="H41" s="193">
        <v>291044.217</v>
      </c>
      <c r="I41" s="233">
        <v>263237.153</v>
      </c>
      <c r="J41" s="51">
        <f t="shared" si="2"/>
        <v>110.56350278944097</v>
      </c>
      <c r="K41" s="86">
        <f t="shared" si="3"/>
        <v>0.3387815421916261</v>
      </c>
      <c r="L41" s="87">
        <f t="shared" si="4"/>
        <v>9.246234224265654</v>
      </c>
    </row>
    <row r="42" spans="1:12" ht="13.5">
      <c r="A42" s="53"/>
      <c r="B42" s="22">
        <v>607</v>
      </c>
      <c r="C42" s="112" t="s">
        <v>256</v>
      </c>
      <c r="D42" s="242">
        <v>7.662</v>
      </c>
      <c r="E42" s="194">
        <v>0</v>
      </c>
      <c r="F42" s="155" t="s">
        <v>237</v>
      </c>
      <c r="G42" s="86">
        <f>D42/$D$8*100</f>
        <v>0.00010344941829472628</v>
      </c>
      <c r="H42" s="193">
        <v>1900.873</v>
      </c>
      <c r="I42" s="233">
        <v>1120.576</v>
      </c>
      <c r="J42" s="51">
        <f aca="true" t="shared" si="7" ref="J42:J65">H42/I42*100</f>
        <v>169.63356345308128</v>
      </c>
      <c r="K42" s="86">
        <f aca="true" t="shared" si="8" ref="K42:K73">H42/$H$8*100</f>
        <v>0.0022126558400245517</v>
      </c>
      <c r="L42" s="87">
        <f t="shared" si="4"/>
        <v>0.40307795418210474</v>
      </c>
    </row>
    <row r="43" spans="1:12" ht="13.5">
      <c r="A43" s="53"/>
      <c r="B43" s="22">
        <v>608</v>
      </c>
      <c r="C43" s="112" t="s">
        <v>236</v>
      </c>
      <c r="D43" s="242"/>
      <c r="E43" s="194"/>
      <c r="F43" s="153"/>
      <c r="G43" s="86"/>
      <c r="H43" s="193">
        <v>8.691</v>
      </c>
      <c r="I43" s="233">
        <v>13.263</v>
      </c>
      <c r="J43" s="51">
        <f t="shared" si="7"/>
        <v>65.52816104953632</v>
      </c>
      <c r="K43" s="86">
        <f t="shared" si="8"/>
        <v>1.0116505366562301E-05</v>
      </c>
      <c r="L43" s="87">
        <f t="shared" si="4"/>
        <v>0</v>
      </c>
    </row>
    <row r="44" spans="1:12" ht="13.5">
      <c r="A44" s="53"/>
      <c r="B44" s="22">
        <v>609</v>
      </c>
      <c r="C44" s="91" t="s">
        <v>34</v>
      </c>
      <c r="D44" s="242"/>
      <c r="E44" s="194"/>
      <c r="F44" s="153"/>
      <c r="G44" s="86"/>
      <c r="H44" s="193">
        <v>15.68</v>
      </c>
      <c r="I44" s="233">
        <v>10.643</v>
      </c>
      <c r="J44" s="50">
        <f t="shared" si="7"/>
        <v>147.32688151836888</v>
      </c>
      <c r="K44" s="86">
        <f t="shared" si="8"/>
        <v>1.8251847215245294E-05</v>
      </c>
      <c r="L44" s="87">
        <f t="shared" si="4"/>
        <v>0</v>
      </c>
    </row>
    <row r="45" spans="1:12" ht="13.5">
      <c r="A45" s="53"/>
      <c r="B45" s="22">
        <v>610</v>
      </c>
      <c r="C45" s="91" t="s">
        <v>35</v>
      </c>
      <c r="D45" s="242">
        <v>0</v>
      </c>
      <c r="E45" s="194">
        <v>0.244</v>
      </c>
      <c r="F45" s="155" t="s">
        <v>259</v>
      </c>
      <c r="G45" s="86">
        <f>D45/$D$8*100</f>
        <v>0</v>
      </c>
      <c r="H45" s="193">
        <v>25.21</v>
      </c>
      <c r="I45" s="233">
        <v>42.971</v>
      </c>
      <c r="J45" s="51">
        <f t="shared" si="7"/>
        <v>58.66747341230133</v>
      </c>
      <c r="K45" s="86">
        <f t="shared" si="8"/>
        <v>2.9344966090327415E-05</v>
      </c>
      <c r="L45" s="87">
        <f t="shared" si="4"/>
        <v>0</v>
      </c>
    </row>
    <row r="46" spans="1:12" ht="13.5">
      <c r="A46" s="53"/>
      <c r="B46" s="22">
        <v>611</v>
      </c>
      <c r="C46" s="91" t="s">
        <v>36</v>
      </c>
      <c r="D46" s="242">
        <v>3.207</v>
      </c>
      <c r="E46" s="194">
        <v>0</v>
      </c>
      <c r="F46" s="173" t="s">
        <v>255</v>
      </c>
      <c r="G46" s="86">
        <f>D46/$D$8*100</f>
        <v>4.32996977905491E-05</v>
      </c>
      <c r="H46" s="193">
        <v>5010.575</v>
      </c>
      <c r="I46" s="233">
        <v>4209.979</v>
      </c>
      <c r="J46" s="51">
        <f t="shared" si="7"/>
        <v>119.01662692379224</v>
      </c>
      <c r="K46" s="86">
        <f t="shared" si="8"/>
        <v>0.005832413862278551</v>
      </c>
      <c r="L46" s="87">
        <f t="shared" si="4"/>
        <v>0.06400463020711196</v>
      </c>
    </row>
    <row r="47" spans="1:12" ht="13.5">
      <c r="A47" s="53"/>
      <c r="B47" s="22">
        <v>612</v>
      </c>
      <c r="C47" s="91" t="s">
        <v>37</v>
      </c>
      <c r="D47" s="242">
        <v>2131.511</v>
      </c>
      <c r="E47" s="194">
        <v>793.219</v>
      </c>
      <c r="F47" s="153">
        <f>D47/E47*100</f>
        <v>268.7165839446609</v>
      </c>
      <c r="G47" s="86">
        <f>D47/$D$8*100</f>
        <v>0.02877885317656099</v>
      </c>
      <c r="H47" s="193">
        <v>6419.299</v>
      </c>
      <c r="I47" s="233">
        <v>4388.776</v>
      </c>
      <c r="J47" s="51">
        <f t="shared" si="7"/>
        <v>146.26627105142757</v>
      </c>
      <c r="K47" s="86">
        <f t="shared" si="8"/>
        <v>0.007472197995980669</v>
      </c>
      <c r="L47" s="87">
        <f t="shared" si="4"/>
        <v>33.20473154467489</v>
      </c>
    </row>
    <row r="48" spans="1:12" ht="13.5">
      <c r="A48" s="53"/>
      <c r="B48" s="22">
        <v>613</v>
      </c>
      <c r="C48" s="91" t="s">
        <v>38</v>
      </c>
      <c r="D48" s="242">
        <v>32.461</v>
      </c>
      <c r="E48" s="194">
        <v>21.478</v>
      </c>
      <c r="F48" s="153">
        <f>D48/E48*100</f>
        <v>151.13604618679577</v>
      </c>
      <c r="G48" s="86">
        <f>D48/$D$8*100</f>
        <v>0.00043827611162426384</v>
      </c>
      <c r="H48" s="193">
        <v>1052.928</v>
      </c>
      <c r="I48" s="233">
        <v>511.889</v>
      </c>
      <c r="J48" s="51">
        <f t="shared" si="7"/>
        <v>205.6945939451717</v>
      </c>
      <c r="K48" s="86">
        <f t="shared" si="8"/>
        <v>0.0012256301648376148</v>
      </c>
      <c r="L48" s="87">
        <f t="shared" si="4"/>
        <v>3.082926847799659</v>
      </c>
    </row>
    <row r="49" spans="1:12" ht="13.5">
      <c r="A49" s="53"/>
      <c r="B49" s="22">
        <v>614</v>
      </c>
      <c r="C49" s="91" t="s">
        <v>39</v>
      </c>
      <c r="D49" s="242">
        <v>0</v>
      </c>
      <c r="E49" s="194">
        <v>6.116</v>
      </c>
      <c r="F49" s="173" t="s">
        <v>259</v>
      </c>
      <c r="G49" s="86">
        <f>D49/$D$8*100</f>
        <v>0</v>
      </c>
      <c r="H49" s="193">
        <v>188.827</v>
      </c>
      <c r="I49" s="233">
        <v>146.239</v>
      </c>
      <c r="J49" s="51">
        <f t="shared" si="7"/>
        <v>129.1221903869693</v>
      </c>
      <c r="K49" s="86">
        <f t="shared" si="8"/>
        <v>0.00021979856850211246</v>
      </c>
      <c r="L49" s="87">
        <f t="shared" si="4"/>
        <v>0</v>
      </c>
    </row>
    <row r="50" spans="1:12" ht="13.5">
      <c r="A50" s="53"/>
      <c r="B50" s="22">
        <v>615</v>
      </c>
      <c r="C50" s="91" t="s">
        <v>40</v>
      </c>
      <c r="D50" s="242"/>
      <c r="E50" s="194"/>
      <c r="F50" s="153"/>
      <c r="G50" s="86"/>
      <c r="H50" s="193">
        <v>1408.336</v>
      </c>
      <c r="I50" s="233">
        <v>475.673</v>
      </c>
      <c r="J50" s="51">
        <f t="shared" si="7"/>
        <v>296.0723017703338</v>
      </c>
      <c r="K50" s="86">
        <f t="shared" si="8"/>
        <v>0.0016393324936052102</v>
      </c>
      <c r="L50" s="87">
        <f t="shared" si="4"/>
        <v>0</v>
      </c>
    </row>
    <row r="51" spans="1:12" ht="13.5">
      <c r="A51" s="92"/>
      <c r="B51" s="22">
        <v>616</v>
      </c>
      <c r="C51" s="91" t="s">
        <v>257</v>
      </c>
      <c r="D51" s="242"/>
      <c r="E51" s="194"/>
      <c r="F51" s="153"/>
      <c r="G51" s="86"/>
      <c r="H51" s="193">
        <v>0.474</v>
      </c>
      <c r="I51" s="233">
        <v>0.717</v>
      </c>
      <c r="J51" s="51">
        <f t="shared" si="7"/>
        <v>66.10878661087865</v>
      </c>
      <c r="K51" s="86">
        <f t="shared" si="8"/>
        <v>5.517458915833079E-07</v>
      </c>
      <c r="L51" s="87">
        <v>0</v>
      </c>
    </row>
    <row r="52" spans="1:12" ht="13.5">
      <c r="A52" s="53"/>
      <c r="B52" s="22">
        <v>617</v>
      </c>
      <c r="C52" s="91" t="s">
        <v>41</v>
      </c>
      <c r="D52" s="242"/>
      <c r="E52" s="194"/>
      <c r="F52" s="153"/>
      <c r="G52" s="86"/>
      <c r="H52" s="193">
        <v>345.708</v>
      </c>
      <c r="I52" s="233">
        <v>362.194</v>
      </c>
      <c r="J52" s="51">
        <f t="shared" si="7"/>
        <v>95.44829566475424</v>
      </c>
      <c r="K52" s="86">
        <f t="shared" si="8"/>
        <v>0.0004024113263448992</v>
      </c>
      <c r="L52" s="87">
        <f aca="true" t="shared" si="9" ref="L52:L65">D52/H52*100</f>
        <v>0</v>
      </c>
    </row>
    <row r="53" spans="1:12" ht="13.5">
      <c r="A53" s="53"/>
      <c r="B53" s="22">
        <v>618</v>
      </c>
      <c r="C53" s="91" t="s">
        <v>42</v>
      </c>
      <c r="D53" s="242">
        <v>953.028</v>
      </c>
      <c r="E53" s="194">
        <v>1053.429</v>
      </c>
      <c r="F53" s="153">
        <f>D53/E53*100</f>
        <v>90.46912511426967</v>
      </c>
      <c r="G53" s="86">
        <f>D53/$D$8*100</f>
        <v>0.012867422633592586</v>
      </c>
      <c r="H53" s="193">
        <v>31047.636</v>
      </c>
      <c r="I53" s="233">
        <v>23315.005</v>
      </c>
      <c r="J53" s="51">
        <f t="shared" si="7"/>
        <v>133.16589895648744</v>
      </c>
      <c r="K53" s="86">
        <f t="shared" si="8"/>
        <v>0.036140096215978926</v>
      </c>
      <c r="L53" s="87">
        <f t="shared" si="9"/>
        <v>3.069567035635177</v>
      </c>
    </row>
    <row r="54" spans="1:12" ht="13.5">
      <c r="A54" s="53"/>
      <c r="B54" s="22">
        <v>619</v>
      </c>
      <c r="C54" s="91" t="s">
        <v>43</v>
      </c>
      <c r="D54" s="242">
        <v>0.503</v>
      </c>
      <c r="E54" s="194">
        <v>0</v>
      </c>
      <c r="F54" s="155" t="s">
        <v>255</v>
      </c>
      <c r="G54" s="86">
        <f>D54/$D$8*100</f>
        <v>6.79131524435491E-06</v>
      </c>
      <c r="H54" s="193">
        <v>10312.558</v>
      </c>
      <c r="I54" s="233">
        <v>9834.139</v>
      </c>
      <c r="J54" s="51">
        <f t="shared" si="7"/>
        <v>104.86487937581524</v>
      </c>
      <c r="K54" s="86">
        <f t="shared" si="8"/>
        <v>0.01200403271775227</v>
      </c>
      <c r="L54" s="87">
        <f t="shared" si="9"/>
        <v>0.004877548325061542</v>
      </c>
    </row>
    <row r="55" spans="1:12" ht="13.5">
      <c r="A55" s="53"/>
      <c r="B55" s="22">
        <v>620</v>
      </c>
      <c r="C55" s="91" t="s">
        <v>44</v>
      </c>
      <c r="D55" s="242">
        <v>197.486</v>
      </c>
      <c r="E55" s="194">
        <v>90.74</v>
      </c>
      <c r="F55" s="153">
        <f>D55/E55*100</f>
        <v>217.63940930130042</v>
      </c>
      <c r="G55" s="86">
        <f>D55/$D$8*100</f>
        <v>0.0026663810782240034</v>
      </c>
      <c r="H55" s="193">
        <v>1622.9</v>
      </c>
      <c r="I55" s="233">
        <v>3087.742</v>
      </c>
      <c r="J55" s="51">
        <f t="shared" si="7"/>
        <v>52.55944311409437</v>
      </c>
      <c r="K55" s="86">
        <f t="shared" si="8"/>
        <v>0.0018890894671952543</v>
      </c>
      <c r="L55" s="87">
        <f t="shared" si="9"/>
        <v>12.168710333353872</v>
      </c>
    </row>
    <row r="56" spans="1:12" ht="13.5">
      <c r="A56" s="53"/>
      <c r="B56" s="22">
        <v>621</v>
      </c>
      <c r="C56" s="91" t="s">
        <v>45</v>
      </c>
      <c r="D56" s="242">
        <v>0</v>
      </c>
      <c r="E56" s="194">
        <v>0.598</v>
      </c>
      <c r="F56" s="155" t="s">
        <v>259</v>
      </c>
      <c r="G56" s="86">
        <f>D56/$D$8*100</f>
        <v>0</v>
      </c>
      <c r="H56" s="193">
        <v>0.515</v>
      </c>
      <c r="I56" s="233">
        <v>0.847</v>
      </c>
      <c r="J56" s="51">
        <f t="shared" si="7"/>
        <v>60.80283353010626</v>
      </c>
      <c r="K56" s="86">
        <f t="shared" si="8"/>
        <v>5.994707471843958E-07</v>
      </c>
      <c r="L56" s="87">
        <f t="shared" si="9"/>
        <v>0</v>
      </c>
    </row>
    <row r="57" spans="1:12" ht="13.5">
      <c r="A57" s="53"/>
      <c r="B57" s="22">
        <v>622</v>
      </c>
      <c r="C57" s="91" t="s">
        <v>258</v>
      </c>
      <c r="D57" s="242"/>
      <c r="E57" s="194"/>
      <c r="F57" s="153"/>
      <c r="G57" s="86"/>
      <c r="H57" s="193">
        <v>80.979</v>
      </c>
      <c r="I57" s="233">
        <v>14.682</v>
      </c>
      <c r="J57" s="51">
        <f t="shared" si="7"/>
        <v>551.5529219452391</v>
      </c>
      <c r="K57" s="86">
        <f t="shared" si="8"/>
        <v>9.426124589562172E-05</v>
      </c>
      <c r="L57" s="87">
        <f t="shared" si="9"/>
        <v>0</v>
      </c>
    </row>
    <row r="58" spans="1:12" ht="13.5">
      <c r="A58" s="53"/>
      <c r="B58" s="22">
        <v>624</v>
      </c>
      <c r="C58" s="91" t="s">
        <v>46</v>
      </c>
      <c r="D58" s="242"/>
      <c r="E58" s="194"/>
      <c r="F58" s="153"/>
      <c r="G58" s="86"/>
      <c r="H58" s="193">
        <v>292.096</v>
      </c>
      <c r="I58" s="233">
        <v>481.7</v>
      </c>
      <c r="J58" s="51">
        <f t="shared" si="7"/>
        <v>60.63857172514013</v>
      </c>
      <c r="K58" s="86">
        <f t="shared" si="8"/>
        <v>0.0003400058395525695</v>
      </c>
      <c r="L58" s="87">
        <f t="shared" si="9"/>
        <v>0</v>
      </c>
    </row>
    <row r="59" spans="1:12" ht="13.5">
      <c r="A59" s="53"/>
      <c r="B59" s="22">
        <v>625</v>
      </c>
      <c r="C59" s="91" t="s">
        <v>47</v>
      </c>
      <c r="D59" s="242">
        <v>52.236</v>
      </c>
      <c r="E59" s="194">
        <v>8.523</v>
      </c>
      <c r="F59" s="153">
        <f>D59/E59*100</f>
        <v>612.882787750792</v>
      </c>
      <c r="G59" s="86">
        <f>D59/$D$8*100</f>
        <v>0.0007052706622348371</v>
      </c>
      <c r="H59" s="193">
        <v>2722.949</v>
      </c>
      <c r="I59" s="233">
        <v>337.397</v>
      </c>
      <c r="J59" s="51">
        <f t="shared" si="7"/>
        <v>807.0460021873342</v>
      </c>
      <c r="K59" s="86">
        <f t="shared" si="8"/>
        <v>0.003169569459368939</v>
      </c>
      <c r="L59" s="87">
        <f t="shared" si="9"/>
        <v>1.918361306069265</v>
      </c>
    </row>
    <row r="60" spans="1:12" ht="13.5">
      <c r="A60" s="53"/>
      <c r="B60" s="22">
        <v>626</v>
      </c>
      <c r="C60" s="91" t="s">
        <v>48</v>
      </c>
      <c r="D60" s="242"/>
      <c r="E60" s="194"/>
      <c r="F60" s="155"/>
      <c r="G60" s="86"/>
      <c r="H60" s="193">
        <v>597.214</v>
      </c>
      <c r="I60" s="233">
        <v>311.224</v>
      </c>
      <c r="J60" s="51">
        <f t="shared" si="7"/>
        <v>191.89201346939828</v>
      </c>
      <c r="K60" s="86">
        <f t="shared" si="8"/>
        <v>0.0006951695588523918</v>
      </c>
      <c r="L60" s="87">
        <f t="shared" si="9"/>
        <v>0</v>
      </c>
    </row>
    <row r="61" spans="1:12" ht="13.5">
      <c r="A61" s="53"/>
      <c r="B61" s="22">
        <v>627</v>
      </c>
      <c r="C61" s="91" t="s">
        <v>49</v>
      </c>
      <c r="D61" s="242"/>
      <c r="E61" s="194"/>
      <c r="F61" s="153"/>
      <c r="G61" s="86"/>
      <c r="H61" s="193">
        <v>28.889</v>
      </c>
      <c r="I61" s="233">
        <v>9.992</v>
      </c>
      <c r="J61" s="51">
        <f t="shared" si="7"/>
        <v>289.12129703763003</v>
      </c>
      <c r="K61" s="86">
        <f t="shared" si="8"/>
        <v>3.362739886487381E-05</v>
      </c>
      <c r="L61" s="87">
        <f t="shared" si="9"/>
        <v>0</v>
      </c>
    </row>
    <row r="62" spans="1:12" ht="13.5">
      <c r="A62" s="53"/>
      <c r="B62" s="101">
        <v>628</v>
      </c>
      <c r="C62" s="91" t="s">
        <v>50</v>
      </c>
      <c r="D62" s="242">
        <v>40.059</v>
      </c>
      <c r="E62" s="194">
        <v>43.484</v>
      </c>
      <c r="F62" s="153">
        <f>D62/E62*100</f>
        <v>92.12353969276054</v>
      </c>
      <c r="G62" s="98">
        <f>D62/$D$8*100</f>
        <v>0.0005408614261900862</v>
      </c>
      <c r="H62" s="193">
        <v>1463.748</v>
      </c>
      <c r="I62" s="233">
        <v>1589.803</v>
      </c>
      <c r="J62" s="160">
        <f t="shared" si="7"/>
        <v>92.07103018424296</v>
      </c>
      <c r="K62" s="98">
        <f t="shared" si="8"/>
        <v>0.0017038332179605147</v>
      </c>
      <c r="L62" s="87">
        <f t="shared" si="9"/>
        <v>2.736741570270292</v>
      </c>
    </row>
    <row r="63" spans="1:12" ht="14.25" thickBot="1">
      <c r="A63" s="66" t="s">
        <v>314</v>
      </c>
      <c r="B63" s="67" t="s">
        <v>313</v>
      </c>
      <c r="C63" s="68"/>
      <c r="D63" s="207">
        <f>SUM(D38:D62)</f>
        <v>330324.994</v>
      </c>
      <c r="E63" s="198">
        <f>SUM(E38:E62)</f>
        <v>338190.1309999999</v>
      </c>
      <c r="F63" s="157">
        <f>D63/E63*100</f>
        <v>97.67434461297161</v>
      </c>
      <c r="G63" s="102">
        <f>D63/$D$8*100</f>
        <v>4.459922797899889</v>
      </c>
      <c r="H63" s="197">
        <f>SUM(H38:H62)</f>
        <v>5706377.869999998</v>
      </c>
      <c r="I63" s="240">
        <f>SUM(I38:I62)</f>
        <v>5375968.422000002</v>
      </c>
      <c r="J63" s="74">
        <f t="shared" si="7"/>
        <v>106.14604517853688</v>
      </c>
      <c r="K63" s="102">
        <f t="shared" si="8"/>
        <v>6.642342923194952</v>
      </c>
      <c r="L63" s="103">
        <f t="shared" si="9"/>
        <v>5.788698216720094</v>
      </c>
    </row>
    <row r="64" spans="1:12" ht="13.5">
      <c r="A64" s="53" t="s">
        <v>51</v>
      </c>
      <c r="B64" s="208">
        <v>301</v>
      </c>
      <c r="C64" s="106" t="s">
        <v>260</v>
      </c>
      <c r="D64" s="246">
        <v>14.164</v>
      </c>
      <c r="E64" s="200">
        <v>0</v>
      </c>
      <c r="F64" s="161" t="s">
        <v>255</v>
      </c>
      <c r="G64" s="83">
        <f>D64/$D$8*100</f>
        <v>0.0001912369565030675</v>
      </c>
      <c r="H64" s="199">
        <v>8415.772</v>
      </c>
      <c r="I64" s="245">
        <v>8793.797</v>
      </c>
      <c r="J64" s="159">
        <f t="shared" si="7"/>
        <v>95.70123122014303</v>
      </c>
      <c r="K64" s="83">
        <f t="shared" si="8"/>
        <v>0.009796134231016539</v>
      </c>
      <c r="L64" s="84">
        <f t="shared" si="9"/>
        <v>0.1683030386279476</v>
      </c>
    </row>
    <row r="65" spans="1:12" ht="13.5">
      <c r="A65" s="53"/>
      <c r="B65" s="22">
        <v>302</v>
      </c>
      <c r="C65" s="91" t="s">
        <v>52</v>
      </c>
      <c r="D65" s="242">
        <v>95146.652</v>
      </c>
      <c r="E65" s="194">
        <v>97465.403</v>
      </c>
      <c r="F65" s="153">
        <f>D65/E65*100</f>
        <v>97.62094966149168</v>
      </c>
      <c r="G65" s="86">
        <f>D65/$D$8*100</f>
        <v>1.284634012280182</v>
      </c>
      <c r="H65" s="193">
        <v>1189982.085</v>
      </c>
      <c r="I65" s="233">
        <v>1169548.983</v>
      </c>
      <c r="J65" s="51">
        <f t="shared" si="7"/>
        <v>101.74709245162073</v>
      </c>
      <c r="K65" s="86">
        <f t="shared" si="8"/>
        <v>1.38516397986601</v>
      </c>
      <c r="L65" s="87">
        <f t="shared" si="9"/>
        <v>7.995637346086601</v>
      </c>
    </row>
    <row r="66" spans="1:12" ht="13.5">
      <c r="A66" s="53"/>
      <c r="B66" s="22">
        <v>303</v>
      </c>
      <c r="C66" s="91" t="s">
        <v>261</v>
      </c>
      <c r="D66" s="242"/>
      <c r="E66" s="194"/>
      <c r="F66" s="153"/>
      <c r="G66" s="86"/>
      <c r="H66" s="193">
        <v>0</v>
      </c>
      <c r="I66" s="233">
        <v>0.291</v>
      </c>
      <c r="J66" s="93" t="s">
        <v>240</v>
      </c>
      <c r="K66" s="86">
        <f t="shared" si="8"/>
        <v>0</v>
      </c>
      <c r="L66" s="87">
        <v>0</v>
      </c>
    </row>
    <row r="67" spans="1:12" ht="13.5">
      <c r="A67" s="53"/>
      <c r="B67" s="101">
        <v>304</v>
      </c>
      <c r="C67" s="91" t="s">
        <v>53</v>
      </c>
      <c r="D67" s="242">
        <v>609662.206</v>
      </c>
      <c r="E67" s="194">
        <v>535280.392</v>
      </c>
      <c r="F67" s="162">
        <f aca="true" t="shared" si="10" ref="F67:F76">D67/E67*100</f>
        <v>113.89586002246091</v>
      </c>
      <c r="G67" s="98">
        <f aca="true" t="shared" si="11" ref="G67:G76">D67/$D$8*100</f>
        <v>8.231427899631896</v>
      </c>
      <c r="H67" s="193">
        <v>7542679.072</v>
      </c>
      <c r="I67" s="233">
        <v>6814818.915</v>
      </c>
      <c r="J67" s="160">
        <f aca="true" t="shared" si="12" ref="J67:J89">H67/I67*100</f>
        <v>110.68055022559614</v>
      </c>
      <c r="K67" s="98">
        <f t="shared" si="8"/>
        <v>8.779835842842612</v>
      </c>
      <c r="L67" s="87">
        <f aca="true" t="shared" si="13" ref="L67:L79">D67/H67*100</f>
        <v>8.082833701134037</v>
      </c>
    </row>
    <row r="68" spans="1:12" ht="14.25" thickBot="1">
      <c r="A68" s="66" t="s">
        <v>54</v>
      </c>
      <c r="B68" s="67" t="s">
        <v>312</v>
      </c>
      <c r="C68" s="68"/>
      <c r="D68" s="207">
        <f>SUM(D64:D67)</f>
        <v>704823.022</v>
      </c>
      <c r="E68" s="198">
        <f>SUM(E64:E67)</f>
        <v>632745.795</v>
      </c>
      <c r="F68" s="157">
        <f t="shared" si="10"/>
        <v>111.3911822993624</v>
      </c>
      <c r="G68" s="102">
        <f t="shared" si="11"/>
        <v>9.51625314886858</v>
      </c>
      <c r="H68" s="197">
        <f>SUM(H64:H67)</f>
        <v>8741076.929</v>
      </c>
      <c r="I68" s="240">
        <f>SUM(I64:I67)</f>
        <v>7993161.986</v>
      </c>
      <c r="J68" s="74">
        <f t="shared" si="12"/>
        <v>109.35693464376139</v>
      </c>
      <c r="K68" s="102">
        <f t="shared" si="8"/>
        <v>10.174795956939638</v>
      </c>
      <c r="L68" s="103">
        <f t="shared" si="13"/>
        <v>8.063343083752422</v>
      </c>
    </row>
    <row r="69" spans="1:12" ht="13.5">
      <c r="A69" s="53" t="s">
        <v>55</v>
      </c>
      <c r="B69" s="208">
        <v>305</v>
      </c>
      <c r="C69" s="106" t="s">
        <v>56</v>
      </c>
      <c r="D69" s="246">
        <v>45686.379</v>
      </c>
      <c r="E69" s="200">
        <v>51842.557</v>
      </c>
      <c r="F69" s="158">
        <f t="shared" si="10"/>
        <v>88.12524235639071</v>
      </c>
      <c r="G69" s="83">
        <f t="shared" si="11"/>
        <v>0.6168401633440875</v>
      </c>
      <c r="H69" s="199">
        <v>452530.914</v>
      </c>
      <c r="I69" s="245">
        <v>411938.898</v>
      </c>
      <c r="J69" s="159">
        <f t="shared" si="12"/>
        <v>109.85389245761394</v>
      </c>
      <c r="K69" s="83">
        <f t="shared" si="8"/>
        <v>0.5267554274555681</v>
      </c>
      <c r="L69" s="84">
        <f t="shared" si="13"/>
        <v>10.095747624437433</v>
      </c>
    </row>
    <row r="70" spans="1:12" ht="13.5">
      <c r="A70" s="53"/>
      <c r="B70" s="22">
        <v>306</v>
      </c>
      <c r="C70" s="91" t="s">
        <v>57</v>
      </c>
      <c r="D70" s="242">
        <v>2927.408</v>
      </c>
      <c r="E70" s="194">
        <v>5411.105</v>
      </c>
      <c r="F70" s="153">
        <f t="shared" si="10"/>
        <v>54.10000360370017</v>
      </c>
      <c r="G70" s="86">
        <f t="shared" si="11"/>
        <v>0.03952475263786584</v>
      </c>
      <c r="H70" s="193">
        <v>20074.377</v>
      </c>
      <c r="I70" s="233">
        <v>23138.922</v>
      </c>
      <c r="J70" s="51">
        <f t="shared" si="12"/>
        <v>86.75588689913904</v>
      </c>
      <c r="K70" s="86">
        <f t="shared" si="8"/>
        <v>0.023366993746507282</v>
      </c>
      <c r="L70" s="87">
        <f t="shared" si="13"/>
        <v>14.582808721784989</v>
      </c>
    </row>
    <row r="71" spans="1:12" ht="13.5">
      <c r="A71" s="53"/>
      <c r="B71" s="22">
        <v>307</v>
      </c>
      <c r="C71" s="91" t="s">
        <v>58</v>
      </c>
      <c r="D71" s="242">
        <v>491.456</v>
      </c>
      <c r="E71" s="194">
        <v>405.736</v>
      </c>
      <c r="F71" s="153">
        <f t="shared" si="10"/>
        <v>121.12703827119114</v>
      </c>
      <c r="G71" s="86">
        <f t="shared" si="11"/>
        <v>0.006635452534253851</v>
      </c>
      <c r="H71" s="193">
        <v>4228.103</v>
      </c>
      <c r="I71" s="233">
        <v>3924.368</v>
      </c>
      <c r="J71" s="51">
        <f t="shared" si="12"/>
        <v>107.73971758000269</v>
      </c>
      <c r="K71" s="86">
        <f t="shared" si="8"/>
        <v>0.0049216001254030785</v>
      </c>
      <c r="L71" s="87">
        <f t="shared" si="13"/>
        <v>11.623557893457184</v>
      </c>
    </row>
    <row r="72" spans="1:12" ht="13.5">
      <c r="A72" s="53"/>
      <c r="B72" s="22">
        <v>308</v>
      </c>
      <c r="C72" s="91" t="s">
        <v>59</v>
      </c>
      <c r="D72" s="242">
        <v>24.776</v>
      </c>
      <c r="E72" s="194">
        <v>18.524</v>
      </c>
      <c r="F72" s="153">
        <f t="shared" si="10"/>
        <v>133.75080976031094</v>
      </c>
      <c r="G72" s="86">
        <f t="shared" si="11"/>
        <v>0.00033451615605196273</v>
      </c>
      <c r="H72" s="193">
        <v>852.3</v>
      </c>
      <c r="I72" s="233">
        <v>1366.827</v>
      </c>
      <c r="J72" s="51">
        <f t="shared" si="12"/>
        <v>62.35609919909396</v>
      </c>
      <c r="K72" s="86">
        <f t="shared" si="8"/>
        <v>0.000992094986068467</v>
      </c>
      <c r="L72" s="87">
        <f t="shared" si="13"/>
        <v>2.906957644022058</v>
      </c>
    </row>
    <row r="73" spans="1:12" ht="13.5">
      <c r="A73" s="53"/>
      <c r="B73" s="22">
        <v>309</v>
      </c>
      <c r="C73" s="91" t="s">
        <v>60</v>
      </c>
      <c r="D73" s="242">
        <v>172.688</v>
      </c>
      <c r="E73" s="194">
        <v>263.067</v>
      </c>
      <c r="F73" s="153">
        <f t="shared" si="10"/>
        <v>65.64411347679487</v>
      </c>
      <c r="G73" s="86">
        <f t="shared" si="11"/>
        <v>0.00233156788651523</v>
      </c>
      <c r="H73" s="193">
        <v>2095.055</v>
      </c>
      <c r="I73" s="233">
        <v>3929.309</v>
      </c>
      <c r="J73" s="51">
        <f t="shared" si="12"/>
        <v>53.31866239076641</v>
      </c>
      <c r="K73" s="86">
        <f t="shared" si="8"/>
        <v>0.002438687740276513</v>
      </c>
      <c r="L73" s="87">
        <f t="shared" si="13"/>
        <v>8.242647567724951</v>
      </c>
    </row>
    <row r="74" spans="1:12" ht="13.5">
      <c r="A74" s="53"/>
      <c r="B74" s="22">
        <v>310</v>
      </c>
      <c r="C74" s="91" t="s">
        <v>61</v>
      </c>
      <c r="D74" s="242">
        <v>545.791</v>
      </c>
      <c r="E74" s="194">
        <v>295.77</v>
      </c>
      <c r="F74" s="153">
        <f t="shared" si="10"/>
        <v>184.53223788754778</v>
      </c>
      <c r="G74" s="86">
        <f t="shared" si="11"/>
        <v>0.007369063098472586</v>
      </c>
      <c r="H74" s="193">
        <v>3358.849</v>
      </c>
      <c r="I74" s="233">
        <v>2649.179</v>
      </c>
      <c r="J74" s="51">
        <f t="shared" si="12"/>
        <v>126.78829931839262</v>
      </c>
      <c r="K74" s="86">
        <f aca="true" t="shared" si="14" ref="K74:K98">H74/$H$8*100</f>
        <v>0.003909770329533127</v>
      </c>
      <c r="L74" s="87">
        <f t="shared" si="13"/>
        <v>16.249346130177333</v>
      </c>
    </row>
    <row r="75" spans="1:12" ht="13.5">
      <c r="A75" s="53"/>
      <c r="B75" s="22">
        <v>311</v>
      </c>
      <c r="C75" s="91" t="s">
        <v>62</v>
      </c>
      <c r="D75" s="242">
        <v>279.482</v>
      </c>
      <c r="E75" s="194">
        <v>326.547</v>
      </c>
      <c r="F75" s="153">
        <f t="shared" si="10"/>
        <v>85.58706709906997</v>
      </c>
      <c r="G75" s="86">
        <f t="shared" si="11"/>
        <v>0.0037734599743992035</v>
      </c>
      <c r="H75" s="193">
        <v>27441.625</v>
      </c>
      <c r="I75" s="233">
        <v>33138.453</v>
      </c>
      <c r="J75" s="51">
        <f t="shared" si="12"/>
        <v>82.80901042664846</v>
      </c>
      <c r="K75" s="86">
        <f t="shared" si="14"/>
        <v>0.03194262416059029</v>
      </c>
      <c r="L75" s="87">
        <f t="shared" si="13"/>
        <v>1.0184600948376783</v>
      </c>
    </row>
    <row r="76" spans="1:12" ht="13.5">
      <c r="A76" s="53"/>
      <c r="B76" s="22">
        <v>312</v>
      </c>
      <c r="C76" s="91" t="s">
        <v>63</v>
      </c>
      <c r="D76" s="242">
        <v>153.674</v>
      </c>
      <c r="E76" s="194">
        <v>1793.382</v>
      </c>
      <c r="F76" s="153">
        <f t="shared" si="10"/>
        <v>8.568949615865442</v>
      </c>
      <c r="G76" s="86">
        <f t="shared" si="11"/>
        <v>0.002074848069306156</v>
      </c>
      <c r="H76" s="193">
        <v>7306.31</v>
      </c>
      <c r="I76" s="233">
        <v>31677.884</v>
      </c>
      <c r="J76" s="51">
        <f t="shared" si="12"/>
        <v>23.06438776024308</v>
      </c>
      <c r="K76" s="86">
        <f t="shared" si="14"/>
        <v>0.008504697310409365</v>
      </c>
      <c r="L76" s="87">
        <f t="shared" si="13"/>
        <v>2.103305225209442</v>
      </c>
    </row>
    <row r="77" spans="1:12" ht="13.5">
      <c r="A77" s="53"/>
      <c r="B77" s="22">
        <v>314</v>
      </c>
      <c r="C77" s="91" t="s">
        <v>64</v>
      </c>
      <c r="D77" s="242"/>
      <c r="E77" s="194"/>
      <c r="F77" s="153"/>
      <c r="G77" s="86"/>
      <c r="H77" s="193">
        <v>4.93</v>
      </c>
      <c r="I77" s="233">
        <v>0.753</v>
      </c>
      <c r="J77" s="51">
        <f t="shared" si="12"/>
        <v>654.7144754316068</v>
      </c>
      <c r="K77" s="86">
        <f t="shared" si="14"/>
        <v>5.7386228808137306E-06</v>
      </c>
      <c r="L77" s="87">
        <f t="shared" si="13"/>
        <v>0</v>
      </c>
    </row>
    <row r="78" spans="1:12" ht="13.5">
      <c r="A78" s="53"/>
      <c r="B78" s="22">
        <v>315</v>
      </c>
      <c r="C78" s="91" t="s">
        <v>65</v>
      </c>
      <c r="D78" s="242"/>
      <c r="E78" s="194"/>
      <c r="F78" s="155"/>
      <c r="G78" s="86"/>
      <c r="H78" s="193">
        <v>68.368</v>
      </c>
      <c r="I78" s="233">
        <v>7159.231</v>
      </c>
      <c r="J78" s="51">
        <f t="shared" si="12"/>
        <v>0.9549629003450231</v>
      </c>
      <c r="K78" s="86">
        <f t="shared" si="14"/>
        <v>7.95817787252481E-05</v>
      </c>
      <c r="L78" s="87">
        <f t="shared" si="13"/>
        <v>0</v>
      </c>
    </row>
    <row r="79" spans="1:12" ht="13.5">
      <c r="A79" s="53"/>
      <c r="B79" s="22">
        <v>316</v>
      </c>
      <c r="C79" s="91" t="s">
        <v>66</v>
      </c>
      <c r="D79" s="242">
        <v>1.981</v>
      </c>
      <c r="E79" s="194">
        <v>0.414</v>
      </c>
      <c r="F79" s="153">
        <f>D79/E79*100</f>
        <v>478.5024154589372</v>
      </c>
      <c r="G79" s="86">
        <f>D79/$D$8*100</f>
        <v>2.6746710733731764E-05</v>
      </c>
      <c r="H79" s="193">
        <v>1521.914</v>
      </c>
      <c r="I79" s="233">
        <v>1760.589</v>
      </c>
      <c r="J79" s="51">
        <f t="shared" si="12"/>
        <v>86.44345727480975</v>
      </c>
      <c r="K79" s="86">
        <f t="shared" si="14"/>
        <v>0.00177153965578717</v>
      </c>
      <c r="L79" s="87">
        <f t="shared" si="13"/>
        <v>0.13016504217715325</v>
      </c>
    </row>
    <row r="80" spans="1:12" ht="13.5">
      <c r="A80" s="53"/>
      <c r="B80" s="22">
        <v>317</v>
      </c>
      <c r="C80" s="91" t="s">
        <v>262</v>
      </c>
      <c r="D80" s="242"/>
      <c r="E80" s="194"/>
      <c r="F80" s="153"/>
      <c r="G80" s="86"/>
      <c r="H80" s="193">
        <v>0.533</v>
      </c>
      <c r="I80" s="233">
        <v>9.108</v>
      </c>
      <c r="J80" s="51">
        <f t="shared" si="12"/>
        <v>5.851998243302591</v>
      </c>
      <c r="K80" s="86">
        <f t="shared" si="14"/>
        <v>6.204231228141417E-07</v>
      </c>
      <c r="L80" s="87">
        <v>0</v>
      </c>
    </row>
    <row r="81" spans="1:12" ht="13.5">
      <c r="A81" s="53"/>
      <c r="B81" s="22">
        <v>319</v>
      </c>
      <c r="C81" s="91" t="s">
        <v>67</v>
      </c>
      <c r="D81" s="242">
        <v>0</v>
      </c>
      <c r="E81" s="194">
        <v>1.932</v>
      </c>
      <c r="F81" s="155" t="s">
        <v>259</v>
      </c>
      <c r="G81" s="86">
        <v>0</v>
      </c>
      <c r="H81" s="193">
        <v>13.07</v>
      </c>
      <c r="I81" s="233">
        <v>14.824</v>
      </c>
      <c r="J81" s="51">
        <f t="shared" si="12"/>
        <v>88.16783594171615</v>
      </c>
      <c r="K81" s="86">
        <f t="shared" si="14"/>
        <v>1.5213752748932141E-05</v>
      </c>
      <c r="L81" s="87">
        <f aca="true" t="shared" si="15" ref="L81:L89">D81/H81*100</f>
        <v>0</v>
      </c>
    </row>
    <row r="82" spans="1:12" ht="13.5">
      <c r="A82" s="53"/>
      <c r="B82" s="22">
        <v>320</v>
      </c>
      <c r="C82" s="91" t="s">
        <v>68</v>
      </c>
      <c r="D82" s="242">
        <v>5285.451</v>
      </c>
      <c r="E82" s="194">
        <v>9940.482</v>
      </c>
      <c r="F82" s="153">
        <f>D82/E82*100</f>
        <v>53.17097299708404</v>
      </c>
      <c r="G82" s="86">
        <f>D82/$D$8*100</f>
        <v>0.07136215496936561</v>
      </c>
      <c r="H82" s="193">
        <v>11283.763</v>
      </c>
      <c r="I82" s="233">
        <v>22905.23</v>
      </c>
      <c r="J82" s="51">
        <f t="shared" si="12"/>
        <v>49.262823381384955</v>
      </c>
      <c r="K82" s="86">
        <f t="shared" si="14"/>
        <v>0.013134535605168232</v>
      </c>
      <c r="L82" s="87">
        <f t="shared" si="15"/>
        <v>46.84120891231054</v>
      </c>
    </row>
    <row r="83" spans="1:12" ht="13.5">
      <c r="A83" s="53"/>
      <c r="B83" s="22">
        <v>321</v>
      </c>
      <c r="C83" s="91" t="s">
        <v>69</v>
      </c>
      <c r="D83" s="242">
        <v>42.901</v>
      </c>
      <c r="E83" s="194">
        <v>2.28</v>
      </c>
      <c r="F83" s="153">
        <f>D83/E83*100</f>
        <v>1881.6228070175441</v>
      </c>
      <c r="G83" s="86">
        <f>D83/$D$8*100</f>
        <v>0.0005792330324017296</v>
      </c>
      <c r="H83" s="193">
        <v>2010.447</v>
      </c>
      <c r="I83" s="233">
        <v>1472.103</v>
      </c>
      <c r="J83" s="51">
        <f t="shared" si="12"/>
        <v>136.5697237217776</v>
      </c>
      <c r="K83" s="86">
        <f t="shared" si="14"/>
        <v>0.002340202262649761</v>
      </c>
      <c r="L83" s="87">
        <f t="shared" si="15"/>
        <v>2.1339035547815985</v>
      </c>
    </row>
    <row r="84" spans="1:12" ht="13.5">
      <c r="A84" s="53"/>
      <c r="B84" s="22">
        <v>322</v>
      </c>
      <c r="C84" s="91" t="s">
        <v>70</v>
      </c>
      <c r="D84" s="242">
        <v>1.672</v>
      </c>
      <c r="E84" s="194">
        <v>17.25</v>
      </c>
      <c r="F84" s="153">
        <f>D84/E84*100</f>
        <v>9.692753623188405</v>
      </c>
      <c r="G84" s="86">
        <f>D84/$D$8*100</f>
        <v>2.2574709917617115E-05</v>
      </c>
      <c r="H84" s="193">
        <v>255.957</v>
      </c>
      <c r="I84" s="233">
        <v>331.512</v>
      </c>
      <c r="J84" s="51">
        <f t="shared" si="12"/>
        <v>77.20896981104755</v>
      </c>
      <c r="K84" s="86">
        <f t="shared" si="14"/>
        <v>0.00029793928939238136</v>
      </c>
      <c r="L84" s="87">
        <f t="shared" si="15"/>
        <v>0.6532347230198823</v>
      </c>
    </row>
    <row r="85" spans="1:12" ht="13.5">
      <c r="A85" s="53"/>
      <c r="B85" s="22">
        <v>323</v>
      </c>
      <c r="C85" s="91" t="s">
        <v>71</v>
      </c>
      <c r="D85" s="242">
        <v>28.699</v>
      </c>
      <c r="E85" s="194">
        <v>38.234</v>
      </c>
      <c r="F85" s="153">
        <f>D85/E85*100</f>
        <v>75.06146361876863</v>
      </c>
      <c r="G85" s="86">
        <f>D85/$D$8*100</f>
        <v>0.00038748301430962536</v>
      </c>
      <c r="H85" s="193">
        <v>7738.292</v>
      </c>
      <c r="I85" s="233">
        <v>9240.939</v>
      </c>
      <c r="J85" s="51">
        <f t="shared" si="12"/>
        <v>83.73923905352044</v>
      </c>
      <c r="K85" s="86">
        <f t="shared" si="14"/>
        <v>0.009007533373147636</v>
      </c>
      <c r="L85" s="87">
        <f t="shared" si="15"/>
        <v>0.3708699542483018</v>
      </c>
    </row>
    <row r="86" spans="1:12" ht="13.5">
      <c r="A86" s="53"/>
      <c r="B86" s="22">
        <v>324</v>
      </c>
      <c r="C86" s="91" t="s">
        <v>72</v>
      </c>
      <c r="D86" s="242">
        <v>40569.83</v>
      </c>
      <c r="E86" s="194">
        <v>85974.592</v>
      </c>
      <c r="F86" s="153">
        <f>D86/E86*100</f>
        <v>47.18816228869106</v>
      </c>
      <c r="G86" s="86">
        <f>D86/$D$8*100</f>
        <v>0.5477584591250242</v>
      </c>
      <c r="H86" s="193">
        <v>183642.163</v>
      </c>
      <c r="I86" s="233">
        <v>207151.311</v>
      </c>
      <c r="J86" s="51">
        <f t="shared" si="12"/>
        <v>88.65121930123821</v>
      </c>
      <c r="K86" s="86">
        <f t="shared" si="14"/>
        <v>0.21376331003527885</v>
      </c>
      <c r="L86" s="87">
        <f t="shared" si="15"/>
        <v>22.091784009318165</v>
      </c>
    </row>
    <row r="87" spans="1:12" ht="13.5">
      <c r="A87" s="53"/>
      <c r="B87" s="22">
        <v>325</v>
      </c>
      <c r="C87" s="91" t="s">
        <v>73</v>
      </c>
      <c r="D87" s="242"/>
      <c r="E87" s="194"/>
      <c r="F87" s="153"/>
      <c r="G87" s="86"/>
      <c r="H87" s="193">
        <v>67.957</v>
      </c>
      <c r="I87" s="233">
        <v>52.741</v>
      </c>
      <c r="J87" s="51">
        <f t="shared" si="12"/>
        <v>128.85041997686807</v>
      </c>
      <c r="K87" s="86">
        <f t="shared" si="14"/>
        <v>7.91033661483689E-05</v>
      </c>
      <c r="L87" s="87">
        <f t="shared" si="15"/>
        <v>0</v>
      </c>
    </row>
    <row r="88" spans="1:12" ht="13.5">
      <c r="A88" s="53"/>
      <c r="B88" s="22">
        <v>326</v>
      </c>
      <c r="C88" s="91" t="s">
        <v>74</v>
      </c>
      <c r="D88" s="242">
        <v>12.717</v>
      </c>
      <c r="E88" s="194">
        <v>21.207</v>
      </c>
      <c r="F88" s="153">
        <f>D88/E88*100</f>
        <v>59.9660489461027</v>
      </c>
      <c r="G88" s="86">
        <f>D88/$D$8*100</f>
        <v>0.00017170011125737853</v>
      </c>
      <c r="H88" s="193">
        <v>16.197</v>
      </c>
      <c r="I88" s="233">
        <v>8364.262</v>
      </c>
      <c r="J88" s="51">
        <f t="shared" si="12"/>
        <v>0.1936452970985366</v>
      </c>
      <c r="K88" s="86">
        <f t="shared" si="14"/>
        <v>1.8853646004166326E-05</v>
      </c>
      <c r="L88" s="87">
        <f t="shared" si="15"/>
        <v>78.51453972957955</v>
      </c>
    </row>
    <row r="89" spans="1:12" ht="13.5">
      <c r="A89" s="53"/>
      <c r="B89" s="22">
        <v>327</v>
      </c>
      <c r="C89" s="91" t="s">
        <v>75</v>
      </c>
      <c r="D89" s="242"/>
      <c r="E89" s="194"/>
      <c r="F89" s="155"/>
      <c r="G89" s="86"/>
      <c r="H89" s="193">
        <v>16.581</v>
      </c>
      <c r="I89" s="233">
        <v>18.504</v>
      </c>
      <c r="J89" s="51">
        <f t="shared" si="12"/>
        <v>89.60765239948118</v>
      </c>
      <c r="K89" s="86">
        <f t="shared" si="14"/>
        <v>1.9300630017600906E-05</v>
      </c>
      <c r="L89" s="87">
        <f t="shared" si="15"/>
        <v>0</v>
      </c>
    </row>
    <row r="90" spans="1:12" ht="13.5">
      <c r="A90" s="53"/>
      <c r="B90" s="22">
        <v>328</v>
      </c>
      <c r="C90" s="91" t="s">
        <v>76</v>
      </c>
      <c r="D90" s="242"/>
      <c r="E90" s="194"/>
      <c r="F90" s="153"/>
      <c r="G90" s="86"/>
      <c r="H90" s="244">
        <v>6.514</v>
      </c>
      <c r="I90" s="243">
        <v>0</v>
      </c>
      <c r="J90" s="93" t="s">
        <v>237</v>
      </c>
      <c r="K90" s="86">
        <f t="shared" si="14"/>
        <v>7.582431936231368E-06</v>
      </c>
      <c r="L90" s="87">
        <v>0</v>
      </c>
    </row>
    <row r="91" spans="1:12" ht="13.5">
      <c r="A91" s="53"/>
      <c r="B91" s="22">
        <v>329</v>
      </c>
      <c r="C91" s="91" t="s">
        <v>77</v>
      </c>
      <c r="D91" s="242"/>
      <c r="E91" s="194"/>
      <c r="F91" s="153"/>
      <c r="G91" s="86"/>
      <c r="H91" s="193">
        <v>0</v>
      </c>
      <c r="I91" s="233">
        <v>5.44</v>
      </c>
      <c r="J91" s="93" t="s">
        <v>240</v>
      </c>
      <c r="K91" s="86">
        <f t="shared" si="14"/>
        <v>0</v>
      </c>
      <c r="L91" s="87">
        <v>0</v>
      </c>
    </row>
    <row r="92" spans="1:12" ht="13.5">
      <c r="A92" s="53"/>
      <c r="B92" s="22">
        <v>330</v>
      </c>
      <c r="C92" s="91" t="s">
        <v>78</v>
      </c>
      <c r="D92" s="242">
        <v>0.215</v>
      </c>
      <c r="E92" s="194">
        <v>0</v>
      </c>
      <c r="F92" s="173" t="s">
        <v>255</v>
      </c>
      <c r="G92" s="86">
        <f>D92/$D$8*100</f>
        <v>2.90284846428689E-06</v>
      </c>
      <c r="H92" s="193">
        <v>0.215</v>
      </c>
      <c r="I92" s="233">
        <v>0.713</v>
      </c>
      <c r="J92" s="51">
        <f aca="true" t="shared" si="16" ref="J92:J103">H92/I92*100</f>
        <v>30.15427769985975</v>
      </c>
      <c r="K92" s="86">
        <f t="shared" si="14"/>
        <v>2.5026448668863126E-07</v>
      </c>
      <c r="L92" s="87">
        <f>D92/H92*100</f>
        <v>100</v>
      </c>
    </row>
    <row r="93" spans="1:12" ht="13.5">
      <c r="A93" s="53"/>
      <c r="B93" s="22">
        <v>331</v>
      </c>
      <c r="C93" s="91" t="s">
        <v>79</v>
      </c>
      <c r="D93" s="242">
        <v>0</v>
      </c>
      <c r="E93" s="194">
        <v>8.226</v>
      </c>
      <c r="F93" s="173" t="s">
        <v>259</v>
      </c>
      <c r="G93" s="86">
        <f>D93/$D$8*100</f>
        <v>0</v>
      </c>
      <c r="H93" s="193">
        <v>5.178</v>
      </c>
      <c r="I93" s="233">
        <v>8.489</v>
      </c>
      <c r="J93" s="51">
        <f t="shared" si="16"/>
        <v>60.99658381434797</v>
      </c>
      <c r="K93" s="86">
        <f t="shared" si="14"/>
        <v>6.027300056156896E-06</v>
      </c>
      <c r="L93" s="87">
        <f>D93/H93*100</f>
        <v>0</v>
      </c>
    </row>
    <row r="94" spans="1:12" ht="13.5">
      <c r="A94" s="53"/>
      <c r="B94" s="22">
        <v>332</v>
      </c>
      <c r="C94" s="91" t="s">
        <v>80</v>
      </c>
      <c r="D94" s="191">
        <v>0.266</v>
      </c>
      <c r="E94" s="192">
        <v>0</v>
      </c>
      <c r="F94" s="173" t="s">
        <v>255</v>
      </c>
      <c r="G94" s="86">
        <f>D94/$D$8*100</f>
        <v>3.5914311232572684E-06</v>
      </c>
      <c r="H94" s="193">
        <v>7.314</v>
      </c>
      <c r="I94" s="233">
        <v>4.003</v>
      </c>
      <c r="J94" s="51">
        <f t="shared" si="16"/>
        <v>182.71296527604298</v>
      </c>
      <c r="K94" s="86">
        <f t="shared" si="14"/>
        <v>8.51364863088674E-06</v>
      </c>
      <c r="L94" s="87">
        <f>D94/H94*100</f>
        <v>3.6368608148755808</v>
      </c>
    </row>
    <row r="95" spans="1:12" ht="13.5">
      <c r="A95" s="53"/>
      <c r="B95" s="22">
        <v>333</v>
      </c>
      <c r="C95" s="91" t="s">
        <v>81</v>
      </c>
      <c r="D95" s="242">
        <v>2.531</v>
      </c>
      <c r="E95" s="194">
        <v>2.794</v>
      </c>
      <c r="F95" s="153">
        <f>D95/E95*100</f>
        <v>90.58697208303508</v>
      </c>
      <c r="G95" s="86">
        <f>D96/$D$8*100</f>
        <v>0</v>
      </c>
      <c r="H95" s="193">
        <v>115.452</v>
      </c>
      <c r="I95" s="233">
        <v>89.225</v>
      </c>
      <c r="J95" s="51">
        <f t="shared" si="16"/>
        <v>129.39422807509106</v>
      </c>
      <c r="K95" s="86">
        <f t="shared" si="14"/>
        <v>0.00013438853728919004</v>
      </c>
      <c r="L95" s="87">
        <f>D95/H95*100</f>
        <v>2.1922530575477257</v>
      </c>
    </row>
    <row r="96" spans="1:12" ht="13.5">
      <c r="A96" s="53"/>
      <c r="B96" s="22">
        <v>334</v>
      </c>
      <c r="C96" s="91" t="s">
        <v>82</v>
      </c>
      <c r="D96" s="242"/>
      <c r="E96" s="194"/>
      <c r="F96" s="153"/>
      <c r="G96" s="86"/>
      <c r="H96" s="193">
        <v>0.826</v>
      </c>
      <c r="I96" s="233">
        <v>0.41</v>
      </c>
      <c r="J96" s="51">
        <f t="shared" si="16"/>
        <v>201.46341463414635</v>
      </c>
      <c r="K96" s="86">
        <f t="shared" si="14"/>
        <v>9.614812372316716E-07</v>
      </c>
      <c r="L96" s="87">
        <f>D96/H96*100</f>
        <v>0</v>
      </c>
    </row>
    <row r="97" spans="1:12" ht="13.5">
      <c r="A97" s="53"/>
      <c r="B97" s="22">
        <v>335</v>
      </c>
      <c r="C97" s="91" t="s">
        <v>83</v>
      </c>
      <c r="D97" s="242"/>
      <c r="E97" s="194"/>
      <c r="F97" s="153"/>
      <c r="G97" s="86"/>
      <c r="H97" s="193">
        <v>36.458</v>
      </c>
      <c r="I97" s="233">
        <v>45.553</v>
      </c>
      <c r="J97" s="51">
        <f t="shared" si="16"/>
        <v>80.0342458235462</v>
      </c>
      <c r="K97" s="86">
        <f t="shared" si="14"/>
        <v>4.243787281718195E-05</v>
      </c>
      <c r="L97" s="87">
        <v>0</v>
      </c>
    </row>
    <row r="98" spans="1:12" ht="13.5">
      <c r="A98" s="53"/>
      <c r="B98" s="22">
        <v>336</v>
      </c>
      <c r="C98" s="91" t="s">
        <v>84</v>
      </c>
      <c r="D98" s="242"/>
      <c r="E98" s="194"/>
      <c r="F98" s="153"/>
      <c r="G98" s="86"/>
      <c r="H98" s="193">
        <v>1.16</v>
      </c>
      <c r="I98" s="233">
        <v>0.411</v>
      </c>
      <c r="J98" s="51">
        <f t="shared" si="16"/>
        <v>282.23844282238446</v>
      </c>
      <c r="K98" s="86">
        <f t="shared" si="14"/>
        <v>1.3502642072502896E-06</v>
      </c>
      <c r="L98" s="87">
        <f>D98/H98*100</f>
        <v>0</v>
      </c>
    </row>
    <row r="99" spans="1:12" ht="13.5">
      <c r="A99" s="53"/>
      <c r="B99" s="22">
        <v>337</v>
      </c>
      <c r="C99" s="91" t="s">
        <v>85</v>
      </c>
      <c r="D99" s="242"/>
      <c r="E99" s="194"/>
      <c r="F99" s="153"/>
      <c r="G99" s="86"/>
      <c r="H99" s="193">
        <v>1.511</v>
      </c>
      <c r="I99" s="233">
        <v>0.659</v>
      </c>
      <c r="J99" s="51">
        <f t="shared" si="16"/>
        <v>229.28679817905916</v>
      </c>
      <c r="K99" s="86">
        <v>0</v>
      </c>
      <c r="L99" s="87">
        <v>0</v>
      </c>
    </row>
    <row r="100" spans="1:12" ht="13.5">
      <c r="A100" s="53"/>
      <c r="B100" s="22">
        <v>401</v>
      </c>
      <c r="C100" s="91" t="s">
        <v>86</v>
      </c>
      <c r="D100" s="242">
        <v>5250.694</v>
      </c>
      <c r="E100" s="194">
        <v>4722.478</v>
      </c>
      <c r="F100" s="153">
        <f>D100/E100*100</f>
        <v>111.18514474815977</v>
      </c>
      <c r="G100" s="86">
        <f>D100/$D$8*100</f>
        <v>0.07089287913646693</v>
      </c>
      <c r="H100" s="193">
        <v>88358.88</v>
      </c>
      <c r="I100" s="233">
        <v>42952.576</v>
      </c>
      <c r="J100" s="51">
        <f t="shared" si="16"/>
        <v>205.71264456874485</v>
      </c>
      <c r="K100" s="86">
        <f aca="true" t="shared" si="17" ref="K100:K131">H100/$H$8*100</f>
        <v>0.10285158022131334</v>
      </c>
      <c r="L100" s="87">
        <f>D100/H100*100</f>
        <v>5.942463281562645</v>
      </c>
    </row>
    <row r="101" spans="1:12" ht="13.5">
      <c r="A101" s="53"/>
      <c r="B101" s="22">
        <v>402</v>
      </c>
      <c r="C101" s="91" t="s">
        <v>87</v>
      </c>
      <c r="D101" s="242">
        <v>233.274</v>
      </c>
      <c r="E101" s="194">
        <v>314.395</v>
      </c>
      <c r="F101" s="153">
        <f>D101/E101*100</f>
        <v>74.19774487507753</v>
      </c>
      <c r="G101" s="86">
        <f>D101/$D$8*100</f>
        <v>0.003149577082130512</v>
      </c>
      <c r="H101" s="193">
        <v>32024.796</v>
      </c>
      <c r="I101" s="233">
        <v>49210.625</v>
      </c>
      <c r="J101" s="51">
        <f t="shared" si="16"/>
        <v>65.07699505950188</v>
      </c>
      <c r="K101" s="86">
        <f t="shared" si="17"/>
        <v>0.03727753084766573</v>
      </c>
      <c r="L101" s="87">
        <f>D101/H101*100</f>
        <v>0.7284168180181383</v>
      </c>
    </row>
    <row r="102" spans="1:12" ht="13.5">
      <c r="A102" s="53"/>
      <c r="B102" s="22">
        <v>403</v>
      </c>
      <c r="C102" s="91" t="s">
        <v>88</v>
      </c>
      <c r="D102" s="242">
        <v>3.497</v>
      </c>
      <c r="E102" s="194">
        <v>0.382</v>
      </c>
      <c r="F102" s="153">
        <f>D102/E102*100</f>
        <v>915.4450261780104</v>
      </c>
      <c r="G102" s="86">
        <f>D102/$D$8*100</f>
        <v>4.7215167812145366E-05</v>
      </c>
      <c r="H102" s="193">
        <v>1171.49</v>
      </c>
      <c r="I102" s="233">
        <v>408.439</v>
      </c>
      <c r="J102" s="51">
        <f t="shared" si="16"/>
        <v>286.82128787897335</v>
      </c>
      <c r="K102" s="86">
        <f t="shared" si="17"/>
        <v>0.0013636388070272774</v>
      </c>
      <c r="L102" s="87">
        <f>D102/H102*100</f>
        <v>0.298508736736976</v>
      </c>
    </row>
    <row r="103" spans="1:12" ht="13.5">
      <c r="A103" s="53"/>
      <c r="B103" s="22">
        <v>404</v>
      </c>
      <c r="C103" s="91" t="s">
        <v>89</v>
      </c>
      <c r="D103" s="242">
        <v>8.028</v>
      </c>
      <c r="E103" s="194">
        <v>5.443</v>
      </c>
      <c r="F103" s="153">
        <f>D103/E103*100</f>
        <v>147.49219180598936</v>
      </c>
      <c r="G103" s="86">
        <f>D103/$D$8*100</f>
        <v>0.00010839101149439606</v>
      </c>
      <c r="H103" s="193">
        <v>552.878</v>
      </c>
      <c r="I103" s="233">
        <v>497.916</v>
      </c>
      <c r="J103" s="51">
        <f t="shared" si="16"/>
        <v>111.03840808489787</v>
      </c>
      <c r="K103" s="86">
        <f t="shared" si="17"/>
        <v>0.000643561529634591</v>
      </c>
      <c r="L103" s="87">
        <f>D103/H103*100</f>
        <v>1.4520382435184616</v>
      </c>
    </row>
    <row r="104" spans="1:12" ht="13.5">
      <c r="A104" s="53"/>
      <c r="B104" s="22">
        <v>405</v>
      </c>
      <c r="C104" s="91" t="s">
        <v>90</v>
      </c>
      <c r="D104" s="242"/>
      <c r="E104" s="194"/>
      <c r="F104" s="153"/>
      <c r="G104" s="86"/>
      <c r="H104" s="193">
        <v>0</v>
      </c>
      <c r="I104" s="233">
        <v>0.66</v>
      </c>
      <c r="J104" s="93" t="s">
        <v>240</v>
      </c>
      <c r="K104" s="86">
        <f t="shared" si="17"/>
        <v>0</v>
      </c>
      <c r="L104" s="87">
        <v>0</v>
      </c>
    </row>
    <row r="105" spans="1:12" ht="13.5">
      <c r="A105" s="53"/>
      <c r="B105" s="22">
        <v>406</v>
      </c>
      <c r="C105" s="91" t="s">
        <v>91</v>
      </c>
      <c r="D105" s="242">
        <v>625.493</v>
      </c>
      <c r="E105" s="194">
        <v>896.432</v>
      </c>
      <c r="F105" s="153">
        <f aca="true" t="shared" si="18" ref="F105:F125">D105/E105*100</f>
        <v>69.7758446820283</v>
      </c>
      <c r="G105" s="86">
        <f aca="true" t="shared" si="19" ref="G105:G125">D105/$D$8*100</f>
        <v>0.008445169276614883</v>
      </c>
      <c r="H105" s="193">
        <v>123016.767</v>
      </c>
      <c r="I105" s="233">
        <v>106535.995</v>
      </c>
      <c r="J105" s="51">
        <f aca="true" t="shared" si="20" ref="J105:J128">H105/I105*100</f>
        <v>115.46967482680385</v>
      </c>
      <c r="K105" s="86">
        <f t="shared" si="17"/>
        <v>0.14319408394116256</v>
      </c>
      <c r="L105" s="87">
        <f aca="true" t="shared" si="21" ref="L105:L125">D105/H105*100</f>
        <v>0.5084615823142222</v>
      </c>
    </row>
    <row r="106" spans="1:12" ht="13.5">
      <c r="A106" s="53"/>
      <c r="B106" s="22">
        <v>407</v>
      </c>
      <c r="C106" s="91" t="s">
        <v>92</v>
      </c>
      <c r="D106" s="242">
        <v>3509.03</v>
      </c>
      <c r="E106" s="194">
        <v>3483.851</v>
      </c>
      <c r="F106" s="153">
        <f t="shared" si="18"/>
        <v>100.7227346978961</v>
      </c>
      <c r="G106" s="86">
        <f t="shared" si="19"/>
        <v>0.0473775923099378</v>
      </c>
      <c r="H106" s="193">
        <v>185971.44</v>
      </c>
      <c r="I106" s="233">
        <v>250809.096</v>
      </c>
      <c r="J106" s="51">
        <f t="shared" si="20"/>
        <v>74.14860264876518</v>
      </c>
      <c r="K106" s="86">
        <f t="shared" si="17"/>
        <v>0.21647463707137482</v>
      </c>
      <c r="L106" s="87">
        <f t="shared" si="21"/>
        <v>1.8868649938936861</v>
      </c>
    </row>
    <row r="107" spans="1:12" ht="13.5">
      <c r="A107" s="53"/>
      <c r="B107" s="22">
        <v>408</v>
      </c>
      <c r="C107" s="91" t="s">
        <v>93</v>
      </c>
      <c r="D107" s="242">
        <v>32.54</v>
      </c>
      <c r="E107" s="194">
        <v>98.979</v>
      </c>
      <c r="F107" s="153">
        <f t="shared" si="18"/>
        <v>32.87566049364006</v>
      </c>
      <c r="G107" s="86">
        <f t="shared" si="19"/>
        <v>0.00043934273966462974</v>
      </c>
      <c r="H107" s="193">
        <v>36113.951</v>
      </c>
      <c r="I107" s="233">
        <v>32381.917</v>
      </c>
      <c r="J107" s="51">
        <f t="shared" si="20"/>
        <v>111.52505578962482</v>
      </c>
      <c r="K107" s="86">
        <f t="shared" si="17"/>
        <v>0.04203739260145759</v>
      </c>
      <c r="L107" s="87">
        <f t="shared" si="21"/>
        <v>0.09010368319988028</v>
      </c>
    </row>
    <row r="108" spans="1:12" ht="13.5">
      <c r="A108" s="53"/>
      <c r="B108" s="22">
        <v>409</v>
      </c>
      <c r="C108" s="91" t="s">
        <v>94</v>
      </c>
      <c r="D108" s="242">
        <v>16015.323</v>
      </c>
      <c r="E108" s="194">
        <v>13860.36</v>
      </c>
      <c r="F108" s="153">
        <f t="shared" si="18"/>
        <v>115.54766975749547</v>
      </c>
      <c r="G108" s="86">
        <f t="shared" si="19"/>
        <v>0.2162328175609698</v>
      </c>
      <c r="H108" s="193">
        <v>861166.174</v>
      </c>
      <c r="I108" s="233">
        <v>775721.79</v>
      </c>
      <c r="J108" s="51">
        <f t="shared" si="20"/>
        <v>111.01482323965656</v>
      </c>
      <c r="K108" s="86">
        <f t="shared" si="17"/>
        <v>1.0024153976266164</v>
      </c>
      <c r="L108" s="87">
        <f t="shared" si="21"/>
        <v>1.8597250430321708</v>
      </c>
    </row>
    <row r="109" spans="1:12" ht="13.5">
      <c r="A109" s="53"/>
      <c r="B109" s="22">
        <v>410</v>
      </c>
      <c r="C109" s="91" t="s">
        <v>95</v>
      </c>
      <c r="D109" s="242">
        <v>48711.178</v>
      </c>
      <c r="E109" s="194">
        <v>72192.907</v>
      </c>
      <c r="F109" s="153">
        <f t="shared" si="18"/>
        <v>67.47363421727843</v>
      </c>
      <c r="G109" s="86">
        <f t="shared" si="19"/>
        <v>0.6576798523297922</v>
      </c>
      <c r="H109" s="193">
        <v>1024487.586</v>
      </c>
      <c r="I109" s="233">
        <v>1069664.482</v>
      </c>
      <c r="J109" s="51">
        <f t="shared" si="20"/>
        <v>95.7765358427597</v>
      </c>
      <c r="K109" s="86">
        <f t="shared" si="17"/>
        <v>1.1925249294379765</v>
      </c>
      <c r="L109" s="87">
        <f t="shared" si="21"/>
        <v>4.754686993347326</v>
      </c>
    </row>
    <row r="110" spans="1:12" ht="13.5">
      <c r="A110" s="53"/>
      <c r="B110" s="22">
        <v>411</v>
      </c>
      <c r="C110" s="91" t="s">
        <v>96</v>
      </c>
      <c r="D110" s="242">
        <v>1156.986</v>
      </c>
      <c r="E110" s="194">
        <v>859.529</v>
      </c>
      <c r="F110" s="153">
        <f t="shared" si="18"/>
        <v>134.60697661160938</v>
      </c>
      <c r="G110" s="86">
        <f t="shared" si="19"/>
        <v>0.01562118620140201</v>
      </c>
      <c r="H110" s="193">
        <v>14060.894</v>
      </c>
      <c r="I110" s="233">
        <v>7750.168</v>
      </c>
      <c r="J110" s="51">
        <f t="shared" si="20"/>
        <v>181.42695745434165</v>
      </c>
      <c r="K110" s="86">
        <f t="shared" si="17"/>
        <v>0.016367174043224443</v>
      </c>
      <c r="L110" s="87">
        <f t="shared" si="21"/>
        <v>8.2283957193618</v>
      </c>
    </row>
    <row r="111" spans="1:12" ht="13.5">
      <c r="A111" s="53"/>
      <c r="B111" s="22">
        <v>412</v>
      </c>
      <c r="C111" s="91" t="s">
        <v>97</v>
      </c>
      <c r="D111" s="242">
        <v>422.615</v>
      </c>
      <c r="E111" s="194">
        <v>414.334</v>
      </c>
      <c r="F111" s="153">
        <f t="shared" si="18"/>
        <v>101.99862912529505</v>
      </c>
      <c r="G111" s="86">
        <f t="shared" si="19"/>
        <v>0.005705987459230716</v>
      </c>
      <c r="H111" s="193">
        <v>7543.542</v>
      </c>
      <c r="I111" s="233">
        <v>7542.526</v>
      </c>
      <c r="J111" s="51">
        <f t="shared" si="20"/>
        <v>100.01347028833578</v>
      </c>
      <c r="K111" s="86">
        <f t="shared" si="17"/>
        <v>0.00878084030904247</v>
      </c>
      <c r="L111" s="87">
        <f t="shared" si="21"/>
        <v>5.602341711625653</v>
      </c>
    </row>
    <row r="112" spans="1:12" ht="13.5">
      <c r="A112" s="53"/>
      <c r="B112" s="22">
        <v>413</v>
      </c>
      <c r="C112" s="91" t="s">
        <v>98</v>
      </c>
      <c r="D112" s="242">
        <v>9171.441</v>
      </c>
      <c r="E112" s="194">
        <v>18828.225</v>
      </c>
      <c r="F112" s="153">
        <f t="shared" si="18"/>
        <v>48.71112916910649</v>
      </c>
      <c r="G112" s="86">
        <f t="shared" si="19"/>
        <v>0.123829318242548</v>
      </c>
      <c r="H112" s="193">
        <v>96512.072</v>
      </c>
      <c r="I112" s="233">
        <v>178929.427</v>
      </c>
      <c r="J112" s="51">
        <f t="shared" si="20"/>
        <v>53.93862463998166</v>
      </c>
      <c r="K112" s="86">
        <f t="shared" si="17"/>
        <v>0.11234206585272662</v>
      </c>
      <c r="L112" s="87">
        <f t="shared" si="21"/>
        <v>9.50289514041311</v>
      </c>
    </row>
    <row r="113" spans="1:12" ht="13.5">
      <c r="A113" s="53"/>
      <c r="B113" s="101">
        <v>414</v>
      </c>
      <c r="C113" s="91" t="s">
        <v>99</v>
      </c>
      <c r="D113" s="242">
        <v>2.316</v>
      </c>
      <c r="E113" s="194">
        <v>28.532</v>
      </c>
      <c r="F113" s="162">
        <f t="shared" si="18"/>
        <v>8.11720173839899</v>
      </c>
      <c r="G113" s="98">
        <f t="shared" si="19"/>
        <v>3.1269753689713655E-05</v>
      </c>
      <c r="H113" s="193">
        <v>17.49</v>
      </c>
      <c r="I113" s="233">
        <v>54.429</v>
      </c>
      <c r="J113" s="160">
        <f t="shared" si="20"/>
        <v>32.13360524720277</v>
      </c>
      <c r="K113" s="98">
        <f t="shared" si="17"/>
        <v>2.0358724986903072E-05</v>
      </c>
      <c r="L113" s="87">
        <f t="shared" si="21"/>
        <v>13.241852487135505</v>
      </c>
    </row>
    <row r="114" spans="1:12" ht="14.25" thickBot="1">
      <c r="A114" s="66" t="s">
        <v>100</v>
      </c>
      <c r="B114" s="67" t="s">
        <v>311</v>
      </c>
      <c r="C114" s="68"/>
      <c r="D114" s="207">
        <f>SUM(D69:D113)</f>
        <v>181370.332</v>
      </c>
      <c r="E114" s="198">
        <f>SUM(E69:E113)</f>
        <v>272069.94599999994</v>
      </c>
      <c r="F114" s="157">
        <f t="shared" si="18"/>
        <v>66.66312640059114</v>
      </c>
      <c r="G114" s="102">
        <f t="shared" si="19"/>
        <v>2.4487934405274574</v>
      </c>
      <c r="H114" s="197">
        <f>SUM(H69:H113)</f>
        <v>3195700.2930000005</v>
      </c>
      <c r="I114" s="240">
        <f>SUM(I69:I113)</f>
        <v>3292859.896</v>
      </c>
      <c r="J114" s="74">
        <f t="shared" si="20"/>
        <v>97.04938545614941</v>
      </c>
      <c r="K114" s="102">
        <f t="shared" si="17"/>
        <v>3.719861829945831</v>
      </c>
      <c r="L114" s="103">
        <f t="shared" si="21"/>
        <v>5.6754487395855415</v>
      </c>
    </row>
    <row r="115" spans="1:12" ht="13.5">
      <c r="A115" s="53" t="s">
        <v>101</v>
      </c>
      <c r="B115" s="208">
        <v>201</v>
      </c>
      <c r="C115" s="91" t="s">
        <v>102</v>
      </c>
      <c r="D115" s="246">
        <v>584.45</v>
      </c>
      <c r="E115" s="200">
        <v>646.141</v>
      </c>
      <c r="F115" s="158">
        <f t="shared" si="18"/>
        <v>90.45239351782352</v>
      </c>
      <c r="G115" s="83">
        <f t="shared" si="19"/>
        <v>0.007891022255592897</v>
      </c>
      <c r="H115" s="199">
        <v>16792.185</v>
      </c>
      <c r="I115" s="245">
        <v>15844.008</v>
      </c>
      <c r="J115" s="159">
        <f t="shared" si="20"/>
        <v>105.98445166147354</v>
      </c>
      <c r="K115" s="83">
        <f t="shared" si="17"/>
        <v>0.019546453764676903</v>
      </c>
      <c r="L115" s="84">
        <f t="shared" si="21"/>
        <v>3.4804880960994655</v>
      </c>
    </row>
    <row r="116" spans="1:12" ht="13.5">
      <c r="A116" s="53"/>
      <c r="B116" s="22">
        <v>202</v>
      </c>
      <c r="C116" s="91" t="s">
        <v>103</v>
      </c>
      <c r="D116" s="242">
        <v>15554.975</v>
      </c>
      <c r="E116" s="194">
        <v>11320.899</v>
      </c>
      <c r="F116" s="153">
        <f t="shared" si="18"/>
        <v>137.40052799693737</v>
      </c>
      <c r="G116" s="86">
        <f t="shared" si="19"/>
        <v>0.21001737344544638</v>
      </c>
      <c r="H116" s="193">
        <v>254783.969</v>
      </c>
      <c r="I116" s="233">
        <v>193492.376</v>
      </c>
      <c r="J116" s="51">
        <f t="shared" si="20"/>
        <v>131.67648993053865</v>
      </c>
      <c r="K116" s="86">
        <f t="shared" si="17"/>
        <v>0.296573856829196</v>
      </c>
      <c r="L116" s="87">
        <f t="shared" si="21"/>
        <v>6.105162369929169</v>
      </c>
    </row>
    <row r="117" spans="1:12" ht="13.5">
      <c r="A117" s="53"/>
      <c r="B117" s="22">
        <v>203</v>
      </c>
      <c r="C117" s="91" t="s">
        <v>104</v>
      </c>
      <c r="D117" s="242">
        <v>28472.161</v>
      </c>
      <c r="E117" s="194">
        <v>37658.11</v>
      </c>
      <c r="F117" s="153">
        <f t="shared" si="18"/>
        <v>75.6069834625264</v>
      </c>
      <c r="G117" s="86">
        <f t="shared" si="19"/>
        <v>0.384420320157112</v>
      </c>
      <c r="H117" s="193">
        <v>230806.495</v>
      </c>
      <c r="I117" s="233">
        <v>227012.634</v>
      </c>
      <c r="J117" s="51">
        <f t="shared" si="20"/>
        <v>101.67121139169726</v>
      </c>
      <c r="K117" s="86">
        <f t="shared" si="17"/>
        <v>0.26866357672361457</v>
      </c>
      <c r="L117" s="87">
        <f t="shared" si="21"/>
        <v>12.335944445584168</v>
      </c>
    </row>
    <row r="118" spans="1:12" ht="13.5">
      <c r="A118" s="53"/>
      <c r="B118" s="22">
        <v>204</v>
      </c>
      <c r="C118" s="91" t="s">
        <v>105</v>
      </c>
      <c r="D118" s="242">
        <v>4970.306</v>
      </c>
      <c r="E118" s="194">
        <v>3436.745</v>
      </c>
      <c r="F118" s="153">
        <f t="shared" si="18"/>
        <v>144.62248435656414</v>
      </c>
      <c r="G118" s="86">
        <f t="shared" si="19"/>
        <v>0.06710718669365541</v>
      </c>
      <c r="H118" s="193">
        <v>223944.146</v>
      </c>
      <c r="I118" s="233">
        <v>199629.409</v>
      </c>
      <c r="J118" s="51">
        <f t="shared" si="20"/>
        <v>112.17993737586028</v>
      </c>
      <c r="K118" s="86">
        <f t="shared" si="17"/>
        <v>0.2606756592819251</v>
      </c>
      <c r="L118" s="87">
        <f t="shared" si="21"/>
        <v>2.219440020548695</v>
      </c>
    </row>
    <row r="119" spans="1:12" ht="13.5">
      <c r="A119" s="53"/>
      <c r="B119" s="22">
        <v>205</v>
      </c>
      <c r="C119" s="91" t="s">
        <v>106</v>
      </c>
      <c r="D119" s="242">
        <v>68444.333</v>
      </c>
      <c r="E119" s="194">
        <v>61268.517</v>
      </c>
      <c r="F119" s="153">
        <f t="shared" si="18"/>
        <v>111.71207718313143</v>
      </c>
      <c r="G119" s="86">
        <f t="shared" si="19"/>
        <v>0.9241094276194908</v>
      </c>
      <c r="H119" s="193">
        <v>675300.148</v>
      </c>
      <c r="I119" s="233">
        <v>641058.023</v>
      </c>
      <c r="J119" s="51">
        <f t="shared" si="20"/>
        <v>105.34150166934265</v>
      </c>
      <c r="K119" s="86">
        <f t="shared" si="17"/>
        <v>0.7860634646510547</v>
      </c>
      <c r="L119" s="87">
        <f t="shared" si="21"/>
        <v>10.13539434319804</v>
      </c>
    </row>
    <row r="120" spans="1:12" ht="13.5">
      <c r="A120" s="53"/>
      <c r="B120" s="22">
        <v>206</v>
      </c>
      <c r="C120" s="91" t="s">
        <v>107</v>
      </c>
      <c r="D120" s="242">
        <v>15738.5</v>
      </c>
      <c r="E120" s="194">
        <v>43275.975</v>
      </c>
      <c r="F120" s="153">
        <f t="shared" si="18"/>
        <v>36.36775370167859</v>
      </c>
      <c r="G120" s="86">
        <f t="shared" si="19"/>
        <v>0.2124952583961824</v>
      </c>
      <c r="H120" s="193">
        <v>342573.581</v>
      </c>
      <c r="I120" s="233">
        <v>355260.96</v>
      </c>
      <c r="J120" s="51">
        <f t="shared" si="20"/>
        <v>96.42871566861723</v>
      </c>
      <c r="K120" s="86">
        <f t="shared" si="17"/>
        <v>0.398762797218843</v>
      </c>
      <c r="L120" s="87">
        <f t="shared" si="21"/>
        <v>4.594195487596576</v>
      </c>
    </row>
    <row r="121" spans="1:12" ht="13.5">
      <c r="A121" s="53"/>
      <c r="B121" s="22">
        <v>207</v>
      </c>
      <c r="C121" s="91" t="s">
        <v>108</v>
      </c>
      <c r="D121" s="242">
        <v>27908.479</v>
      </c>
      <c r="E121" s="194">
        <v>24263.429</v>
      </c>
      <c r="F121" s="153">
        <f t="shared" si="18"/>
        <v>115.02281478846209</v>
      </c>
      <c r="G121" s="86">
        <f t="shared" si="19"/>
        <v>0.3768096995615484</v>
      </c>
      <c r="H121" s="193">
        <v>454320.577</v>
      </c>
      <c r="I121" s="233">
        <v>440045.704</v>
      </c>
      <c r="J121" s="51">
        <f t="shared" si="20"/>
        <v>103.24395236000304</v>
      </c>
      <c r="K121" s="86">
        <f t="shared" si="17"/>
        <v>0.5288386325348269</v>
      </c>
      <c r="L121" s="87">
        <f t="shared" si="21"/>
        <v>6.1429044628106295</v>
      </c>
    </row>
    <row r="122" spans="1:12" ht="13.5">
      <c r="A122" s="53"/>
      <c r="B122" s="22">
        <v>208</v>
      </c>
      <c r="C122" s="91" t="s">
        <v>109</v>
      </c>
      <c r="D122" s="242">
        <v>63140.425</v>
      </c>
      <c r="E122" s="194">
        <v>73372.088</v>
      </c>
      <c r="F122" s="153">
        <f t="shared" si="18"/>
        <v>86.05510177112583</v>
      </c>
      <c r="G122" s="86">
        <f t="shared" si="19"/>
        <v>0.8524980732356817</v>
      </c>
      <c r="H122" s="193">
        <v>266911.13</v>
      </c>
      <c r="I122" s="233">
        <v>242417.973</v>
      </c>
      <c r="J122" s="51">
        <f t="shared" si="20"/>
        <v>110.10368855777868</v>
      </c>
      <c r="K122" s="86">
        <f t="shared" si="17"/>
        <v>0.31069012530666296</v>
      </c>
      <c r="L122" s="87">
        <f t="shared" si="21"/>
        <v>23.655973057399294</v>
      </c>
    </row>
    <row r="123" spans="1:12" ht="13.5">
      <c r="A123" s="53"/>
      <c r="B123" s="22">
        <v>209</v>
      </c>
      <c r="C123" s="91" t="s">
        <v>110</v>
      </c>
      <c r="D123" s="242">
        <v>887.786</v>
      </c>
      <c r="E123" s="194">
        <v>1130.609</v>
      </c>
      <c r="F123" s="153">
        <f t="shared" si="18"/>
        <v>78.52281381096383</v>
      </c>
      <c r="G123" s="86">
        <f t="shared" si="19"/>
        <v>0.011986549891699538</v>
      </c>
      <c r="H123" s="193">
        <v>8523.832</v>
      </c>
      <c r="I123" s="233">
        <v>6591.069</v>
      </c>
      <c r="J123" s="51">
        <f t="shared" si="20"/>
        <v>129.32396853985293</v>
      </c>
      <c r="K123" s="86">
        <f t="shared" si="17"/>
        <v>0.009921918326047113</v>
      </c>
      <c r="L123" s="87">
        <f t="shared" si="21"/>
        <v>10.415339016536224</v>
      </c>
    </row>
    <row r="124" spans="1:12" ht="13.5">
      <c r="A124" s="53"/>
      <c r="B124" s="22">
        <v>210</v>
      </c>
      <c r="C124" s="91" t="s">
        <v>111</v>
      </c>
      <c r="D124" s="242">
        <v>58702.754</v>
      </c>
      <c r="E124" s="194">
        <v>52001.873</v>
      </c>
      <c r="F124" s="153">
        <f t="shared" si="18"/>
        <v>112.88584547714271</v>
      </c>
      <c r="G124" s="86">
        <f t="shared" si="19"/>
        <v>0.792582322317726</v>
      </c>
      <c r="H124" s="193">
        <v>1212740.341</v>
      </c>
      <c r="I124" s="233">
        <v>1137716.525</v>
      </c>
      <c r="J124" s="51">
        <f t="shared" si="20"/>
        <v>106.59424508227127</v>
      </c>
      <c r="K124" s="86">
        <f t="shared" si="17"/>
        <v>1.411655064776561</v>
      </c>
      <c r="L124" s="87">
        <f t="shared" si="21"/>
        <v>4.840504765562177</v>
      </c>
    </row>
    <row r="125" spans="1:12" ht="13.5">
      <c r="A125" s="53"/>
      <c r="B125" s="22">
        <v>211</v>
      </c>
      <c r="C125" s="91" t="s">
        <v>112</v>
      </c>
      <c r="D125" s="242">
        <v>0.883</v>
      </c>
      <c r="E125" s="194">
        <v>4.712</v>
      </c>
      <c r="F125" s="153">
        <f t="shared" si="18"/>
        <v>18.739388794567063</v>
      </c>
      <c r="G125" s="86">
        <f t="shared" si="19"/>
        <v>1.1921931134722437E-05</v>
      </c>
      <c r="H125" s="193">
        <v>259.202</v>
      </c>
      <c r="I125" s="233">
        <v>305.111</v>
      </c>
      <c r="J125" s="51">
        <f t="shared" si="20"/>
        <v>84.95334484826834</v>
      </c>
      <c r="K125" s="86">
        <f t="shared" si="17"/>
        <v>0.0003017165371100772</v>
      </c>
      <c r="L125" s="87">
        <f t="shared" si="21"/>
        <v>0.3406609516901876</v>
      </c>
    </row>
    <row r="126" spans="1:12" ht="13.5">
      <c r="A126" s="53"/>
      <c r="B126" s="22">
        <v>212</v>
      </c>
      <c r="C126" s="91" t="s">
        <v>113</v>
      </c>
      <c r="D126" s="191"/>
      <c r="E126" s="192"/>
      <c r="F126" s="153"/>
      <c r="G126" s="86"/>
      <c r="H126" s="193">
        <v>0.911</v>
      </c>
      <c r="I126" s="233">
        <v>26.17</v>
      </c>
      <c r="J126" s="51">
        <f t="shared" si="20"/>
        <v>3.4810852120748947</v>
      </c>
      <c r="K126" s="86">
        <f t="shared" si="17"/>
        <v>1.060423011038805E-06</v>
      </c>
      <c r="L126" s="87">
        <v>0</v>
      </c>
    </row>
    <row r="127" spans="1:12" ht="13.5">
      <c r="A127" s="53"/>
      <c r="B127" s="22">
        <v>213</v>
      </c>
      <c r="C127" s="91" t="s">
        <v>114</v>
      </c>
      <c r="D127" s="242">
        <v>417418.718</v>
      </c>
      <c r="E127" s="194">
        <v>328457.891</v>
      </c>
      <c r="F127" s="153">
        <f>D127/E127*100</f>
        <v>127.08439329289854</v>
      </c>
      <c r="G127" s="86">
        <f>D127/$D$8*100</f>
        <v>5.635829230283266</v>
      </c>
      <c r="H127" s="193">
        <v>2551490.97</v>
      </c>
      <c r="I127" s="233">
        <v>2324587.474</v>
      </c>
      <c r="J127" s="51">
        <f t="shared" si="20"/>
        <v>109.76102205392854</v>
      </c>
      <c r="K127" s="86">
        <f t="shared" si="17"/>
        <v>2.969988734408037</v>
      </c>
      <c r="L127" s="87">
        <f>D127/H127*100</f>
        <v>16.35979601370096</v>
      </c>
    </row>
    <row r="128" spans="1:12" ht="13.5">
      <c r="A128" s="53"/>
      <c r="B128" s="22">
        <v>215</v>
      </c>
      <c r="C128" s="91" t="s">
        <v>115</v>
      </c>
      <c r="D128" s="242">
        <v>9673.466</v>
      </c>
      <c r="E128" s="194">
        <v>7082.81</v>
      </c>
      <c r="F128" s="153">
        <f>D128/E128*100</f>
        <v>136.5766694292237</v>
      </c>
      <c r="G128" s="86">
        <f>D128/$D$8*100</f>
        <v>0.13060746940665788</v>
      </c>
      <c r="H128" s="193">
        <v>763279.862</v>
      </c>
      <c r="I128" s="233">
        <v>712404.206</v>
      </c>
      <c r="J128" s="51">
        <f t="shared" si="20"/>
        <v>107.14140309272682</v>
      </c>
      <c r="K128" s="86">
        <f t="shared" si="17"/>
        <v>0.8884736877358107</v>
      </c>
      <c r="L128" s="87">
        <f>D128/H128*100</f>
        <v>1.2673550661552762</v>
      </c>
    </row>
    <row r="129" spans="1:12" ht="13.5">
      <c r="A129" s="53"/>
      <c r="B129" s="163">
        <v>216</v>
      </c>
      <c r="C129" s="164" t="s">
        <v>241</v>
      </c>
      <c r="D129" s="242"/>
      <c r="E129" s="194"/>
      <c r="F129" s="153"/>
      <c r="G129" s="86"/>
      <c r="H129" s="193">
        <v>0</v>
      </c>
      <c r="I129" s="233">
        <v>0.45</v>
      </c>
      <c r="J129" s="93" t="s">
        <v>240</v>
      </c>
      <c r="K129" s="86">
        <f t="shared" si="17"/>
        <v>0</v>
      </c>
      <c r="L129" s="87">
        <v>0</v>
      </c>
    </row>
    <row r="130" spans="1:12" ht="13.5">
      <c r="A130" s="53"/>
      <c r="B130" s="22">
        <v>217</v>
      </c>
      <c r="C130" s="91" t="s">
        <v>116</v>
      </c>
      <c r="D130" s="242">
        <v>5977.29</v>
      </c>
      <c r="E130" s="194">
        <v>7748.699</v>
      </c>
      <c r="F130" s="153">
        <f>D130/E130*100</f>
        <v>77.13927202489089</v>
      </c>
      <c r="G130" s="86">
        <f>D130/$D$8*100</f>
        <v>0.08070310277719714</v>
      </c>
      <c r="H130" s="193">
        <v>35056.357</v>
      </c>
      <c r="I130" s="233">
        <v>35784.043</v>
      </c>
      <c r="J130" s="51">
        <f aca="true" t="shared" si="22" ref="J130:J161">H130/I130*100</f>
        <v>97.96645113577581</v>
      </c>
      <c r="K130" s="86">
        <f t="shared" si="17"/>
        <v>0.0408063311152484</v>
      </c>
      <c r="L130" s="87">
        <f aca="true" t="shared" si="23" ref="L130:L161">D130/H130*100</f>
        <v>17.05051668660266</v>
      </c>
    </row>
    <row r="131" spans="1:12" ht="13.5">
      <c r="A131" s="53"/>
      <c r="B131" s="22">
        <v>218</v>
      </c>
      <c r="C131" s="91" t="s">
        <v>117</v>
      </c>
      <c r="D131" s="242">
        <v>39271.91</v>
      </c>
      <c r="E131" s="194">
        <v>24894.308</v>
      </c>
      <c r="F131" s="153">
        <f>D131/E131*100</f>
        <v>157.7545758652942</v>
      </c>
      <c r="G131" s="86">
        <f>D131/$D$8*100</f>
        <v>0.530234435502851</v>
      </c>
      <c r="H131" s="193">
        <v>433336.974</v>
      </c>
      <c r="I131" s="233">
        <v>364372.46</v>
      </c>
      <c r="J131" s="51">
        <f t="shared" si="22"/>
        <v>118.92692823162321</v>
      </c>
      <c r="K131" s="86">
        <f t="shared" si="17"/>
        <v>0.5044132807503011</v>
      </c>
      <c r="L131" s="87">
        <f t="shared" si="23"/>
        <v>9.062672321148392</v>
      </c>
    </row>
    <row r="132" spans="1:12" ht="13.5">
      <c r="A132" s="53"/>
      <c r="B132" s="22">
        <v>219</v>
      </c>
      <c r="C132" s="91" t="s">
        <v>118</v>
      </c>
      <c r="D132" s="242"/>
      <c r="E132" s="194"/>
      <c r="F132" s="153"/>
      <c r="G132" s="86"/>
      <c r="H132" s="193">
        <v>1.479</v>
      </c>
      <c r="I132" s="233">
        <v>7441.687</v>
      </c>
      <c r="J132" s="51">
        <f t="shared" si="22"/>
        <v>0.019874525762773956</v>
      </c>
      <c r="K132" s="86">
        <f aca="true" t="shared" si="24" ref="K132:K163">H132/$H$8*100</f>
        <v>1.7215868642441193E-06</v>
      </c>
      <c r="L132" s="87">
        <f t="shared" si="23"/>
        <v>0</v>
      </c>
    </row>
    <row r="133" spans="1:12" ht="13.5">
      <c r="A133" s="53"/>
      <c r="B133" s="22">
        <v>220</v>
      </c>
      <c r="C133" s="91" t="s">
        <v>119</v>
      </c>
      <c r="D133" s="242">
        <v>65672.673</v>
      </c>
      <c r="E133" s="194">
        <v>62641.31</v>
      </c>
      <c r="F133" s="153">
        <f aca="true" t="shared" si="25" ref="F133:F138">D133/E133*100</f>
        <v>104.83923947312086</v>
      </c>
      <c r="G133" s="86">
        <f aca="true" t="shared" si="26" ref="G133:G154">D133/$D$8*100</f>
        <v>0.8866875254123958</v>
      </c>
      <c r="H133" s="193">
        <v>910449.693</v>
      </c>
      <c r="I133" s="233">
        <v>930582.646</v>
      </c>
      <c r="J133" s="51">
        <f t="shared" si="22"/>
        <v>97.83652176552624</v>
      </c>
      <c r="K133" s="86">
        <f t="shared" si="24"/>
        <v>1.0597824422068227</v>
      </c>
      <c r="L133" s="87">
        <f t="shared" si="23"/>
        <v>7.213212712896152</v>
      </c>
    </row>
    <row r="134" spans="1:12" ht="13.5">
      <c r="A134" s="53"/>
      <c r="B134" s="22">
        <v>221</v>
      </c>
      <c r="C134" s="91" t="s">
        <v>120</v>
      </c>
      <c r="D134" s="242">
        <v>1055.624</v>
      </c>
      <c r="E134" s="194">
        <v>706.769</v>
      </c>
      <c r="F134" s="153">
        <f t="shared" si="25"/>
        <v>149.3591258247037</v>
      </c>
      <c r="G134" s="86">
        <f t="shared" si="26"/>
        <v>0.014252634917508764</v>
      </c>
      <c r="H134" s="193">
        <v>15252.338</v>
      </c>
      <c r="I134" s="233">
        <v>26095.119</v>
      </c>
      <c r="J134" s="51">
        <f t="shared" si="22"/>
        <v>58.449007264538636</v>
      </c>
      <c r="K134" s="86">
        <f t="shared" si="24"/>
        <v>0.01775403972265816</v>
      </c>
      <c r="L134" s="87">
        <f t="shared" si="23"/>
        <v>6.921063511705549</v>
      </c>
    </row>
    <row r="135" spans="1:12" ht="13.5">
      <c r="A135" s="53"/>
      <c r="B135" s="22">
        <v>222</v>
      </c>
      <c r="C135" s="91" t="s">
        <v>121</v>
      </c>
      <c r="D135" s="242">
        <v>16696.173</v>
      </c>
      <c r="E135" s="194">
        <v>13524.653</v>
      </c>
      <c r="F135" s="153">
        <f t="shared" si="25"/>
        <v>123.44991771692773</v>
      </c>
      <c r="G135" s="86">
        <f t="shared" si="26"/>
        <v>0.22542539605822434</v>
      </c>
      <c r="H135" s="193">
        <v>165656.032</v>
      </c>
      <c r="I135" s="233">
        <v>140717.832</v>
      </c>
      <c r="J135" s="51">
        <f t="shared" si="22"/>
        <v>117.72213204649147</v>
      </c>
      <c r="K135" s="86">
        <f t="shared" si="24"/>
        <v>0.19282707821095568</v>
      </c>
      <c r="L135" s="87">
        <f t="shared" si="23"/>
        <v>10.078819828305436</v>
      </c>
    </row>
    <row r="136" spans="1:12" ht="13.5">
      <c r="A136" s="53"/>
      <c r="B136" s="22">
        <v>225</v>
      </c>
      <c r="C136" s="91" t="s">
        <v>122</v>
      </c>
      <c r="D136" s="242">
        <v>14620.125</v>
      </c>
      <c r="E136" s="194">
        <v>11386.538</v>
      </c>
      <c r="F136" s="153">
        <f t="shared" si="25"/>
        <v>128.39833318959634</v>
      </c>
      <c r="G136" s="86">
        <f t="shared" si="26"/>
        <v>0.19739538327410402</v>
      </c>
      <c r="H136" s="193">
        <v>189876.056</v>
      </c>
      <c r="I136" s="233">
        <v>168561.849</v>
      </c>
      <c r="J136" s="51">
        <f t="shared" si="22"/>
        <v>112.64473967653264</v>
      </c>
      <c r="K136" s="86">
        <f t="shared" si="24"/>
        <v>0.22101969157814794</v>
      </c>
      <c r="L136" s="87">
        <f t="shared" si="23"/>
        <v>7.699825511437839</v>
      </c>
    </row>
    <row r="137" spans="1:12" ht="13.5">
      <c r="A137" s="53"/>
      <c r="B137" s="22">
        <v>228</v>
      </c>
      <c r="C137" s="112" t="s">
        <v>310</v>
      </c>
      <c r="D137" s="242">
        <v>200.284</v>
      </c>
      <c r="E137" s="194">
        <v>119.504</v>
      </c>
      <c r="F137" s="153">
        <f t="shared" si="25"/>
        <v>167.59606373008432</v>
      </c>
      <c r="G137" s="86">
        <f t="shared" si="26"/>
        <v>0.0027041586131220253</v>
      </c>
      <c r="H137" s="193">
        <v>4505.711</v>
      </c>
      <c r="I137" s="233">
        <v>1842.256</v>
      </c>
      <c r="J137" s="51">
        <f t="shared" si="22"/>
        <v>244.5757267176766</v>
      </c>
      <c r="K137" s="86">
        <f t="shared" si="24"/>
        <v>0.00524474163061544</v>
      </c>
      <c r="L137" s="87">
        <f t="shared" si="23"/>
        <v>4.4451142117193045</v>
      </c>
    </row>
    <row r="138" spans="1:12" ht="13.5">
      <c r="A138" s="53"/>
      <c r="B138" s="22">
        <v>230</v>
      </c>
      <c r="C138" s="91" t="s">
        <v>123</v>
      </c>
      <c r="D138" s="242">
        <v>671.797</v>
      </c>
      <c r="E138" s="194">
        <v>684.987</v>
      </c>
      <c r="F138" s="153">
        <f t="shared" si="25"/>
        <v>98.07441601081482</v>
      </c>
      <c r="G138" s="86">
        <f t="shared" si="26"/>
        <v>0.00907034832447693</v>
      </c>
      <c r="H138" s="193">
        <v>11900.541</v>
      </c>
      <c r="I138" s="233">
        <v>17793.619</v>
      </c>
      <c r="J138" s="51">
        <f t="shared" si="22"/>
        <v>66.88094760262092</v>
      </c>
      <c r="K138" s="86">
        <f t="shared" si="24"/>
        <v>0.01385247806828842</v>
      </c>
      <c r="L138" s="87">
        <f t="shared" si="23"/>
        <v>5.645096302764724</v>
      </c>
    </row>
    <row r="139" spans="1:12" ht="13.5">
      <c r="A139" s="53"/>
      <c r="B139" s="22">
        <v>233</v>
      </c>
      <c r="C139" s="91" t="s">
        <v>124</v>
      </c>
      <c r="D139" s="242">
        <v>4.141</v>
      </c>
      <c r="E139" s="194">
        <v>0</v>
      </c>
      <c r="F139" s="155" t="s">
        <v>255</v>
      </c>
      <c r="G139" s="86">
        <f t="shared" si="26"/>
        <v>5.591021158424192E-05</v>
      </c>
      <c r="H139" s="193">
        <v>228.913</v>
      </c>
      <c r="I139" s="233">
        <v>3342.144</v>
      </c>
      <c r="J139" s="51">
        <f t="shared" si="22"/>
        <v>6.84928596733115</v>
      </c>
      <c r="K139" s="86">
        <f t="shared" si="24"/>
        <v>0.0002664595090295565</v>
      </c>
      <c r="L139" s="87">
        <f t="shared" si="23"/>
        <v>1.8089841992372648</v>
      </c>
    </row>
    <row r="140" spans="1:12" ht="13.5">
      <c r="A140" s="53"/>
      <c r="B140" s="22">
        <v>234</v>
      </c>
      <c r="C140" s="91" t="s">
        <v>125</v>
      </c>
      <c r="D140" s="242">
        <v>8117.184</v>
      </c>
      <c r="E140" s="194">
        <v>6524.478</v>
      </c>
      <c r="F140" s="153">
        <f aca="true" t="shared" si="27" ref="F140:F153">D140/E140*100</f>
        <v>124.41124025554228</v>
      </c>
      <c r="G140" s="86">
        <f t="shared" si="26"/>
        <v>0.10959514004062379</v>
      </c>
      <c r="H140" s="193">
        <v>70163.887</v>
      </c>
      <c r="I140" s="233">
        <v>58400.42</v>
      </c>
      <c r="J140" s="51">
        <f t="shared" si="22"/>
        <v>120.14277808276037</v>
      </c>
      <c r="K140" s="86">
        <f t="shared" si="24"/>
        <v>0.0816722286703913</v>
      </c>
      <c r="L140" s="87">
        <f t="shared" si="23"/>
        <v>11.568891558131607</v>
      </c>
    </row>
    <row r="141" spans="1:12" ht="13.5">
      <c r="A141" s="53"/>
      <c r="B141" s="22">
        <v>241</v>
      </c>
      <c r="C141" s="91" t="s">
        <v>126</v>
      </c>
      <c r="D141" s="242">
        <v>139.611</v>
      </c>
      <c r="E141" s="194">
        <v>190.132</v>
      </c>
      <c r="F141" s="153">
        <f t="shared" si="27"/>
        <v>73.42846022763132</v>
      </c>
      <c r="G141" s="86">
        <f t="shared" si="26"/>
        <v>0.001884974776500265</v>
      </c>
      <c r="H141" s="193">
        <v>7264.482</v>
      </c>
      <c r="I141" s="233">
        <v>6069.683</v>
      </c>
      <c r="J141" s="51">
        <f t="shared" si="22"/>
        <v>119.68470182050694</v>
      </c>
      <c r="K141" s="86">
        <f t="shared" si="24"/>
        <v>0.008456008645529308</v>
      </c>
      <c r="L141" s="87">
        <f t="shared" si="23"/>
        <v>1.9218300768038241</v>
      </c>
    </row>
    <row r="142" spans="1:12" ht="13.5">
      <c r="A142" s="53"/>
      <c r="B142" s="22">
        <v>242</v>
      </c>
      <c r="C142" s="91" t="s">
        <v>127</v>
      </c>
      <c r="D142" s="242">
        <v>695.696</v>
      </c>
      <c r="E142" s="194">
        <v>591.771</v>
      </c>
      <c r="F142" s="153">
        <f t="shared" si="27"/>
        <v>117.56169193826666</v>
      </c>
      <c r="G142" s="86">
        <f t="shared" si="26"/>
        <v>0.009393023559118755</v>
      </c>
      <c r="H142" s="193">
        <v>7028.175</v>
      </c>
      <c r="I142" s="233">
        <v>6607.166</v>
      </c>
      <c r="J142" s="51">
        <f t="shared" si="22"/>
        <v>106.3720057888662</v>
      </c>
      <c r="K142" s="86">
        <f t="shared" si="24"/>
        <v>0.008180942366199399</v>
      </c>
      <c r="L142" s="87">
        <f t="shared" si="23"/>
        <v>9.89867213038947</v>
      </c>
    </row>
    <row r="143" spans="1:12" ht="13.5">
      <c r="A143" s="53"/>
      <c r="B143" s="22">
        <v>243</v>
      </c>
      <c r="C143" s="91" t="s">
        <v>128</v>
      </c>
      <c r="D143" s="242">
        <v>141.091</v>
      </c>
      <c r="E143" s="194">
        <v>159.024</v>
      </c>
      <c r="F143" s="153">
        <f t="shared" si="27"/>
        <v>88.72308582352349</v>
      </c>
      <c r="G143" s="86">
        <f t="shared" si="26"/>
        <v>0.0019049571752311704</v>
      </c>
      <c r="H143" s="193">
        <v>647.121</v>
      </c>
      <c r="I143" s="233">
        <v>530.178</v>
      </c>
      <c r="J143" s="51">
        <f t="shared" si="22"/>
        <v>122.05730905469483</v>
      </c>
      <c r="K143" s="86">
        <f t="shared" si="24"/>
        <v>0.0007532623483275988</v>
      </c>
      <c r="L143" s="87">
        <f t="shared" si="23"/>
        <v>21.802877668936723</v>
      </c>
    </row>
    <row r="144" spans="1:12" ht="13.5">
      <c r="A144" s="53"/>
      <c r="B144" s="22">
        <v>244</v>
      </c>
      <c r="C144" s="91" t="s">
        <v>309</v>
      </c>
      <c r="D144" s="242">
        <v>136.062</v>
      </c>
      <c r="E144" s="194">
        <v>82.821</v>
      </c>
      <c r="F144" s="153">
        <f t="shared" si="27"/>
        <v>164.28442061795923</v>
      </c>
      <c r="G144" s="86">
        <f t="shared" si="26"/>
        <v>0.0018370575244083854</v>
      </c>
      <c r="H144" s="193">
        <v>1523.929</v>
      </c>
      <c r="I144" s="233">
        <v>1374.127</v>
      </c>
      <c r="J144" s="51">
        <f t="shared" si="22"/>
        <v>110.90161244193588</v>
      </c>
      <c r="K144" s="86">
        <f t="shared" si="24"/>
        <v>0.0017738851578368332</v>
      </c>
      <c r="L144" s="87">
        <f t="shared" si="23"/>
        <v>8.928368710090824</v>
      </c>
    </row>
    <row r="145" spans="1:12" ht="13.5">
      <c r="A145" s="53"/>
      <c r="B145" s="22">
        <v>247</v>
      </c>
      <c r="C145" s="91" t="s">
        <v>308</v>
      </c>
      <c r="D145" s="242">
        <v>232.685</v>
      </c>
      <c r="E145" s="194">
        <v>358.582</v>
      </c>
      <c r="F145" s="153">
        <f t="shared" si="27"/>
        <v>64.8903179746892</v>
      </c>
      <c r="G145" s="86">
        <f t="shared" si="26"/>
        <v>0.0031416246275004418</v>
      </c>
      <c r="H145" s="193">
        <v>334.51</v>
      </c>
      <c r="I145" s="233">
        <v>396.081</v>
      </c>
      <c r="J145" s="50">
        <f t="shared" si="22"/>
        <v>84.45494734662859</v>
      </c>
      <c r="K145" s="86">
        <f t="shared" si="24"/>
        <v>0.0003893766206614607</v>
      </c>
      <c r="L145" s="87">
        <f t="shared" si="23"/>
        <v>69.55995336462288</v>
      </c>
    </row>
    <row r="146" spans="1:12" ht="13.5">
      <c r="A146" s="53"/>
      <c r="B146" s="114"/>
      <c r="C146" s="115" t="s">
        <v>307</v>
      </c>
      <c r="D146" s="248">
        <f>D117+D118+D119+D120+D121+D122+D123+D124+D127+D130+D131+D133+D134+D135+D136+D138+D139+D142+D141+D241</f>
        <v>830488.5019999999</v>
      </c>
      <c r="E146" s="196">
        <f>E117+E118+E119+E120+E121+E122+E123+E124+E127+E130+E131+E133+E134+E135+E136+E138+E139+E142</f>
        <v>747044.2719999999</v>
      </c>
      <c r="F146" s="165">
        <f t="shared" si="27"/>
        <v>111.1699176511456</v>
      </c>
      <c r="G146" s="118">
        <f t="shared" si="26"/>
        <v>11.212940802970323</v>
      </c>
      <c r="H146" s="195">
        <f>H117+H118+H119+H120+H121+H122+H123+H124+H127+H130+H131+H133+H134+H135+H136+H138+H139+H142+H141</f>
        <v>7742660.781</v>
      </c>
      <c r="I146" s="247">
        <f>I117+I118+I119+I120+I121+I122+I123+I124+I127+I130+I131+I133+I134+I135+I136+I138+I139+I142</f>
        <v>7268176.649</v>
      </c>
      <c r="J146" s="166">
        <f t="shared" si="22"/>
        <v>106.52824160603309</v>
      </c>
      <c r="K146" s="118">
        <f t="shared" si="24"/>
        <v>9.012618725400753</v>
      </c>
      <c r="L146" s="119">
        <f t="shared" si="23"/>
        <v>10.72613828101531</v>
      </c>
    </row>
    <row r="147" spans="1:12" ht="13.5">
      <c r="A147" s="53"/>
      <c r="B147" s="56"/>
      <c r="C147" s="57" t="s">
        <v>306</v>
      </c>
      <c r="D147" s="249">
        <f>D115+D116+D128</f>
        <v>25812.891000000003</v>
      </c>
      <c r="E147" s="202">
        <f>E115+E116+E128</f>
        <v>19049.85</v>
      </c>
      <c r="F147" s="156">
        <f t="shared" si="27"/>
        <v>135.50180710084334</v>
      </c>
      <c r="G147" s="120">
        <f t="shared" si="26"/>
        <v>0.34851586510769716</v>
      </c>
      <c r="H147" s="195">
        <f>H115+H116+H128</f>
        <v>1034856.0160000001</v>
      </c>
      <c r="I147" s="247">
        <f>I115+I116+I128</f>
        <v>921740.59</v>
      </c>
      <c r="J147" s="63">
        <f t="shared" si="22"/>
        <v>112.27193716184291</v>
      </c>
      <c r="K147" s="120">
        <f t="shared" si="24"/>
        <v>1.2045939983296836</v>
      </c>
      <c r="L147" s="119">
        <f t="shared" si="23"/>
        <v>2.4943461313365938</v>
      </c>
    </row>
    <row r="148" spans="1:12" ht="13.5">
      <c r="A148" s="53"/>
      <c r="B148" s="56"/>
      <c r="C148" s="57" t="s">
        <v>231</v>
      </c>
      <c r="D148" s="248">
        <f>D149-D146-D147</f>
        <v>8828.189000000188</v>
      </c>
      <c r="E148" s="196">
        <f>E149-E146-E147</f>
        <v>7439.253000000121</v>
      </c>
      <c r="F148" s="156">
        <f t="shared" si="27"/>
        <v>118.67036918895009</v>
      </c>
      <c r="G148" s="120">
        <f t="shared" si="26"/>
        <v>0.11919485991202305</v>
      </c>
      <c r="H148" s="195">
        <f>H149-H146-H147</f>
        <v>77436.7499999979</v>
      </c>
      <c r="I148" s="247">
        <f>I149-I146-I147</f>
        <v>76386.16300000239</v>
      </c>
      <c r="J148" s="63">
        <f t="shared" si="22"/>
        <v>101.37536296985552</v>
      </c>
      <c r="K148" s="120">
        <f t="shared" si="24"/>
        <v>0.09013799297481555</v>
      </c>
      <c r="L148" s="121">
        <f t="shared" si="23"/>
        <v>11.4005159049165</v>
      </c>
    </row>
    <row r="149" spans="1:12" ht="14.25" thickBot="1">
      <c r="A149" s="66" t="s">
        <v>130</v>
      </c>
      <c r="B149" s="67" t="s">
        <v>305</v>
      </c>
      <c r="C149" s="68"/>
      <c r="D149" s="207">
        <f>SUM(D115:D145)</f>
        <v>865129.582</v>
      </c>
      <c r="E149" s="198">
        <f>SUM(E115:E145)</f>
        <v>773533.375</v>
      </c>
      <c r="F149" s="157">
        <f t="shared" si="27"/>
        <v>111.84127407560148</v>
      </c>
      <c r="G149" s="102">
        <f t="shared" si="26"/>
        <v>11.680651527990042</v>
      </c>
      <c r="H149" s="197">
        <f>SUM(H115:H145)</f>
        <v>8854953.546999998</v>
      </c>
      <c r="I149" s="240">
        <f>SUM(I115:I145)</f>
        <v>8266303.402000003</v>
      </c>
      <c r="J149" s="74">
        <f t="shared" si="22"/>
        <v>107.12108080690064</v>
      </c>
      <c r="K149" s="102">
        <f t="shared" si="24"/>
        <v>10.307350716705251</v>
      </c>
      <c r="L149" s="103">
        <f t="shared" si="23"/>
        <v>9.770007006904068</v>
      </c>
    </row>
    <row r="150" spans="1:12" ht="13.5">
      <c r="A150" s="104" t="s">
        <v>304</v>
      </c>
      <c r="B150" s="208">
        <v>150</v>
      </c>
      <c r="C150" s="91" t="s">
        <v>131</v>
      </c>
      <c r="D150" s="246">
        <v>11.508</v>
      </c>
      <c r="E150" s="200">
        <v>40.158</v>
      </c>
      <c r="F150" s="158">
        <f t="shared" si="27"/>
        <v>28.65680561780965</v>
      </c>
      <c r="G150" s="132">
        <f t="shared" si="26"/>
        <v>0.00015537665175355129</v>
      </c>
      <c r="H150" s="199">
        <v>132.191</v>
      </c>
      <c r="I150" s="245">
        <v>100.993</v>
      </c>
      <c r="J150" s="159">
        <f t="shared" si="22"/>
        <v>130.89124988860615</v>
      </c>
      <c r="K150" s="83">
        <f t="shared" si="24"/>
        <v>0.00015387308260398537</v>
      </c>
      <c r="L150" s="84">
        <f t="shared" si="23"/>
        <v>8.705585100347225</v>
      </c>
    </row>
    <row r="151" spans="1:12" ht="13.5">
      <c r="A151" s="53" t="s">
        <v>303</v>
      </c>
      <c r="B151" s="22">
        <v>151</v>
      </c>
      <c r="C151" s="91" t="s">
        <v>132</v>
      </c>
      <c r="D151" s="242">
        <v>198.555</v>
      </c>
      <c r="E151" s="194">
        <v>32.524</v>
      </c>
      <c r="F151" s="153">
        <f t="shared" si="27"/>
        <v>610.4876398966917</v>
      </c>
      <c r="G151" s="167">
        <f t="shared" si="26"/>
        <v>0.002680814310820853</v>
      </c>
      <c r="H151" s="193">
        <v>971.159</v>
      </c>
      <c r="I151" s="233">
        <v>329.685</v>
      </c>
      <c r="J151" s="51">
        <f t="shared" si="22"/>
        <v>294.57178822209073</v>
      </c>
      <c r="K151" s="86">
        <f t="shared" si="24"/>
        <v>0.0011304493424560207</v>
      </c>
      <c r="L151" s="87">
        <f t="shared" si="23"/>
        <v>20.445158825691777</v>
      </c>
    </row>
    <row r="152" spans="1:12" ht="13.5">
      <c r="A152" s="53"/>
      <c r="B152" s="22">
        <v>152</v>
      </c>
      <c r="C152" s="91" t="s">
        <v>133</v>
      </c>
      <c r="D152" s="242">
        <v>128.284</v>
      </c>
      <c r="E152" s="194">
        <v>86.658</v>
      </c>
      <c r="F152" s="153">
        <f t="shared" si="27"/>
        <v>148.03480348034805</v>
      </c>
      <c r="G152" s="167">
        <f t="shared" si="26"/>
        <v>0.0017320419181050203</v>
      </c>
      <c r="H152" s="193">
        <v>2914.381</v>
      </c>
      <c r="I152" s="233">
        <v>9963.176</v>
      </c>
      <c r="J152" s="51">
        <f t="shared" si="22"/>
        <v>29.25152581867469</v>
      </c>
      <c r="K152" s="86">
        <f t="shared" si="24"/>
        <v>0.0033924003022330227</v>
      </c>
      <c r="L152" s="87">
        <f t="shared" si="23"/>
        <v>4.4017580405581835</v>
      </c>
    </row>
    <row r="153" spans="1:12" ht="13.5">
      <c r="A153" s="53"/>
      <c r="B153" s="22">
        <v>153</v>
      </c>
      <c r="C153" s="91" t="s">
        <v>134</v>
      </c>
      <c r="D153" s="242">
        <v>4925.145</v>
      </c>
      <c r="E153" s="194">
        <v>4728.172</v>
      </c>
      <c r="F153" s="153">
        <f t="shared" si="27"/>
        <v>104.1659440477208</v>
      </c>
      <c r="G153" s="167">
        <f t="shared" si="26"/>
        <v>0.06649743999832677</v>
      </c>
      <c r="H153" s="193">
        <v>79753.957</v>
      </c>
      <c r="I153" s="233">
        <v>62812.718</v>
      </c>
      <c r="J153" s="51">
        <f t="shared" si="22"/>
        <v>126.97103315924012</v>
      </c>
      <c r="K153" s="86">
        <f t="shared" si="24"/>
        <v>0.09283527027903335</v>
      </c>
      <c r="L153" s="87">
        <f t="shared" si="23"/>
        <v>6.17542399808451</v>
      </c>
    </row>
    <row r="154" spans="1:12" ht="13.5">
      <c r="A154" s="53"/>
      <c r="B154" s="22">
        <v>154</v>
      </c>
      <c r="C154" s="91" t="s">
        <v>135</v>
      </c>
      <c r="D154" s="242">
        <v>0</v>
      </c>
      <c r="E154" s="194">
        <v>0.425</v>
      </c>
      <c r="F154" s="173" t="s">
        <v>259</v>
      </c>
      <c r="G154" s="167">
        <f t="shared" si="26"/>
        <v>0</v>
      </c>
      <c r="H154" s="193">
        <v>125.87</v>
      </c>
      <c r="I154" s="233">
        <v>77.014</v>
      </c>
      <c r="J154" s="51">
        <f t="shared" si="22"/>
        <v>163.43781650089596</v>
      </c>
      <c r="K154" s="86">
        <f t="shared" si="24"/>
        <v>0.00014651530669533962</v>
      </c>
      <c r="L154" s="87">
        <f t="shared" si="23"/>
        <v>0</v>
      </c>
    </row>
    <row r="155" spans="1:12" ht="13.5">
      <c r="A155" s="53"/>
      <c r="B155" s="22">
        <v>155</v>
      </c>
      <c r="C155" s="91" t="s">
        <v>136</v>
      </c>
      <c r="D155" s="242"/>
      <c r="E155" s="194"/>
      <c r="F155" s="155"/>
      <c r="G155" s="167"/>
      <c r="H155" s="193">
        <v>146.439</v>
      </c>
      <c r="I155" s="233">
        <v>108.662</v>
      </c>
      <c r="J155" s="51">
        <f t="shared" si="22"/>
        <v>134.76560343082218</v>
      </c>
      <c r="K155" s="86">
        <f t="shared" si="24"/>
        <v>0.00017045805193579755</v>
      </c>
      <c r="L155" s="87">
        <f t="shared" si="23"/>
        <v>0</v>
      </c>
    </row>
    <row r="156" spans="1:12" ht="13.5">
      <c r="A156" s="53"/>
      <c r="B156" s="22">
        <v>156</v>
      </c>
      <c r="C156" s="91" t="s">
        <v>137</v>
      </c>
      <c r="D156" s="242">
        <v>0.773</v>
      </c>
      <c r="E156" s="194">
        <v>0</v>
      </c>
      <c r="F156" s="173" t="s">
        <v>255</v>
      </c>
      <c r="G156" s="167">
        <f aca="true" t="shared" si="28" ref="G156:G175">D156/$D$8*100</f>
        <v>1.0436752850668679E-05</v>
      </c>
      <c r="H156" s="193">
        <v>6.256</v>
      </c>
      <c r="I156" s="233">
        <v>3.621</v>
      </c>
      <c r="J156" s="51">
        <f t="shared" si="22"/>
        <v>172.7699530516432</v>
      </c>
      <c r="K156" s="86">
        <f t="shared" si="24"/>
        <v>7.28211455220501E-06</v>
      </c>
      <c r="L156" s="87">
        <f t="shared" si="23"/>
        <v>12.356138107416879</v>
      </c>
    </row>
    <row r="157" spans="1:12" ht="13.5">
      <c r="A157" s="53"/>
      <c r="B157" s="22">
        <v>157</v>
      </c>
      <c r="C157" s="112" t="s">
        <v>398</v>
      </c>
      <c r="D157" s="242">
        <v>146.66</v>
      </c>
      <c r="E157" s="194">
        <v>104.466</v>
      </c>
      <c r="F157" s="168">
        <f aca="true" t="shared" si="29" ref="F157:F175">D157/E157*100</f>
        <v>140.3901747937128</v>
      </c>
      <c r="G157" s="167">
        <f t="shared" si="28"/>
        <v>0.001980147701266583</v>
      </c>
      <c r="H157" s="193">
        <v>1048.163</v>
      </c>
      <c r="I157" s="233">
        <v>564.587</v>
      </c>
      <c r="J157" s="51">
        <f t="shared" si="22"/>
        <v>185.651281379132</v>
      </c>
      <c r="K157" s="86">
        <f t="shared" si="24"/>
        <v>0.0012200836054000737</v>
      </c>
      <c r="L157" s="87">
        <f t="shared" si="23"/>
        <v>13.992098557190054</v>
      </c>
    </row>
    <row r="158" spans="1:12" ht="13.5">
      <c r="A158" s="53"/>
      <c r="B158" s="22">
        <v>223</v>
      </c>
      <c r="C158" s="91" t="s">
        <v>138</v>
      </c>
      <c r="D158" s="242">
        <v>33866.404</v>
      </c>
      <c r="E158" s="194">
        <v>26853.839</v>
      </c>
      <c r="F158" s="168">
        <f t="shared" si="29"/>
        <v>126.11382677910596</v>
      </c>
      <c r="G158" s="167">
        <f t="shared" si="28"/>
        <v>0.45725134345264834</v>
      </c>
      <c r="H158" s="193">
        <v>120116.101</v>
      </c>
      <c r="I158" s="233">
        <v>100036.068</v>
      </c>
      <c r="J158" s="51">
        <f t="shared" si="22"/>
        <v>120.07279314496846</v>
      </c>
      <c r="K158" s="86">
        <f t="shared" si="24"/>
        <v>0.13981764818513856</v>
      </c>
      <c r="L158" s="87">
        <f t="shared" si="23"/>
        <v>28.19472470222789</v>
      </c>
    </row>
    <row r="159" spans="1:12" ht="13.5">
      <c r="A159" s="53"/>
      <c r="B159" s="22">
        <v>224</v>
      </c>
      <c r="C159" s="91" t="s">
        <v>139</v>
      </c>
      <c r="D159" s="242">
        <v>201361.702</v>
      </c>
      <c r="E159" s="194">
        <v>170224.349</v>
      </c>
      <c r="F159" s="168">
        <f t="shared" si="29"/>
        <v>118.29195011343529</v>
      </c>
      <c r="G159" s="167">
        <f t="shared" si="28"/>
        <v>2.7187093368227644</v>
      </c>
      <c r="H159" s="193">
        <v>2618538.149</v>
      </c>
      <c r="I159" s="233">
        <v>2307593.028</v>
      </c>
      <c r="J159" s="51">
        <f t="shared" si="22"/>
        <v>113.47486828167</v>
      </c>
      <c r="K159" s="86">
        <f t="shared" si="24"/>
        <v>3.0480330499259707</v>
      </c>
      <c r="L159" s="87">
        <f t="shared" si="23"/>
        <v>7.689851762400273</v>
      </c>
    </row>
    <row r="160" spans="1:12" ht="13.5">
      <c r="A160" s="53"/>
      <c r="B160" s="22">
        <v>227</v>
      </c>
      <c r="C160" s="91" t="s">
        <v>140</v>
      </c>
      <c r="D160" s="242">
        <v>31859.615</v>
      </c>
      <c r="E160" s="194">
        <v>11265.686</v>
      </c>
      <c r="F160" s="168">
        <f t="shared" si="29"/>
        <v>282.8022634396166</v>
      </c>
      <c r="G160" s="167">
        <f t="shared" si="28"/>
        <v>0.4301564394210306</v>
      </c>
      <c r="H160" s="193">
        <v>108002.398</v>
      </c>
      <c r="I160" s="233">
        <v>83757.088</v>
      </c>
      <c r="J160" s="51">
        <f t="shared" si="22"/>
        <v>128.94717399917246</v>
      </c>
      <c r="K160" s="86">
        <f t="shared" si="24"/>
        <v>0.12571704510051748</v>
      </c>
      <c r="L160" s="87">
        <f t="shared" si="23"/>
        <v>29.4989885317176</v>
      </c>
    </row>
    <row r="161" spans="1:12" ht="13.5">
      <c r="A161" s="53"/>
      <c r="B161" s="22">
        <v>229</v>
      </c>
      <c r="C161" s="91" t="s">
        <v>141</v>
      </c>
      <c r="D161" s="242">
        <v>95.955</v>
      </c>
      <c r="E161" s="194">
        <v>11.158</v>
      </c>
      <c r="F161" s="168">
        <f t="shared" si="29"/>
        <v>859.9659437175122</v>
      </c>
      <c r="G161" s="167">
        <f t="shared" si="28"/>
        <v>0.001295548020421621</v>
      </c>
      <c r="H161" s="193">
        <v>540.96</v>
      </c>
      <c r="I161" s="233">
        <v>382.147</v>
      </c>
      <c r="J161" s="51">
        <f t="shared" si="22"/>
        <v>141.5580915197555</v>
      </c>
      <c r="K161" s="86">
        <f t="shared" si="24"/>
        <v>0.0006296887289259628</v>
      </c>
      <c r="L161" s="87">
        <f t="shared" si="23"/>
        <v>17.73791038154392</v>
      </c>
    </row>
    <row r="162" spans="1:12" ht="13.5">
      <c r="A162" s="53"/>
      <c r="B162" s="22">
        <v>231</v>
      </c>
      <c r="C162" s="91" t="s">
        <v>142</v>
      </c>
      <c r="D162" s="242">
        <v>5069.981</v>
      </c>
      <c r="E162" s="194">
        <v>4458.917</v>
      </c>
      <c r="F162" s="168">
        <f t="shared" si="29"/>
        <v>113.70431429874112</v>
      </c>
      <c r="G162" s="167">
        <f t="shared" si="28"/>
        <v>0.06845296074331958</v>
      </c>
      <c r="H162" s="193">
        <v>52389.861</v>
      </c>
      <c r="I162" s="233">
        <v>49715.923</v>
      </c>
      <c r="J162" s="51">
        <f aca="true" t="shared" si="30" ref="J162:J193">H162/I162*100</f>
        <v>105.37843378669645</v>
      </c>
      <c r="K162" s="86">
        <f t="shared" si="24"/>
        <v>0.06098289149234298</v>
      </c>
      <c r="L162" s="87">
        <f aca="true" t="shared" si="31" ref="L162:L196">D162/H162*100</f>
        <v>9.677408764264522</v>
      </c>
    </row>
    <row r="163" spans="1:12" ht="13.5">
      <c r="A163" s="53"/>
      <c r="B163" s="22">
        <v>232</v>
      </c>
      <c r="C163" s="91" t="s">
        <v>143</v>
      </c>
      <c r="D163" s="242">
        <v>988.745</v>
      </c>
      <c r="E163" s="194">
        <v>945.491</v>
      </c>
      <c r="F163" s="168">
        <f t="shared" si="29"/>
        <v>104.57476591527578</v>
      </c>
      <c r="G163" s="167">
        <f t="shared" si="28"/>
        <v>0.01334966002242484</v>
      </c>
      <c r="H163" s="193">
        <v>11300.099</v>
      </c>
      <c r="I163" s="233">
        <v>11297.607</v>
      </c>
      <c r="J163" s="51">
        <f t="shared" si="30"/>
        <v>100.02205776851683</v>
      </c>
      <c r="K163" s="86">
        <f t="shared" si="24"/>
        <v>0.013153551050073094</v>
      </c>
      <c r="L163" s="87">
        <f t="shared" si="31"/>
        <v>8.749879093979619</v>
      </c>
    </row>
    <row r="164" spans="1:12" ht="13.5">
      <c r="A164" s="53"/>
      <c r="B164" s="22">
        <v>235</v>
      </c>
      <c r="C164" s="91" t="s">
        <v>144</v>
      </c>
      <c r="D164" s="242">
        <v>1683.188</v>
      </c>
      <c r="E164" s="194">
        <v>1246.806</v>
      </c>
      <c r="F164" s="168">
        <f t="shared" si="29"/>
        <v>134.99999197950604</v>
      </c>
      <c r="G164" s="167">
        <f t="shared" si="28"/>
        <v>0.022725766050726147</v>
      </c>
      <c r="H164" s="193">
        <v>10886.146</v>
      </c>
      <c r="I164" s="233">
        <v>13206.19</v>
      </c>
      <c r="J164" s="51">
        <f t="shared" si="30"/>
        <v>82.43214734908403</v>
      </c>
      <c r="K164" s="86">
        <f aca="true" t="shared" si="32" ref="K164:K195">H164/$H$8*100</f>
        <v>0.01267170111956975</v>
      </c>
      <c r="L164" s="87">
        <f t="shared" si="31"/>
        <v>15.461743761290728</v>
      </c>
    </row>
    <row r="165" spans="1:12" ht="13.5">
      <c r="A165" s="53"/>
      <c r="B165" s="22">
        <v>236</v>
      </c>
      <c r="C165" s="91" t="s">
        <v>145</v>
      </c>
      <c r="D165" s="242">
        <v>1016.092</v>
      </c>
      <c r="E165" s="194">
        <v>1050.878</v>
      </c>
      <c r="F165" s="168">
        <f t="shared" si="29"/>
        <v>96.68981556374764</v>
      </c>
      <c r="G165" s="167">
        <f t="shared" si="28"/>
        <v>0.01371888884546137</v>
      </c>
      <c r="H165" s="193">
        <v>6234.688</v>
      </c>
      <c r="I165" s="233">
        <v>6657.973</v>
      </c>
      <c r="J165" s="51">
        <f t="shared" si="30"/>
        <v>93.64243441660098</v>
      </c>
      <c r="K165" s="86">
        <f t="shared" si="32"/>
        <v>0.007257306939459391</v>
      </c>
      <c r="L165" s="87">
        <f t="shared" si="31"/>
        <v>16.297399324553208</v>
      </c>
    </row>
    <row r="166" spans="1:12" ht="13.5">
      <c r="A166" s="53"/>
      <c r="B166" s="22">
        <v>237</v>
      </c>
      <c r="C166" s="91" t="s">
        <v>146</v>
      </c>
      <c r="D166" s="242">
        <v>1098.631</v>
      </c>
      <c r="E166" s="194">
        <v>846.169</v>
      </c>
      <c r="F166" s="168">
        <f t="shared" si="29"/>
        <v>129.835883848262</v>
      </c>
      <c r="G166" s="167">
        <f t="shared" si="28"/>
        <v>0.014833299121711491</v>
      </c>
      <c r="H166" s="193">
        <v>11181.46</v>
      </c>
      <c r="I166" s="233">
        <v>11403.931</v>
      </c>
      <c r="J166" s="51">
        <f t="shared" si="30"/>
        <v>98.04917269317043</v>
      </c>
      <c r="K166" s="86">
        <f t="shared" si="32"/>
        <v>0.01301545277827657</v>
      </c>
      <c r="L166" s="87">
        <f t="shared" si="31"/>
        <v>9.825470019120939</v>
      </c>
    </row>
    <row r="167" spans="1:12" ht="13.5">
      <c r="A167" s="53"/>
      <c r="B167" s="22">
        <v>238</v>
      </c>
      <c r="C167" s="91" t="s">
        <v>147</v>
      </c>
      <c r="D167" s="242">
        <v>4696.245</v>
      </c>
      <c r="E167" s="194">
        <v>2254.782</v>
      </c>
      <c r="F167" s="168">
        <f t="shared" si="29"/>
        <v>208.27933698246656</v>
      </c>
      <c r="G167" s="167">
        <f t="shared" si="28"/>
        <v>0.06340691900541855</v>
      </c>
      <c r="H167" s="193">
        <v>49611.451</v>
      </c>
      <c r="I167" s="233">
        <v>45739.918</v>
      </c>
      <c r="J167" s="51">
        <f t="shared" si="30"/>
        <v>108.46423248944173</v>
      </c>
      <c r="K167" s="86">
        <f t="shared" si="32"/>
        <v>0.0577487642715962</v>
      </c>
      <c r="L167" s="87">
        <f t="shared" si="31"/>
        <v>9.466050489029236</v>
      </c>
    </row>
    <row r="168" spans="1:12" ht="13.5">
      <c r="A168" s="53"/>
      <c r="B168" s="22">
        <v>239</v>
      </c>
      <c r="C168" s="91" t="s">
        <v>148</v>
      </c>
      <c r="D168" s="242">
        <v>255.432</v>
      </c>
      <c r="E168" s="194">
        <v>178.815</v>
      </c>
      <c r="F168" s="168">
        <f t="shared" si="29"/>
        <v>142.8470765875346</v>
      </c>
      <c r="G168" s="167">
        <f t="shared" si="28"/>
        <v>0.0034487459950219945</v>
      </c>
      <c r="H168" s="193">
        <v>1937.456</v>
      </c>
      <c r="I168" s="233">
        <v>2539.563</v>
      </c>
      <c r="J168" s="51">
        <f t="shared" si="30"/>
        <v>76.29092091828397</v>
      </c>
      <c r="K168" s="86">
        <f t="shared" si="32"/>
        <v>0.002255239215450273</v>
      </c>
      <c r="L168" s="87">
        <f t="shared" si="31"/>
        <v>13.18388649858371</v>
      </c>
    </row>
    <row r="169" spans="1:12" ht="13.5">
      <c r="A169" s="53"/>
      <c r="B169" s="22">
        <v>240</v>
      </c>
      <c r="C169" s="91" t="s">
        <v>149</v>
      </c>
      <c r="D169" s="242">
        <v>10.657</v>
      </c>
      <c r="E169" s="194">
        <v>1.061</v>
      </c>
      <c r="F169" s="168">
        <f t="shared" si="29"/>
        <v>1004.4297832233742</v>
      </c>
      <c r="G169" s="167">
        <f t="shared" si="28"/>
        <v>0.00014388677248328087</v>
      </c>
      <c r="H169" s="193">
        <v>1462.48</v>
      </c>
      <c r="I169" s="233">
        <v>740.876</v>
      </c>
      <c r="J169" s="51">
        <f t="shared" si="30"/>
        <v>197.39875498733932</v>
      </c>
      <c r="K169" s="86">
        <f t="shared" si="32"/>
        <v>0.0017023572394994858</v>
      </c>
      <c r="L169" s="87">
        <f t="shared" si="31"/>
        <v>0.7286937257261638</v>
      </c>
    </row>
    <row r="170" spans="1:12" ht="13.5">
      <c r="A170" s="53"/>
      <c r="B170" s="22">
        <v>245</v>
      </c>
      <c r="C170" s="91" t="s">
        <v>150</v>
      </c>
      <c r="D170" s="242">
        <v>7035.885</v>
      </c>
      <c r="E170" s="194">
        <v>7688.241</v>
      </c>
      <c r="F170" s="168">
        <f t="shared" si="29"/>
        <v>91.51488617487408</v>
      </c>
      <c r="G170" s="167">
        <f t="shared" si="28"/>
        <v>0.09499585100999612</v>
      </c>
      <c r="H170" s="193">
        <v>81830.128</v>
      </c>
      <c r="I170" s="233">
        <v>77516.759</v>
      </c>
      <c r="J170" s="51">
        <f t="shared" si="30"/>
        <v>105.56443413739728</v>
      </c>
      <c r="K170" s="86">
        <f t="shared" si="32"/>
        <v>0.09525197664923252</v>
      </c>
      <c r="L170" s="87">
        <f t="shared" si="31"/>
        <v>8.598159592271443</v>
      </c>
    </row>
    <row r="171" spans="1:12" ht="13.5">
      <c r="A171" s="53"/>
      <c r="B171" s="101">
        <v>246</v>
      </c>
      <c r="C171" s="91" t="s">
        <v>151</v>
      </c>
      <c r="D171" s="242">
        <v>12803.04</v>
      </c>
      <c r="E171" s="194">
        <v>17364.574</v>
      </c>
      <c r="F171" s="169">
        <f t="shared" si="29"/>
        <v>73.73080387690479</v>
      </c>
      <c r="G171" s="170">
        <f t="shared" si="28"/>
        <v>0.17286179070792385</v>
      </c>
      <c r="H171" s="193">
        <v>24189.839</v>
      </c>
      <c r="I171" s="233">
        <v>26165.206</v>
      </c>
      <c r="J171" s="160">
        <f t="shared" si="30"/>
        <v>92.45040532071485</v>
      </c>
      <c r="K171" s="98">
        <f t="shared" si="32"/>
        <v>0.028157477397282017</v>
      </c>
      <c r="L171" s="87">
        <f t="shared" si="31"/>
        <v>52.92734689139519</v>
      </c>
    </row>
    <row r="172" spans="1:12" ht="13.5">
      <c r="A172" s="53"/>
      <c r="B172" s="56"/>
      <c r="C172" s="115" t="s">
        <v>302</v>
      </c>
      <c r="D172" s="248">
        <f>D158+D160+D162+D163+D164+D165+D166+D170+D171</f>
        <v>95421.58099999998</v>
      </c>
      <c r="E172" s="196">
        <f>E158+E160+E162+E163+E164+E165+E166+E170+E171</f>
        <v>71720.601</v>
      </c>
      <c r="F172" s="156">
        <f t="shared" si="29"/>
        <v>133.0462651867627</v>
      </c>
      <c r="G172" s="120">
        <f t="shared" si="28"/>
        <v>1.288345999375242</v>
      </c>
      <c r="H172" s="195">
        <f>H158+H160+H162+H163+H164+H165+H166+H170+H171</f>
        <v>426130.72000000003</v>
      </c>
      <c r="I172" s="247">
        <f>I158+I160+I162+I163+I164+I165+I166+I170+I171</f>
        <v>379756.74500000005</v>
      </c>
      <c r="J172" s="63">
        <f t="shared" si="30"/>
        <v>112.21149475567576</v>
      </c>
      <c r="K172" s="120">
        <f t="shared" si="32"/>
        <v>0.49602505071189235</v>
      </c>
      <c r="L172" s="121">
        <f t="shared" si="31"/>
        <v>22.392560902438568</v>
      </c>
    </row>
    <row r="173" spans="1:12" ht="13.5">
      <c r="A173" s="53"/>
      <c r="B173" s="56"/>
      <c r="C173" s="57" t="s">
        <v>230</v>
      </c>
      <c r="D173" s="248">
        <f>D174-D172</f>
        <v>211830.91600000006</v>
      </c>
      <c r="E173" s="196">
        <f>E174-E172</f>
        <v>177662.56799999997</v>
      </c>
      <c r="F173" s="156">
        <f t="shared" si="29"/>
        <v>119.23215924696085</v>
      </c>
      <c r="G173" s="120">
        <f t="shared" si="28"/>
        <v>2.8600606939492343</v>
      </c>
      <c r="H173" s="195">
        <f>H174-H172</f>
        <v>2757188.912</v>
      </c>
      <c r="I173" s="247">
        <f>I174-I172</f>
        <v>2430955.988</v>
      </c>
      <c r="J173" s="63">
        <f t="shared" si="30"/>
        <v>113.41994366045265</v>
      </c>
      <c r="K173" s="120">
        <f t="shared" si="32"/>
        <v>3.209425431466352</v>
      </c>
      <c r="L173" s="121">
        <f t="shared" si="31"/>
        <v>7.682858257483086</v>
      </c>
    </row>
    <row r="174" spans="1:12" ht="14.25" thickBot="1">
      <c r="A174" s="66" t="s">
        <v>232</v>
      </c>
      <c r="B174" s="67" t="s">
        <v>301</v>
      </c>
      <c r="C174" s="68"/>
      <c r="D174" s="207">
        <f>SUM(D150:D171)</f>
        <v>307252.49700000003</v>
      </c>
      <c r="E174" s="198">
        <f>SUM(E150:E171)</f>
        <v>249383.16899999997</v>
      </c>
      <c r="F174" s="157">
        <f t="shared" si="29"/>
        <v>123.20498541744014</v>
      </c>
      <c r="G174" s="102">
        <f t="shared" si="28"/>
        <v>4.148406693324476</v>
      </c>
      <c r="H174" s="197">
        <f>SUM(H150:H171)</f>
        <v>3183319.632</v>
      </c>
      <c r="I174" s="240">
        <f>SUM(I150:I171)</f>
        <v>2810712.733</v>
      </c>
      <c r="J174" s="74">
        <f t="shared" si="30"/>
        <v>113.25666954951672</v>
      </c>
      <c r="K174" s="102">
        <f t="shared" si="32"/>
        <v>3.705450482178245</v>
      </c>
      <c r="L174" s="103">
        <f t="shared" si="31"/>
        <v>9.651952443335416</v>
      </c>
    </row>
    <row r="175" spans="1:12" ht="13.5">
      <c r="A175" s="53" t="s">
        <v>152</v>
      </c>
      <c r="B175" s="208">
        <v>133</v>
      </c>
      <c r="C175" s="91" t="s">
        <v>153</v>
      </c>
      <c r="D175" s="246">
        <v>6982.54</v>
      </c>
      <c r="E175" s="200">
        <v>6762.231</v>
      </c>
      <c r="F175" s="171">
        <f t="shared" si="29"/>
        <v>103.25793366124287</v>
      </c>
      <c r="G175" s="132">
        <f t="shared" si="28"/>
        <v>0.09427560705033386</v>
      </c>
      <c r="H175" s="199">
        <v>653397.911</v>
      </c>
      <c r="I175" s="245">
        <v>676048.288</v>
      </c>
      <c r="J175" s="159">
        <f t="shared" si="30"/>
        <v>96.64959184098991</v>
      </c>
      <c r="K175" s="83">
        <f t="shared" si="32"/>
        <v>0.7605688037201812</v>
      </c>
      <c r="L175" s="84">
        <f t="shared" si="31"/>
        <v>1.0686504934356915</v>
      </c>
    </row>
    <row r="176" spans="1:12" ht="13.5">
      <c r="A176" s="53"/>
      <c r="B176" s="22">
        <v>134</v>
      </c>
      <c r="C176" s="91" t="s">
        <v>154</v>
      </c>
      <c r="D176" s="242"/>
      <c r="E176" s="194"/>
      <c r="F176" s="172"/>
      <c r="G176" s="132"/>
      <c r="H176" s="193">
        <v>163153.023</v>
      </c>
      <c r="I176" s="233">
        <v>253529.368</v>
      </c>
      <c r="J176" s="51">
        <f t="shared" si="30"/>
        <v>64.35271159592052</v>
      </c>
      <c r="K176" s="86">
        <f t="shared" si="32"/>
        <v>0.18991352350136487</v>
      </c>
      <c r="L176" s="87">
        <f t="shared" si="31"/>
        <v>0</v>
      </c>
    </row>
    <row r="177" spans="1:12" ht="13.5">
      <c r="A177" s="53"/>
      <c r="B177" s="22">
        <v>135</v>
      </c>
      <c r="C177" s="91" t="s">
        <v>155</v>
      </c>
      <c r="D177" s="242">
        <v>695.001</v>
      </c>
      <c r="E177" s="194">
        <v>1787.591</v>
      </c>
      <c r="F177" s="168">
        <f aca="true" t="shared" si="33" ref="F177:F187">D177/E177*100</f>
        <v>38.879195520675594</v>
      </c>
      <c r="G177" s="167">
        <f aca="true" t="shared" si="34" ref="G177:G196">D177/$D$8*100</f>
        <v>0.009383639932687688</v>
      </c>
      <c r="H177" s="193">
        <v>58933.188</v>
      </c>
      <c r="I177" s="233">
        <v>38665.742</v>
      </c>
      <c r="J177" s="51">
        <f t="shared" si="30"/>
        <v>152.41706211146808</v>
      </c>
      <c r="K177" s="86">
        <f t="shared" si="32"/>
        <v>0.06859946066857955</v>
      </c>
      <c r="L177" s="87">
        <f t="shared" si="31"/>
        <v>1.1793032476030312</v>
      </c>
    </row>
    <row r="178" spans="1:12" ht="13.5">
      <c r="A178" s="53"/>
      <c r="B178" s="22">
        <v>137</v>
      </c>
      <c r="C178" s="91" t="s">
        <v>156</v>
      </c>
      <c r="D178" s="242">
        <v>334971.473</v>
      </c>
      <c r="E178" s="194">
        <v>357460.409</v>
      </c>
      <c r="F178" s="168">
        <f t="shared" si="33"/>
        <v>93.708691806482</v>
      </c>
      <c r="G178" s="167">
        <f t="shared" si="34"/>
        <v>4.52265779524636</v>
      </c>
      <c r="H178" s="193">
        <v>5015279.302</v>
      </c>
      <c r="I178" s="233">
        <v>4863270.439</v>
      </c>
      <c r="J178" s="51">
        <f t="shared" si="30"/>
        <v>103.12565103887697</v>
      </c>
      <c r="K178" s="86">
        <f t="shared" si="32"/>
        <v>5.837889767977428</v>
      </c>
      <c r="L178" s="87">
        <f t="shared" si="31"/>
        <v>6.6790193093816255</v>
      </c>
    </row>
    <row r="179" spans="1:12" ht="13.5">
      <c r="A179" s="53"/>
      <c r="B179" s="22">
        <v>138</v>
      </c>
      <c r="C179" s="91" t="s">
        <v>157</v>
      </c>
      <c r="D179" s="242">
        <v>33714.035</v>
      </c>
      <c r="E179" s="194">
        <v>55400.47</v>
      </c>
      <c r="F179" s="168">
        <f t="shared" si="33"/>
        <v>60.855142564675</v>
      </c>
      <c r="G179" s="167">
        <f t="shared" si="34"/>
        <v>0.4551941149984394</v>
      </c>
      <c r="H179" s="193">
        <v>1304835.222</v>
      </c>
      <c r="I179" s="233">
        <v>1312031.188</v>
      </c>
      <c r="J179" s="51">
        <f t="shared" si="30"/>
        <v>99.45154001933679</v>
      </c>
      <c r="K179" s="86">
        <f t="shared" si="32"/>
        <v>1.5188554281259359</v>
      </c>
      <c r="L179" s="87">
        <f t="shared" si="31"/>
        <v>2.5837772027892116</v>
      </c>
    </row>
    <row r="180" spans="1:12" ht="13.5">
      <c r="A180" s="53"/>
      <c r="B180" s="22">
        <v>140</v>
      </c>
      <c r="C180" s="91" t="s">
        <v>158</v>
      </c>
      <c r="D180" s="242">
        <v>502819.215</v>
      </c>
      <c r="E180" s="194">
        <v>455612.009</v>
      </c>
      <c r="F180" s="168">
        <f t="shared" si="33"/>
        <v>110.36127342288734</v>
      </c>
      <c r="G180" s="167">
        <f t="shared" si="34"/>
        <v>6.788874353845068</v>
      </c>
      <c r="H180" s="193">
        <v>3537500.401</v>
      </c>
      <c r="I180" s="233">
        <v>3604422.711</v>
      </c>
      <c r="J180" s="51">
        <f t="shared" si="30"/>
        <v>98.143327923338</v>
      </c>
      <c r="K180" s="86">
        <f t="shared" si="32"/>
        <v>4.117724288451592</v>
      </c>
      <c r="L180" s="87">
        <f t="shared" si="31"/>
        <v>14.213969130798128</v>
      </c>
    </row>
    <row r="181" spans="1:12" ht="13.5">
      <c r="A181" s="53"/>
      <c r="B181" s="22">
        <v>141</v>
      </c>
      <c r="C181" s="91" t="s">
        <v>159</v>
      </c>
      <c r="D181" s="242">
        <v>10274.37</v>
      </c>
      <c r="E181" s="194">
        <v>13066.373</v>
      </c>
      <c r="F181" s="168">
        <f t="shared" si="33"/>
        <v>78.63214987051113</v>
      </c>
      <c r="G181" s="167">
        <f t="shared" si="34"/>
        <v>0.1387206473303037</v>
      </c>
      <c r="H181" s="193">
        <v>411943.995</v>
      </c>
      <c r="I181" s="233">
        <v>549255.492</v>
      </c>
      <c r="J181" s="51">
        <f t="shared" si="30"/>
        <v>75.00043258556985</v>
      </c>
      <c r="K181" s="86">
        <f t="shared" si="32"/>
        <v>0.47951140675878645</v>
      </c>
      <c r="L181" s="87">
        <f t="shared" si="31"/>
        <v>2.494118162834247</v>
      </c>
    </row>
    <row r="182" spans="1:12" ht="13.5">
      <c r="A182" s="53"/>
      <c r="B182" s="22">
        <v>143</v>
      </c>
      <c r="C182" s="91" t="s">
        <v>160</v>
      </c>
      <c r="D182" s="242">
        <v>3308.141</v>
      </c>
      <c r="E182" s="194">
        <v>2343.923</v>
      </c>
      <c r="F182" s="168">
        <f t="shared" si="33"/>
        <v>141.1369315459595</v>
      </c>
      <c r="G182" s="167">
        <f t="shared" si="34"/>
        <v>0.04466526521625347</v>
      </c>
      <c r="H182" s="193">
        <v>182826.843</v>
      </c>
      <c r="I182" s="233">
        <v>149326.909</v>
      </c>
      <c r="J182" s="51">
        <f t="shared" si="30"/>
        <v>122.43395662867434</v>
      </c>
      <c r="K182" s="86">
        <f t="shared" si="32"/>
        <v>0.21281426054092084</v>
      </c>
      <c r="L182" s="87">
        <f t="shared" si="31"/>
        <v>1.8094394377307057</v>
      </c>
    </row>
    <row r="183" spans="1:12" ht="13.5">
      <c r="A183" s="53"/>
      <c r="B183" s="22">
        <v>144</v>
      </c>
      <c r="C183" s="91" t="s">
        <v>161</v>
      </c>
      <c r="D183" s="242">
        <v>931.02</v>
      </c>
      <c r="E183" s="194">
        <v>1181.052</v>
      </c>
      <c r="F183" s="168">
        <f t="shared" si="33"/>
        <v>78.8297212993162</v>
      </c>
      <c r="G183" s="167">
        <f t="shared" si="34"/>
        <v>0.01257027896381572</v>
      </c>
      <c r="H183" s="193">
        <v>5675.079</v>
      </c>
      <c r="I183" s="233">
        <v>7103.436</v>
      </c>
      <c r="J183" s="51">
        <f t="shared" si="30"/>
        <v>79.89202690078436</v>
      </c>
      <c r="K183" s="86">
        <f t="shared" si="32"/>
        <v>0.006605910385360143</v>
      </c>
      <c r="L183" s="87">
        <f t="shared" si="31"/>
        <v>16.405410391643887</v>
      </c>
    </row>
    <row r="184" spans="1:12" ht="13.5">
      <c r="A184" s="53"/>
      <c r="B184" s="22">
        <v>145</v>
      </c>
      <c r="C184" s="91" t="s">
        <v>162</v>
      </c>
      <c r="D184" s="242">
        <v>27.526</v>
      </c>
      <c r="E184" s="194">
        <v>9.79</v>
      </c>
      <c r="F184" s="168">
        <f t="shared" si="33"/>
        <v>281.1644535240041</v>
      </c>
      <c r="G184" s="167">
        <f t="shared" si="34"/>
        <v>0.00037164561315330665</v>
      </c>
      <c r="H184" s="193">
        <v>139.846</v>
      </c>
      <c r="I184" s="233">
        <v>181.888</v>
      </c>
      <c r="J184" s="51">
        <f t="shared" si="30"/>
        <v>76.88577586206897</v>
      </c>
      <c r="K184" s="86">
        <f t="shared" si="32"/>
        <v>0.00016278366235096897</v>
      </c>
      <c r="L184" s="87">
        <f t="shared" si="31"/>
        <v>19.683079959383893</v>
      </c>
    </row>
    <row r="185" spans="1:12" ht="13.5">
      <c r="A185" s="53"/>
      <c r="B185" s="22">
        <v>146</v>
      </c>
      <c r="C185" s="91" t="s">
        <v>163</v>
      </c>
      <c r="D185" s="242">
        <v>16.947</v>
      </c>
      <c r="E185" s="194">
        <v>30.276</v>
      </c>
      <c r="F185" s="168">
        <f t="shared" si="33"/>
        <v>55.97502972651605</v>
      </c>
      <c r="G185" s="167">
        <f t="shared" si="34"/>
        <v>0.00022881196708962752</v>
      </c>
      <c r="H185" s="193">
        <v>3311.244</v>
      </c>
      <c r="I185" s="233">
        <v>3572.714</v>
      </c>
      <c r="J185" s="51">
        <f t="shared" si="30"/>
        <v>92.68147408384775</v>
      </c>
      <c r="K185" s="86">
        <f t="shared" si="32"/>
        <v>0.0038543571160967916</v>
      </c>
      <c r="L185" s="87">
        <f t="shared" si="31"/>
        <v>0.5118016068885288</v>
      </c>
    </row>
    <row r="186" spans="1:12" ht="13.5">
      <c r="A186" s="53"/>
      <c r="B186" s="22">
        <v>147</v>
      </c>
      <c r="C186" s="91" t="s">
        <v>164</v>
      </c>
      <c r="D186" s="242">
        <v>167372.804</v>
      </c>
      <c r="E186" s="194">
        <v>57665.719</v>
      </c>
      <c r="F186" s="168">
        <f t="shared" si="33"/>
        <v>290.246626422884</v>
      </c>
      <c r="G186" s="167">
        <f t="shared" si="34"/>
        <v>2.2598041258362356</v>
      </c>
      <c r="H186" s="193">
        <v>4399772.279</v>
      </c>
      <c r="I186" s="233">
        <v>4147808.494</v>
      </c>
      <c r="J186" s="51">
        <f t="shared" si="30"/>
        <v>106.07462435559592</v>
      </c>
      <c r="K186" s="86">
        <f t="shared" si="32"/>
        <v>5.121426748608393</v>
      </c>
      <c r="L186" s="87">
        <f t="shared" si="31"/>
        <v>3.804124245222101</v>
      </c>
    </row>
    <row r="187" spans="1:12" ht="13.5">
      <c r="A187" s="53"/>
      <c r="B187" s="22">
        <v>149</v>
      </c>
      <c r="C187" s="91" t="s">
        <v>165</v>
      </c>
      <c r="D187" s="242">
        <v>10775.182</v>
      </c>
      <c r="E187" s="194">
        <v>9860.095</v>
      </c>
      <c r="F187" s="168">
        <f t="shared" si="33"/>
        <v>109.28071179841574</v>
      </c>
      <c r="G187" s="167">
        <f t="shared" si="34"/>
        <v>0.1454824210284267</v>
      </c>
      <c r="H187" s="193">
        <v>89151.744</v>
      </c>
      <c r="I187" s="233">
        <v>62256.577</v>
      </c>
      <c r="J187" s="51">
        <f t="shared" si="30"/>
        <v>143.20052321540263</v>
      </c>
      <c r="K187" s="86">
        <f t="shared" si="32"/>
        <v>0.10377449046305239</v>
      </c>
      <c r="L187" s="87">
        <f t="shared" si="31"/>
        <v>12.086338995230424</v>
      </c>
    </row>
    <row r="188" spans="1:12" ht="13.5">
      <c r="A188" s="53"/>
      <c r="B188" s="101">
        <v>158</v>
      </c>
      <c r="C188" s="91" t="s">
        <v>166</v>
      </c>
      <c r="D188" s="242">
        <v>0.708</v>
      </c>
      <c r="E188" s="194">
        <v>0</v>
      </c>
      <c r="F188" s="155" t="s">
        <v>255</v>
      </c>
      <c r="G188" s="167">
        <f t="shared" si="34"/>
        <v>9.559147501000549E-06</v>
      </c>
      <c r="H188" s="193">
        <v>43.75</v>
      </c>
      <c r="I188" s="233">
        <v>12.514</v>
      </c>
      <c r="J188" s="160">
        <f t="shared" si="30"/>
        <v>349.60843854882535</v>
      </c>
      <c r="K188" s="98">
        <f t="shared" si="32"/>
        <v>5.092591298896566E-05</v>
      </c>
      <c r="L188" s="87">
        <f t="shared" si="31"/>
        <v>1.618285714285714</v>
      </c>
    </row>
    <row r="189" spans="1:12" ht="14.25" thickBot="1">
      <c r="A189" s="66" t="s">
        <v>167</v>
      </c>
      <c r="B189" s="67" t="s">
        <v>300</v>
      </c>
      <c r="C189" s="68"/>
      <c r="D189" s="207">
        <f>SUM(D175:D188)</f>
        <v>1071888.962</v>
      </c>
      <c r="E189" s="198">
        <f>SUM(E175:E188)</f>
        <v>961179.938</v>
      </c>
      <c r="F189" s="157">
        <f>D189/E189*100</f>
        <v>111.51803316144537</v>
      </c>
      <c r="G189" s="102">
        <f t="shared" si="34"/>
        <v>14.472238266175669</v>
      </c>
      <c r="H189" s="197">
        <f>SUM(H175:H188)</f>
        <v>15825963.827000001</v>
      </c>
      <c r="I189" s="240">
        <f>SUM(I175:I188)</f>
        <v>15667485.760000004</v>
      </c>
      <c r="J189" s="74">
        <f t="shared" si="30"/>
        <v>101.01150924550129</v>
      </c>
      <c r="K189" s="102">
        <f t="shared" si="32"/>
        <v>18.42175215589303</v>
      </c>
      <c r="L189" s="103">
        <f t="shared" si="31"/>
        <v>6.772977454752525</v>
      </c>
    </row>
    <row r="190" spans="1:12" ht="13.5">
      <c r="A190" s="53" t="s">
        <v>168</v>
      </c>
      <c r="B190" s="208">
        <v>501</v>
      </c>
      <c r="C190" s="91" t="s">
        <v>169</v>
      </c>
      <c r="D190" s="246">
        <v>791.778</v>
      </c>
      <c r="E190" s="200">
        <v>1251.789</v>
      </c>
      <c r="F190" s="171">
        <f>D190/E190*100</f>
        <v>63.251714146713226</v>
      </c>
      <c r="G190" s="132">
        <f t="shared" si="34"/>
        <v>0.01069028628537742</v>
      </c>
      <c r="H190" s="199">
        <v>25739.113</v>
      </c>
      <c r="I190" s="245">
        <v>27267.666</v>
      </c>
      <c r="J190" s="159">
        <f t="shared" si="30"/>
        <v>94.39426535443114</v>
      </c>
      <c r="K190" s="83">
        <f t="shared" si="32"/>
        <v>0.0299608646640264</v>
      </c>
      <c r="L190" s="84">
        <f t="shared" si="31"/>
        <v>3.076166610714208</v>
      </c>
    </row>
    <row r="191" spans="1:12" ht="13.5">
      <c r="A191" s="53"/>
      <c r="B191" s="22">
        <v>502</v>
      </c>
      <c r="C191" s="91" t="s">
        <v>243</v>
      </c>
      <c r="D191" s="242">
        <v>0.441</v>
      </c>
      <c r="E191" s="194">
        <v>2.813</v>
      </c>
      <c r="F191" s="171">
        <f>D191/E191*100</f>
        <v>15.677212939921791</v>
      </c>
      <c r="G191" s="167">
        <f t="shared" si="34"/>
        <v>5.954214756979155E-06</v>
      </c>
      <c r="H191" s="193">
        <v>27.279</v>
      </c>
      <c r="I191" s="233">
        <v>26.458</v>
      </c>
      <c r="J191" s="51">
        <f t="shared" si="30"/>
        <v>103.10303121929097</v>
      </c>
      <c r="K191" s="86">
        <f t="shared" si="32"/>
        <v>3.175332526687987E-05</v>
      </c>
      <c r="L191" s="87">
        <f t="shared" si="31"/>
        <v>1.6166281755196306</v>
      </c>
    </row>
    <row r="192" spans="1:12" ht="13.5">
      <c r="A192" s="53"/>
      <c r="B192" s="22">
        <v>503</v>
      </c>
      <c r="C192" s="91" t="s">
        <v>170</v>
      </c>
      <c r="D192" s="242">
        <v>17551.214</v>
      </c>
      <c r="E192" s="194">
        <v>21597.415</v>
      </c>
      <c r="F192" s="153">
        <f>D192/E192*100</f>
        <v>81.26534587588375</v>
      </c>
      <c r="G192" s="167">
        <f t="shared" si="34"/>
        <v>0.2369698353780026</v>
      </c>
      <c r="H192" s="193">
        <v>169374.741</v>
      </c>
      <c r="I192" s="233">
        <v>88044.569</v>
      </c>
      <c r="J192" s="51">
        <f t="shared" si="30"/>
        <v>192.3738657860884</v>
      </c>
      <c r="K192" s="86">
        <f t="shared" si="32"/>
        <v>0.19715573309016218</v>
      </c>
      <c r="L192" s="87">
        <f t="shared" si="31"/>
        <v>10.362356214614078</v>
      </c>
    </row>
    <row r="193" spans="1:12" ht="13.5">
      <c r="A193" s="53"/>
      <c r="B193" s="22">
        <v>504</v>
      </c>
      <c r="C193" s="91" t="s">
        <v>171</v>
      </c>
      <c r="D193" s="242">
        <v>129.946</v>
      </c>
      <c r="E193" s="194">
        <v>60.412</v>
      </c>
      <c r="F193" s="153">
        <f>D193/E193*100</f>
        <v>215.09964907634247</v>
      </c>
      <c r="G193" s="86">
        <f t="shared" si="34"/>
        <v>0.0017544816118149962</v>
      </c>
      <c r="H193" s="193">
        <v>15768.589</v>
      </c>
      <c r="I193" s="233">
        <v>12787.01</v>
      </c>
      <c r="J193" s="51">
        <f t="shared" si="30"/>
        <v>123.31724930222154</v>
      </c>
      <c r="K193" s="86">
        <f t="shared" si="32"/>
        <v>0.018354966659948825</v>
      </c>
      <c r="L193" s="87">
        <f t="shared" si="31"/>
        <v>0.8240813429787535</v>
      </c>
    </row>
    <row r="194" spans="1:12" ht="13.5">
      <c r="A194" s="53"/>
      <c r="B194" s="22">
        <v>505</v>
      </c>
      <c r="C194" s="91" t="s">
        <v>172</v>
      </c>
      <c r="D194" s="242">
        <v>0.775</v>
      </c>
      <c r="E194" s="194">
        <v>0</v>
      </c>
      <c r="F194" s="173" t="s">
        <v>255</v>
      </c>
      <c r="G194" s="86">
        <f t="shared" si="34"/>
        <v>1.046375609219693E-05</v>
      </c>
      <c r="H194" s="193">
        <v>3847.285</v>
      </c>
      <c r="I194" s="233">
        <v>40617.977</v>
      </c>
      <c r="J194" s="51">
        <f aca="true" t="shared" si="35" ref="J194:J210">H194/I194*100</f>
        <v>9.47187743988333</v>
      </c>
      <c r="K194" s="86">
        <f t="shared" si="32"/>
        <v>0.004478320026371492</v>
      </c>
      <c r="L194" s="87">
        <f t="shared" si="31"/>
        <v>0.020144075627357993</v>
      </c>
    </row>
    <row r="195" spans="1:12" ht="13.5">
      <c r="A195" s="53"/>
      <c r="B195" s="22">
        <v>506</v>
      </c>
      <c r="C195" s="91" t="s">
        <v>173</v>
      </c>
      <c r="D195" s="242">
        <v>8891.561</v>
      </c>
      <c r="E195" s="194">
        <v>12253.536</v>
      </c>
      <c r="F195" s="153">
        <f>D195/E195*100</f>
        <v>72.56322583130289</v>
      </c>
      <c r="G195" s="86">
        <f t="shared" si="34"/>
        <v>0.12005048462308467</v>
      </c>
      <c r="H195" s="193">
        <v>31010.695</v>
      </c>
      <c r="I195" s="233">
        <v>68598.339</v>
      </c>
      <c r="J195" s="51">
        <f t="shared" si="35"/>
        <v>45.20618932187264</v>
      </c>
      <c r="K195" s="86">
        <f t="shared" si="32"/>
        <v>0.03609709612108235</v>
      </c>
      <c r="L195" s="87">
        <f t="shared" si="31"/>
        <v>28.67256280454211</v>
      </c>
    </row>
    <row r="196" spans="1:12" ht="13.5">
      <c r="A196" s="53"/>
      <c r="B196" s="22">
        <v>507</v>
      </c>
      <c r="C196" s="91" t="s">
        <v>174</v>
      </c>
      <c r="D196" s="242">
        <v>439.124</v>
      </c>
      <c r="E196" s="194">
        <v>178.957</v>
      </c>
      <c r="F196" s="153">
        <f>D196/E196*100</f>
        <v>245.37961633241508</v>
      </c>
      <c r="G196" s="86">
        <f t="shared" si="34"/>
        <v>0.005928885716425657</v>
      </c>
      <c r="H196" s="193">
        <v>13238.685</v>
      </c>
      <c r="I196" s="233">
        <v>44037.707</v>
      </c>
      <c r="J196" s="51">
        <f t="shared" si="35"/>
        <v>30.062157868483023</v>
      </c>
      <c r="K196" s="86">
        <f aca="true" t="shared" si="36" ref="K196:K227">H196/$H$8*100</f>
        <v>0.015410105609104567</v>
      </c>
      <c r="L196" s="87">
        <f t="shared" si="31"/>
        <v>3.31697596853464</v>
      </c>
    </row>
    <row r="197" spans="1:12" ht="13.5">
      <c r="A197" s="53"/>
      <c r="B197" s="22">
        <v>508</v>
      </c>
      <c r="C197" s="91" t="s">
        <v>244</v>
      </c>
      <c r="D197" s="242"/>
      <c r="E197" s="194"/>
      <c r="F197" s="153"/>
      <c r="G197" s="86"/>
      <c r="H197" s="193">
        <v>100.625</v>
      </c>
      <c r="I197" s="233">
        <v>57.135</v>
      </c>
      <c r="J197" s="51">
        <f t="shared" si="35"/>
        <v>176.11796622035533</v>
      </c>
      <c r="K197" s="86">
        <f t="shared" si="36"/>
        <v>0.00011712959987462102</v>
      </c>
      <c r="L197" s="87">
        <v>0</v>
      </c>
    </row>
    <row r="198" spans="1:12" ht="13.5">
      <c r="A198" s="53"/>
      <c r="B198" s="22">
        <v>509</v>
      </c>
      <c r="C198" s="91" t="s">
        <v>175</v>
      </c>
      <c r="D198" s="242">
        <v>988.422</v>
      </c>
      <c r="E198" s="194">
        <v>1356.474</v>
      </c>
      <c r="F198" s="153">
        <f>D198/E198*100</f>
        <v>72.86700666581152</v>
      </c>
      <c r="G198" s="86">
        <f>D198/$D$8*100</f>
        <v>0.01334529899891803</v>
      </c>
      <c r="H198" s="193">
        <v>11135.504</v>
      </c>
      <c r="I198" s="233">
        <v>14511.329</v>
      </c>
      <c r="J198" s="51">
        <f t="shared" si="35"/>
        <v>76.73662419203644</v>
      </c>
      <c r="K198" s="86">
        <f t="shared" si="36"/>
        <v>0.012961959035252095</v>
      </c>
      <c r="L198" s="87">
        <f>D198/H198*100</f>
        <v>8.87631130122175</v>
      </c>
    </row>
    <row r="199" spans="1:12" ht="13.5">
      <c r="A199" s="53"/>
      <c r="B199" s="22">
        <v>510</v>
      </c>
      <c r="C199" s="91" t="s">
        <v>176</v>
      </c>
      <c r="D199" s="242">
        <v>16.22</v>
      </c>
      <c r="E199" s="194">
        <v>9.727</v>
      </c>
      <c r="F199" s="153">
        <f>D199/E199*100</f>
        <v>166.75233885062198</v>
      </c>
      <c r="G199" s="86">
        <f>D199/$D$8*100</f>
        <v>0.0002189962887941086</v>
      </c>
      <c r="H199" s="193">
        <v>1749.435</v>
      </c>
      <c r="I199" s="233">
        <v>1444.464</v>
      </c>
      <c r="J199" s="51">
        <f t="shared" si="35"/>
        <v>121.11309108430532</v>
      </c>
      <c r="K199" s="86">
        <f t="shared" si="36"/>
        <v>0.002036378847768026</v>
      </c>
      <c r="L199" s="87">
        <f>D199/H199*100</f>
        <v>0.9271564819498865</v>
      </c>
    </row>
    <row r="200" spans="1:12" ht="13.5">
      <c r="A200" s="53"/>
      <c r="B200" s="22">
        <v>511</v>
      </c>
      <c r="C200" s="91" t="s">
        <v>177</v>
      </c>
      <c r="D200" s="242"/>
      <c r="E200" s="194"/>
      <c r="F200" s="155"/>
      <c r="G200" s="86"/>
      <c r="H200" s="193">
        <v>2.199</v>
      </c>
      <c r="I200" s="233">
        <v>0.242</v>
      </c>
      <c r="J200" s="51">
        <f t="shared" si="35"/>
        <v>908.6776859504132</v>
      </c>
      <c r="K200" s="86">
        <f t="shared" si="36"/>
        <v>2.559681889433954E-06</v>
      </c>
      <c r="L200" s="87">
        <v>0</v>
      </c>
    </row>
    <row r="201" spans="1:12" ht="13.5">
      <c r="A201" s="53"/>
      <c r="B201" s="22">
        <v>512</v>
      </c>
      <c r="C201" s="91" t="s">
        <v>178</v>
      </c>
      <c r="D201" s="242">
        <v>63.89</v>
      </c>
      <c r="E201" s="194">
        <v>0</v>
      </c>
      <c r="F201" s="173" t="s">
        <v>255</v>
      </c>
      <c r="G201" s="86">
        <f>D201/$D$8*100</f>
        <v>0.0008626185506199506</v>
      </c>
      <c r="H201" s="193">
        <v>64.758</v>
      </c>
      <c r="I201" s="233">
        <v>0.706</v>
      </c>
      <c r="J201" s="51">
        <f t="shared" si="35"/>
        <v>9172.521246458924</v>
      </c>
      <c r="K201" s="86">
        <f t="shared" si="36"/>
        <v>7.537966339061573E-05</v>
      </c>
      <c r="L201" s="87">
        <v>0</v>
      </c>
    </row>
    <row r="202" spans="1:12" ht="13.5">
      <c r="A202" s="53"/>
      <c r="B202" s="22">
        <v>513</v>
      </c>
      <c r="C202" s="91" t="s">
        <v>179</v>
      </c>
      <c r="D202" s="242"/>
      <c r="E202" s="194"/>
      <c r="F202" s="173"/>
      <c r="G202" s="86"/>
      <c r="H202" s="193">
        <v>30.633</v>
      </c>
      <c r="I202" s="233">
        <v>19.012</v>
      </c>
      <c r="J202" s="51">
        <f t="shared" si="35"/>
        <v>161.12455291394906</v>
      </c>
      <c r="K202" s="86">
        <f t="shared" si="36"/>
        <v>3.565745125922252E-05</v>
      </c>
      <c r="L202" s="87">
        <f aca="true" t="shared" si="37" ref="L202:L210">D202/H202*100</f>
        <v>0</v>
      </c>
    </row>
    <row r="203" spans="1:12" ht="13.5">
      <c r="A203" s="53"/>
      <c r="B203" s="22">
        <v>514</v>
      </c>
      <c r="C203" s="91" t="s">
        <v>180</v>
      </c>
      <c r="D203" s="242"/>
      <c r="E203" s="194"/>
      <c r="F203" s="155"/>
      <c r="G203" s="86"/>
      <c r="H203" s="193">
        <v>218.607</v>
      </c>
      <c r="I203" s="233">
        <v>1456.1</v>
      </c>
      <c r="J203" s="51">
        <f t="shared" si="35"/>
        <v>15.013185907561294</v>
      </c>
      <c r="K203" s="86">
        <f t="shared" si="36"/>
        <v>0.00025446310996065865</v>
      </c>
      <c r="L203" s="87">
        <f t="shared" si="37"/>
        <v>0</v>
      </c>
    </row>
    <row r="204" spans="1:12" ht="13.5">
      <c r="A204" s="53"/>
      <c r="B204" s="22">
        <v>515</v>
      </c>
      <c r="C204" s="91" t="s">
        <v>181</v>
      </c>
      <c r="D204" s="242"/>
      <c r="E204" s="194"/>
      <c r="F204" s="153"/>
      <c r="G204" s="86"/>
      <c r="H204" s="193">
        <v>57.166</v>
      </c>
      <c r="I204" s="233">
        <v>76.731</v>
      </c>
      <c r="J204" s="51">
        <f t="shared" si="35"/>
        <v>74.50183107218726</v>
      </c>
      <c r="K204" s="86">
        <f t="shared" si="36"/>
        <v>6.654241695833625E-05</v>
      </c>
      <c r="L204" s="87">
        <f t="shared" si="37"/>
        <v>0</v>
      </c>
    </row>
    <row r="205" spans="1:12" ht="13.5">
      <c r="A205" s="53"/>
      <c r="B205" s="22">
        <v>516</v>
      </c>
      <c r="C205" s="91" t="s">
        <v>182</v>
      </c>
      <c r="D205" s="242">
        <v>57.312</v>
      </c>
      <c r="E205" s="194">
        <v>6.382</v>
      </c>
      <c r="F205" s="153">
        <f>D205/E205*100</f>
        <v>898.025697273582</v>
      </c>
      <c r="G205" s="86">
        <f>D205/$D$8*100</f>
        <v>0.000773804889233536</v>
      </c>
      <c r="H205" s="193">
        <v>2270.354</v>
      </c>
      <c r="I205" s="233">
        <v>1041.624</v>
      </c>
      <c r="J205" s="51">
        <f t="shared" si="35"/>
        <v>217.9629117608657</v>
      </c>
      <c r="K205" s="86">
        <f t="shared" si="36"/>
        <v>0.0026427394344720034</v>
      </c>
      <c r="L205" s="87">
        <f t="shared" si="37"/>
        <v>2.524364041907121</v>
      </c>
    </row>
    <row r="206" spans="1:12" ht="13.5">
      <c r="A206" s="53"/>
      <c r="B206" s="22">
        <v>517</v>
      </c>
      <c r="C206" s="91" t="s">
        <v>183</v>
      </c>
      <c r="D206" s="242">
        <v>181.105</v>
      </c>
      <c r="E206" s="194">
        <v>170.109</v>
      </c>
      <c r="F206" s="153">
        <f>D206/E206*100</f>
        <v>106.46409067127547</v>
      </c>
      <c r="G206" s="86">
        <f>D206/$D$8*100</f>
        <v>0.0024452110284868705</v>
      </c>
      <c r="H206" s="193">
        <v>9934.082</v>
      </c>
      <c r="I206" s="233">
        <v>9788.911</v>
      </c>
      <c r="J206" s="51">
        <f t="shared" si="35"/>
        <v>101.48301481135134</v>
      </c>
      <c r="K206" s="86">
        <f t="shared" si="36"/>
        <v>0.011563478755594287</v>
      </c>
      <c r="L206" s="87">
        <f t="shared" si="37"/>
        <v>1.823067294995149</v>
      </c>
    </row>
    <row r="207" spans="1:12" ht="13.5">
      <c r="A207" s="53"/>
      <c r="B207" s="22">
        <v>518</v>
      </c>
      <c r="C207" s="91" t="s">
        <v>184</v>
      </c>
      <c r="D207" s="242"/>
      <c r="E207" s="194"/>
      <c r="F207" s="155"/>
      <c r="G207" s="86"/>
      <c r="H207" s="193">
        <v>13.749</v>
      </c>
      <c r="I207" s="233">
        <v>9.556</v>
      </c>
      <c r="J207" s="51">
        <f t="shared" si="35"/>
        <v>143.8781917120134</v>
      </c>
      <c r="K207" s="86">
        <f t="shared" si="36"/>
        <v>1.600412291852089E-05</v>
      </c>
      <c r="L207" s="87">
        <f t="shared" si="37"/>
        <v>0</v>
      </c>
    </row>
    <row r="208" spans="1:12" ht="13.5">
      <c r="A208" s="53"/>
      <c r="B208" s="22">
        <v>519</v>
      </c>
      <c r="C208" s="91" t="s">
        <v>185</v>
      </c>
      <c r="D208" s="242"/>
      <c r="E208" s="194"/>
      <c r="F208" s="155"/>
      <c r="G208" s="86"/>
      <c r="H208" s="193">
        <v>328.106</v>
      </c>
      <c r="I208" s="233">
        <v>537.016</v>
      </c>
      <c r="J208" s="51">
        <f t="shared" si="35"/>
        <v>61.09799335587767</v>
      </c>
      <c r="K208" s="86">
        <f t="shared" si="36"/>
        <v>0.0003819222310207444</v>
      </c>
      <c r="L208" s="87">
        <f t="shared" si="37"/>
        <v>0</v>
      </c>
    </row>
    <row r="209" spans="1:12" ht="13.5">
      <c r="A209" s="53"/>
      <c r="B209" s="22">
        <v>520</v>
      </c>
      <c r="C209" s="91" t="s">
        <v>186</v>
      </c>
      <c r="D209" s="242">
        <v>5.286</v>
      </c>
      <c r="E209" s="194">
        <v>0</v>
      </c>
      <c r="F209" s="155" t="s">
        <v>255</v>
      </c>
      <c r="G209" s="86">
        <f>D209/$D$8*100</f>
        <v>7.136956735916512E-05</v>
      </c>
      <c r="H209" s="193">
        <v>13.804</v>
      </c>
      <c r="I209" s="233">
        <v>10.584</v>
      </c>
      <c r="J209" s="51">
        <f t="shared" si="35"/>
        <v>130.42328042328043</v>
      </c>
      <c r="K209" s="86">
        <f t="shared" si="36"/>
        <v>1.6068144066278448E-05</v>
      </c>
      <c r="L209" s="87">
        <f t="shared" si="37"/>
        <v>38.29324833381628</v>
      </c>
    </row>
    <row r="210" spans="1:12" ht="13.5">
      <c r="A210" s="53"/>
      <c r="B210" s="22">
        <v>521</v>
      </c>
      <c r="C210" s="91" t="s">
        <v>187</v>
      </c>
      <c r="D210" s="242">
        <v>1543.064</v>
      </c>
      <c r="E210" s="194">
        <v>674.597</v>
      </c>
      <c r="F210" s="153">
        <f>D210/E210*100</f>
        <v>228.7386395136652</v>
      </c>
      <c r="G210" s="86">
        <f>D210/$D$8*100</f>
        <v>0.020833864942773887</v>
      </c>
      <c r="H210" s="193">
        <v>4192.035</v>
      </c>
      <c r="I210" s="233">
        <v>4041.577</v>
      </c>
      <c r="J210" s="51">
        <f t="shared" si="35"/>
        <v>103.72275475637356</v>
      </c>
      <c r="K210" s="86">
        <f t="shared" si="36"/>
        <v>0.004879616220724541</v>
      </c>
      <c r="L210" s="87">
        <f t="shared" si="37"/>
        <v>36.80942549382341</v>
      </c>
    </row>
    <row r="211" spans="1:12" ht="13.5">
      <c r="A211" s="53"/>
      <c r="B211" s="22">
        <v>522</v>
      </c>
      <c r="C211" s="91" t="s">
        <v>188</v>
      </c>
      <c r="D211" s="242"/>
      <c r="E211" s="194"/>
      <c r="F211" s="155"/>
      <c r="G211" s="86"/>
      <c r="H211" s="244">
        <v>3.072</v>
      </c>
      <c r="I211" s="243">
        <v>0</v>
      </c>
      <c r="J211" s="93" t="s">
        <v>237</v>
      </c>
      <c r="K211" s="86">
        <f t="shared" si="36"/>
        <v>3.5758721074766293E-06</v>
      </c>
      <c r="L211" s="87">
        <v>0</v>
      </c>
    </row>
    <row r="212" spans="1:12" ht="13.5">
      <c r="A212" s="53"/>
      <c r="B212" s="22">
        <v>523</v>
      </c>
      <c r="C212" s="91" t="s">
        <v>189</v>
      </c>
      <c r="D212" s="242"/>
      <c r="E212" s="194"/>
      <c r="F212" s="155"/>
      <c r="G212" s="86"/>
      <c r="H212" s="193">
        <v>20.132</v>
      </c>
      <c r="I212" s="233">
        <v>6.32</v>
      </c>
      <c r="J212" s="51">
        <f aca="true" t="shared" si="38" ref="J212:J224">H212/I212*100</f>
        <v>318.5443037974684</v>
      </c>
      <c r="K212" s="86">
        <f t="shared" si="36"/>
        <v>2.343406812100244E-05</v>
      </c>
      <c r="L212" s="87">
        <f aca="true" t="shared" si="39" ref="L212:L247">D212/H212*100</f>
        <v>0</v>
      </c>
    </row>
    <row r="213" spans="1:12" ht="13.5">
      <c r="A213" s="53"/>
      <c r="B213" s="22">
        <v>524</v>
      </c>
      <c r="C213" s="91" t="s">
        <v>190</v>
      </c>
      <c r="D213" s="242">
        <v>31316.546</v>
      </c>
      <c r="E213" s="194">
        <v>25169.653</v>
      </c>
      <c r="F213" s="153">
        <f>D213/E213*100</f>
        <v>124.42184244653671</v>
      </c>
      <c r="G213" s="86">
        <f>D213/$D$8*100</f>
        <v>0.42282412773427785</v>
      </c>
      <c r="H213" s="193">
        <v>472724.152</v>
      </c>
      <c r="I213" s="233">
        <v>345475.278</v>
      </c>
      <c r="J213" s="51">
        <f t="shared" si="38"/>
        <v>136.83298982684371</v>
      </c>
      <c r="K213" s="86">
        <f t="shared" si="36"/>
        <v>0.5502607778865046</v>
      </c>
      <c r="L213" s="87">
        <f t="shared" si="39"/>
        <v>6.624697694735089</v>
      </c>
    </row>
    <row r="214" spans="1:12" ht="13.5">
      <c r="A214" s="53"/>
      <c r="B214" s="22">
        <v>525</v>
      </c>
      <c r="C214" s="91" t="s">
        <v>191</v>
      </c>
      <c r="D214" s="242">
        <v>0</v>
      </c>
      <c r="E214" s="194">
        <v>61.25</v>
      </c>
      <c r="F214" s="155" t="s">
        <v>240</v>
      </c>
      <c r="G214" s="86">
        <f>D214/$D$8*100</f>
        <v>0</v>
      </c>
      <c r="H214" s="193">
        <v>39.023</v>
      </c>
      <c r="I214" s="233">
        <v>71.503</v>
      </c>
      <c r="J214" s="51">
        <f t="shared" si="38"/>
        <v>54.57533250353133</v>
      </c>
      <c r="K214" s="86">
        <f t="shared" si="36"/>
        <v>4.542358634442074E-05</v>
      </c>
      <c r="L214" s="87">
        <f t="shared" si="39"/>
        <v>0</v>
      </c>
    </row>
    <row r="215" spans="1:12" ht="13.5">
      <c r="A215" s="53"/>
      <c r="B215" s="22">
        <v>526</v>
      </c>
      <c r="C215" s="91" t="s">
        <v>192</v>
      </c>
      <c r="D215" s="242">
        <v>0</v>
      </c>
      <c r="E215" s="194">
        <v>21.118</v>
      </c>
      <c r="F215" s="155" t="s">
        <v>240</v>
      </c>
      <c r="G215" s="86">
        <f>D215/$D$8*100</f>
        <v>0</v>
      </c>
      <c r="H215" s="193">
        <v>188.773</v>
      </c>
      <c r="I215" s="233">
        <v>229.704</v>
      </c>
      <c r="J215" s="51">
        <f t="shared" si="38"/>
        <v>82.18098074043117</v>
      </c>
      <c r="K215" s="86">
        <f t="shared" si="36"/>
        <v>0.0002197357113752232</v>
      </c>
      <c r="L215" s="87">
        <f t="shared" si="39"/>
        <v>0</v>
      </c>
    </row>
    <row r="216" spans="1:12" ht="13.5">
      <c r="A216" s="53"/>
      <c r="B216" s="22">
        <v>527</v>
      </c>
      <c r="C216" s="91" t="s">
        <v>193</v>
      </c>
      <c r="D216" s="242">
        <v>132.175</v>
      </c>
      <c r="E216" s="194">
        <v>144.137</v>
      </c>
      <c r="F216" s="153">
        <f>D216/E216*100</f>
        <v>91.70095117839278</v>
      </c>
      <c r="G216" s="86">
        <f>D216/$D$8*100</f>
        <v>0.0017845767244982313</v>
      </c>
      <c r="H216" s="193">
        <v>428.462</v>
      </c>
      <c r="I216" s="233">
        <v>2994.795</v>
      </c>
      <c r="J216" s="51">
        <f t="shared" si="38"/>
        <v>14.306889119288632</v>
      </c>
      <c r="K216" s="86">
        <f t="shared" si="36"/>
        <v>0.0004987387092817876</v>
      </c>
      <c r="L216" s="87">
        <f t="shared" si="39"/>
        <v>30.848710037296197</v>
      </c>
    </row>
    <row r="217" spans="1:12" ht="13.5">
      <c r="A217" s="53"/>
      <c r="B217" s="22">
        <v>528</v>
      </c>
      <c r="C217" s="91" t="s">
        <v>194</v>
      </c>
      <c r="D217" s="242"/>
      <c r="E217" s="194"/>
      <c r="F217" s="153"/>
      <c r="G217" s="86"/>
      <c r="H217" s="193">
        <v>31363.496</v>
      </c>
      <c r="I217" s="233">
        <v>18238.853</v>
      </c>
      <c r="J217" s="51">
        <f t="shared" si="38"/>
        <v>171.95980470921063</v>
      </c>
      <c r="K217" s="86">
        <f t="shared" si="36"/>
        <v>0.03650776384744623</v>
      </c>
      <c r="L217" s="87">
        <f t="shared" si="39"/>
        <v>0</v>
      </c>
    </row>
    <row r="218" spans="1:12" ht="13.5">
      <c r="A218" s="53"/>
      <c r="B218" s="22">
        <v>529</v>
      </c>
      <c r="C218" s="91" t="s">
        <v>195</v>
      </c>
      <c r="D218" s="242">
        <v>32.064</v>
      </c>
      <c r="E218" s="194">
        <v>56.989</v>
      </c>
      <c r="F218" s="153">
        <f>D218/E218*100</f>
        <v>56.26348944533156</v>
      </c>
      <c r="G218" s="86">
        <f aca="true" t="shared" si="40" ref="G218:G224">D218/$D$8*100</f>
        <v>0.0004329159681809062</v>
      </c>
      <c r="H218" s="193">
        <v>222.872</v>
      </c>
      <c r="I218" s="233">
        <v>283.125</v>
      </c>
      <c r="J218" s="51">
        <f t="shared" si="38"/>
        <v>78.718587196468</v>
      </c>
      <c r="K218" s="86">
        <f t="shared" si="36"/>
        <v>0.00025942765896404014</v>
      </c>
      <c r="L218" s="87">
        <f t="shared" si="39"/>
        <v>14.386733192146165</v>
      </c>
    </row>
    <row r="219" spans="1:12" ht="13.5">
      <c r="A219" s="53"/>
      <c r="B219" s="22">
        <v>530</v>
      </c>
      <c r="C219" s="91" t="s">
        <v>196</v>
      </c>
      <c r="D219" s="242">
        <v>4870.488</v>
      </c>
      <c r="E219" s="194">
        <v>5798.596</v>
      </c>
      <c r="F219" s="153">
        <f>D219/E219*100</f>
        <v>83.99426343894282</v>
      </c>
      <c r="G219" s="86">
        <f t="shared" si="40"/>
        <v>0.06575948191222199</v>
      </c>
      <c r="H219" s="193">
        <v>90378.552</v>
      </c>
      <c r="I219" s="233">
        <v>196356.395</v>
      </c>
      <c r="J219" s="51">
        <f t="shared" si="38"/>
        <v>46.02781182655141</v>
      </c>
      <c r="K219" s="86">
        <f t="shared" si="36"/>
        <v>0.10520252057647335</v>
      </c>
      <c r="L219" s="87">
        <f t="shared" si="39"/>
        <v>5.388986537425384</v>
      </c>
    </row>
    <row r="220" spans="1:12" ht="13.5">
      <c r="A220" s="53"/>
      <c r="B220" s="22">
        <v>531</v>
      </c>
      <c r="C220" s="91" t="s">
        <v>197</v>
      </c>
      <c r="D220" s="242">
        <v>7.767</v>
      </c>
      <c r="E220" s="194">
        <v>56.685</v>
      </c>
      <c r="F220" s="153">
        <f>D220/E220*100</f>
        <v>13.702037576078327</v>
      </c>
      <c r="G220" s="86">
        <f t="shared" si="40"/>
        <v>0.00010486708847495941</v>
      </c>
      <c r="H220" s="193">
        <v>154199.974</v>
      </c>
      <c r="I220" s="233">
        <v>220835.274</v>
      </c>
      <c r="J220" s="51">
        <f t="shared" si="38"/>
        <v>69.82578969698471</v>
      </c>
      <c r="K220" s="86">
        <f t="shared" si="36"/>
        <v>0.17949198763028038</v>
      </c>
      <c r="L220" s="87">
        <f t="shared" si="39"/>
        <v>0.005036965829838597</v>
      </c>
    </row>
    <row r="221" spans="1:12" ht="13.5">
      <c r="A221" s="53"/>
      <c r="B221" s="22">
        <v>532</v>
      </c>
      <c r="C221" s="91" t="s">
        <v>198</v>
      </c>
      <c r="D221" s="242">
        <v>19.662</v>
      </c>
      <c r="E221" s="194">
        <v>101.207</v>
      </c>
      <c r="F221" s="153">
        <f>D221/E221*100</f>
        <v>19.42750995484502</v>
      </c>
      <c r="G221" s="86">
        <f t="shared" si="40"/>
        <v>0.0002654688674642271</v>
      </c>
      <c r="H221" s="193">
        <v>121.512</v>
      </c>
      <c r="I221" s="233">
        <v>156.114</v>
      </c>
      <c r="J221" s="51">
        <f t="shared" si="38"/>
        <v>77.83542795649333</v>
      </c>
      <c r="K221" s="86">
        <f t="shared" si="36"/>
        <v>0.0001414425037512045</v>
      </c>
      <c r="L221" s="87">
        <f t="shared" si="39"/>
        <v>16.181117914280073</v>
      </c>
    </row>
    <row r="222" spans="1:12" ht="13.5">
      <c r="A222" s="53"/>
      <c r="B222" s="22">
        <v>533</v>
      </c>
      <c r="C222" s="91" t="s">
        <v>199</v>
      </c>
      <c r="D222" s="242">
        <v>91.146</v>
      </c>
      <c r="E222" s="194">
        <v>97.72</v>
      </c>
      <c r="F222" s="153">
        <f>D222/E222*100</f>
        <v>93.27261563651248</v>
      </c>
      <c r="G222" s="86">
        <f t="shared" si="40"/>
        <v>0.0012306187261669436</v>
      </c>
      <c r="H222" s="193">
        <v>121.057</v>
      </c>
      <c r="I222" s="233">
        <v>175.371</v>
      </c>
      <c r="J222" s="51">
        <f t="shared" si="38"/>
        <v>69.02908690718533</v>
      </c>
      <c r="K222" s="86">
        <f t="shared" si="36"/>
        <v>0.00014091287425611925</v>
      </c>
      <c r="L222" s="87">
        <f t="shared" si="39"/>
        <v>75.29180468704824</v>
      </c>
    </row>
    <row r="223" spans="1:12" ht="13.5">
      <c r="A223" s="53"/>
      <c r="B223" s="22">
        <v>534</v>
      </c>
      <c r="C223" s="91" t="s">
        <v>200</v>
      </c>
      <c r="D223" s="242">
        <v>0</v>
      </c>
      <c r="E223" s="194">
        <v>12.608</v>
      </c>
      <c r="F223" s="155" t="s">
        <v>240</v>
      </c>
      <c r="G223" s="86">
        <f t="shared" si="40"/>
        <v>0</v>
      </c>
      <c r="H223" s="193">
        <v>69.635</v>
      </c>
      <c r="I223" s="233">
        <v>91.285</v>
      </c>
      <c r="J223" s="51">
        <f t="shared" si="38"/>
        <v>76.28306950758615</v>
      </c>
      <c r="K223" s="86">
        <f t="shared" si="36"/>
        <v>8.105659316540855E-05</v>
      </c>
      <c r="L223" s="87">
        <f t="shared" si="39"/>
        <v>0</v>
      </c>
    </row>
    <row r="224" spans="1:12" ht="13.5">
      <c r="A224" s="53"/>
      <c r="B224" s="22">
        <v>535</v>
      </c>
      <c r="C224" s="91" t="s">
        <v>201</v>
      </c>
      <c r="D224" s="242">
        <v>7660.918</v>
      </c>
      <c r="E224" s="194">
        <v>29.136</v>
      </c>
      <c r="F224" s="153">
        <f>D224/E224*100</f>
        <v>26293.650466776497</v>
      </c>
      <c r="G224" s="86">
        <f t="shared" si="40"/>
        <v>0.1034348095410595</v>
      </c>
      <c r="H224" s="193">
        <v>58628.126</v>
      </c>
      <c r="I224" s="233">
        <v>37615.276</v>
      </c>
      <c r="J224" s="51">
        <f t="shared" si="38"/>
        <v>155.8625437176109</v>
      </c>
      <c r="K224" s="86">
        <f t="shared" si="36"/>
        <v>0.06824436213444834</v>
      </c>
      <c r="L224" s="87">
        <f t="shared" si="39"/>
        <v>13.066967209560817</v>
      </c>
    </row>
    <row r="225" spans="1:12" ht="13.5">
      <c r="A225" s="53"/>
      <c r="B225" s="22">
        <v>536</v>
      </c>
      <c r="C225" s="112" t="s">
        <v>299</v>
      </c>
      <c r="D225" s="242"/>
      <c r="E225" s="194"/>
      <c r="F225" s="153"/>
      <c r="G225" s="86"/>
      <c r="H225" s="193">
        <v>8.314</v>
      </c>
      <c r="I225" s="233">
        <v>0</v>
      </c>
      <c r="J225" s="232" t="s">
        <v>237</v>
      </c>
      <c r="K225" s="86">
        <f t="shared" si="36"/>
        <v>9.677669499205956E-06</v>
      </c>
      <c r="L225" s="87">
        <f t="shared" si="39"/>
        <v>0</v>
      </c>
    </row>
    <row r="226" spans="1:12" ht="13.5">
      <c r="A226" s="53"/>
      <c r="B226" s="22">
        <v>537</v>
      </c>
      <c r="C226" s="91" t="s">
        <v>203</v>
      </c>
      <c r="D226" s="242">
        <v>144.272</v>
      </c>
      <c r="E226" s="194">
        <v>214.835</v>
      </c>
      <c r="F226" s="153">
        <f>D226/E226*100</f>
        <v>67.15479321339632</v>
      </c>
      <c r="G226" s="86">
        <f>D226/$D$8*100</f>
        <v>0.0019479058308818518</v>
      </c>
      <c r="H226" s="193">
        <v>213.08</v>
      </c>
      <c r="I226" s="233">
        <v>449.969</v>
      </c>
      <c r="J226" s="51">
        <f aca="true" t="shared" si="41" ref="J226:J247">H226/I226*100</f>
        <v>47.35437330127187</v>
      </c>
      <c r="K226" s="86">
        <f t="shared" si="36"/>
        <v>0.0002480295666214584</v>
      </c>
      <c r="L226" s="87">
        <f t="shared" si="39"/>
        <v>67.70790313497277</v>
      </c>
    </row>
    <row r="227" spans="1:12" ht="13.5">
      <c r="A227" s="53"/>
      <c r="B227" s="22">
        <v>538</v>
      </c>
      <c r="C227" s="91" t="s">
        <v>204</v>
      </c>
      <c r="D227" s="242">
        <v>1200.538</v>
      </c>
      <c r="E227" s="194">
        <v>942.244</v>
      </c>
      <c r="F227" s="153">
        <f>D227/E227*100</f>
        <v>127.41264470774026</v>
      </c>
      <c r="G227" s="86">
        <f>D227/$D$8*100</f>
        <v>0.01620920878892118</v>
      </c>
      <c r="H227" s="193">
        <v>11088.606</v>
      </c>
      <c r="I227" s="233">
        <v>8889.508</v>
      </c>
      <c r="J227" s="51">
        <f t="shared" si="41"/>
        <v>124.73812948928106</v>
      </c>
      <c r="K227" s="86">
        <f t="shared" si="36"/>
        <v>0.012907368784569658</v>
      </c>
      <c r="L227" s="87">
        <f t="shared" si="39"/>
        <v>10.826771191978505</v>
      </c>
    </row>
    <row r="228" spans="1:12" ht="13.5">
      <c r="A228" s="53"/>
      <c r="B228" s="22">
        <v>539</v>
      </c>
      <c r="C228" s="91" t="s">
        <v>205</v>
      </c>
      <c r="D228" s="242"/>
      <c r="E228" s="194"/>
      <c r="F228" s="155"/>
      <c r="G228" s="86"/>
      <c r="H228" s="193">
        <v>526.918</v>
      </c>
      <c r="I228" s="233">
        <v>8.781</v>
      </c>
      <c r="J228" s="51">
        <f t="shared" si="41"/>
        <v>6000.660517025395</v>
      </c>
      <c r="K228" s="86">
        <f aca="true" t="shared" si="42" ref="K228:K247">H228/$H$8*100</f>
        <v>0.0006133435478930243</v>
      </c>
      <c r="L228" s="87">
        <f t="shared" si="39"/>
        <v>0</v>
      </c>
    </row>
    <row r="229" spans="1:12" ht="13.5">
      <c r="A229" s="53"/>
      <c r="B229" s="22">
        <v>540</v>
      </c>
      <c r="C229" s="91" t="s">
        <v>206</v>
      </c>
      <c r="D229" s="242">
        <v>11.771</v>
      </c>
      <c r="E229" s="194">
        <v>6.046</v>
      </c>
      <c r="F229" s="153">
        <f>D229/E229*100</f>
        <v>194.69070459808137</v>
      </c>
      <c r="G229" s="86">
        <f>D229/$D$8*100</f>
        <v>0.0001589275780145162</v>
      </c>
      <c r="H229" s="193">
        <v>20.104</v>
      </c>
      <c r="I229" s="233">
        <v>6.046</v>
      </c>
      <c r="J229" s="51">
        <f t="shared" si="41"/>
        <v>332.5173668541184</v>
      </c>
      <c r="K229" s="86">
        <f t="shared" si="42"/>
        <v>2.34014755366895E-05</v>
      </c>
      <c r="L229" s="87">
        <f t="shared" si="39"/>
        <v>58.550537206526066</v>
      </c>
    </row>
    <row r="230" spans="1:12" ht="13.5">
      <c r="A230" s="53"/>
      <c r="B230" s="22">
        <v>541</v>
      </c>
      <c r="C230" s="91" t="s">
        <v>207</v>
      </c>
      <c r="D230" s="242">
        <v>346.602</v>
      </c>
      <c r="E230" s="194">
        <v>197.852</v>
      </c>
      <c r="F230" s="153">
        <f>D230/E230*100</f>
        <v>175.18245961627883</v>
      </c>
      <c r="G230" s="86">
        <f>D230/$D$8*100</f>
        <v>0.0046796887600872765</v>
      </c>
      <c r="H230" s="193">
        <v>6448.908</v>
      </c>
      <c r="I230" s="233">
        <v>4498.843</v>
      </c>
      <c r="J230" s="51">
        <f t="shared" si="41"/>
        <v>143.3459224960729</v>
      </c>
      <c r="K230" s="86">
        <f t="shared" si="42"/>
        <v>0.0075066634898707345</v>
      </c>
      <c r="L230" s="87">
        <f t="shared" si="39"/>
        <v>5.37458434823384</v>
      </c>
    </row>
    <row r="231" spans="1:12" ht="13.5">
      <c r="A231" s="53"/>
      <c r="B231" s="22">
        <v>542</v>
      </c>
      <c r="C231" s="91" t="s">
        <v>208</v>
      </c>
      <c r="D231" s="242">
        <v>33.526</v>
      </c>
      <c r="E231" s="194">
        <v>20.03</v>
      </c>
      <c r="F231" s="153">
        <f>D231/E231*100</f>
        <v>167.3789316025961</v>
      </c>
      <c r="G231" s="86">
        <f>D231/$D$8*100</f>
        <v>0.0004526553377380572</v>
      </c>
      <c r="H231" s="193">
        <v>506.941</v>
      </c>
      <c r="I231" s="233">
        <v>744.258</v>
      </c>
      <c r="J231" s="51">
        <f t="shared" si="41"/>
        <v>68.11361114022287</v>
      </c>
      <c r="K231" s="86">
        <f t="shared" si="42"/>
        <v>0.0005900899030066112</v>
      </c>
      <c r="L231" s="87">
        <f t="shared" si="39"/>
        <v>6.613392880039296</v>
      </c>
    </row>
    <row r="232" spans="1:12" ht="13.5">
      <c r="A232" s="53"/>
      <c r="B232" s="22">
        <v>543</v>
      </c>
      <c r="C232" s="91" t="s">
        <v>209</v>
      </c>
      <c r="D232" s="242">
        <v>4758.667</v>
      </c>
      <c r="E232" s="194">
        <v>2387.056</v>
      </c>
      <c r="F232" s="153">
        <f>D232/E232*100</f>
        <v>199.35296867773528</v>
      </c>
      <c r="G232" s="86">
        <f>D232/$D$8*100</f>
        <v>0.06424971717675675</v>
      </c>
      <c r="H232" s="193">
        <v>25251.903</v>
      </c>
      <c r="I232" s="233">
        <v>19183.042</v>
      </c>
      <c r="J232" s="51">
        <f t="shared" si="41"/>
        <v>131.63659340369475</v>
      </c>
      <c r="K232" s="86">
        <f t="shared" si="42"/>
        <v>0.02939374205677259</v>
      </c>
      <c r="L232" s="87">
        <f t="shared" si="39"/>
        <v>18.844785678132855</v>
      </c>
    </row>
    <row r="233" spans="1:12" ht="13.5">
      <c r="A233" s="53"/>
      <c r="B233" s="22">
        <v>544</v>
      </c>
      <c r="C233" s="174" t="s">
        <v>210</v>
      </c>
      <c r="D233" s="242"/>
      <c r="E233" s="194"/>
      <c r="F233" s="155"/>
      <c r="G233" s="86"/>
      <c r="H233" s="193">
        <v>5416.545</v>
      </c>
      <c r="I233" s="233">
        <v>5249.193</v>
      </c>
      <c r="J233" s="51">
        <f t="shared" si="41"/>
        <v>103.18814720662776</v>
      </c>
      <c r="K233" s="86">
        <f t="shared" si="42"/>
        <v>0.006304971414190104</v>
      </c>
      <c r="L233" s="87">
        <f t="shared" si="39"/>
        <v>0</v>
      </c>
    </row>
    <row r="234" spans="1:12" ht="13.5">
      <c r="A234" s="53"/>
      <c r="B234" s="22">
        <v>545</v>
      </c>
      <c r="C234" s="174" t="s">
        <v>211</v>
      </c>
      <c r="D234" s="242">
        <v>777.346</v>
      </c>
      <c r="E234" s="194">
        <v>586.896</v>
      </c>
      <c r="F234" s="153">
        <f>D234/E234*100</f>
        <v>132.45038303208747</v>
      </c>
      <c r="G234" s="86">
        <f aca="true" t="shared" si="43" ref="G234:G240">D234/$D$8*100</f>
        <v>0.010495430894509565</v>
      </c>
      <c r="H234" s="193">
        <v>6008.879</v>
      </c>
      <c r="I234" s="233">
        <v>6724.544</v>
      </c>
      <c r="J234" s="51">
        <f t="shared" si="41"/>
        <v>89.35741962577686</v>
      </c>
      <c r="K234" s="86">
        <f t="shared" si="42"/>
        <v>0.006994460551205097</v>
      </c>
      <c r="L234" s="87">
        <f t="shared" si="39"/>
        <v>12.936622621290928</v>
      </c>
    </row>
    <row r="235" spans="1:12" ht="13.5">
      <c r="A235" s="53"/>
      <c r="B235" s="22">
        <v>546</v>
      </c>
      <c r="C235" s="174" t="s">
        <v>212</v>
      </c>
      <c r="D235" s="242">
        <v>3773.333</v>
      </c>
      <c r="E235" s="194">
        <v>92.973</v>
      </c>
      <c r="F235" s="153">
        <f>D235/E235*100</f>
        <v>4058.5255934518627</v>
      </c>
      <c r="G235" s="86">
        <f t="shared" si="43"/>
        <v>0.050946111182758345</v>
      </c>
      <c r="H235" s="193">
        <v>14108.356</v>
      </c>
      <c r="I235" s="233">
        <v>9150.878</v>
      </c>
      <c r="J235" s="51">
        <f t="shared" si="41"/>
        <v>154.1748890106501</v>
      </c>
      <c r="K235" s="86">
        <f t="shared" si="42"/>
        <v>0.01642242080167661</v>
      </c>
      <c r="L235" s="87">
        <f t="shared" si="39"/>
        <v>26.745376995023374</v>
      </c>
    </row>
    <row r="236" spans="1:12" ht="13.5">
      <c r="A236" s="53"/>
      <c r="B236" s="22">
        <v>547</v>
      </c>
      <c r="C236" s="174" t="s">
        <v>213</v>
      </c>
      <c r="D236" s="242">
        <v>4.659</v>
      </c>
      <c r="E236" s="194">
        <v>3.654</v>
      </c>
      <c r="F236" s="153">
        <f>D236/E236*100</f>
        <v>127.50410509031198</v>
      </c>
      <c r="G236" s="86">
        <f t="shared" si="43"/>
        <v>6.29040511400587E-05</v>
      </c>
      <c r="H236" s="193">
        <v>1465.344</v>
      </c>
      <c r="I236" s="233">
        <v>840.16</v>
      </c>
      <c r="J236" s="51">
        <f t="shared" si="41"/>
        <v>174.41249285850316</v>
      </c>
      <c r="K236" s="86">
        <f t="shared" si="42"/>
        <v>0.001705690995266352</v>
      </c>
      <c r="L236" s="87">
        <f t="shared" si="39"/>
        <v>0.31794582023060797</v>
      </c>
    </row>
    <row r="237" spans="1:12" ht="13.5">
      <c r="A237" s="53"/>
      <c r="B237" s="22">
        <v>548</v>
      </c>
      <c r="C237" s="174" t="s">
        <v>214</v>
      </c>
      <c r="D237" s="242">
        <v>2.801</v>
      </c>
      <c r="E237" s="194">
        <v>0</v>
      </c>
      <c r="F237" s="173" t="s">
        <v>255</v>
      </c>
      <c r="G237" s="86">
        <f t="shared" si="43"/>
        <v>3.781803976031432E-05</v>
      </c>
      <c r="H237" s="193">
        <v>175.491</v>
      </c>
      <c r="I237" s="233">
        <v>372.557</v>
      </c>
      <c r="J237" s="51">
        <f t="shared" si="41"/>
        <v>47.10446992003908</v>
      </c>
      <c r="K237" s="86">
        <f t="shared" si="42"/>
        <v>0.0002042751862022074</v>
      </c>
      <c r="L237" s="87">
        <f t="shared" si="39"/>
        <v>1.596093246947137</v>
      </c>
    </row>
    <row r="238" spans="1:12" ht="13.5">
      <c r="A238" s="53"/>
      <c r="B238" s="22">
        <v>549</v>
      </c>
      <c r="C238" s="174" t="s">
        <v>215</v>
      </c>
      <c r="D238" s="242">
        <v>212.819</v>
      </c>
      <c r="E238" s="194">
        <v>143.528</v>
      </c>
      <c r="F238" s="153">
        <f>D238/E238*100</f>
        <v>148.27699124909427</v>
      </c>
      <c r="G238" s="86">
        <f t="shared" si="43"/>
        <v>0.0028734014294003333</v>
      </c>
      <c r="H238" s="193">
        <v>1755.031</v>
      </c>
      <c r="I238" s="233">
        <v>1634.824</v>
      </c>
      <c r="J238" s="51">
        <f t="shared" si="41"/>
        <v>107.35290159674679</v>
      </c>
      <c r="K238" s="86">
        <f t="shared" si="42"/>
        <v>0.0020428927085471404</v>
      </c>
      <c r="L238" s="87">
        <f t="shared" si="39"/>
        <v>12.126224551019327</v>
      </c>
    </row>
    <row r="239" spans="1:12" ht="13.5">
      <c r="A239" s="53"/>
      <c r="B239" s="22">
        <v>550</v>
      </c>
      <c r="C239" s="174" t="s">
        <v>216</v>
      </c>
      <c r="D239" s="242">
        <v>12.807</v>
      </c>
      <c r="E239" s="194">
        <v>5.967</v>
      </c>
      <c r="F239" s="153">
        <f>D239/E239*100</f>
        <v>214.6304675716441</v>
      </c>
      <c r="G239" s="86">
        <f t="shared" si="43"/>
        <v>0.00017291525712614977</v>
      </c>
      <c r="H239" s="193">
        <v>1473.273</v>
      </c>
      <c r="I239" s="233">
        <v>1121.255</v>
      </c>
      <c r="J239" s="51">
        <f t="shared" si="41"/>
        <v>131.39499935340308</v>
      </c>
      <c r="K239" s="86">
        <f t="shared" si="42"/>
        <v>0.001714920516731255</v>
      </c>
      <c r="L239" s="87">
        <f t="shared" si="39"/>
        <v>0.8692889912460218</v>
      </c>
    </row>
    <row r="240" spans="1:12" ht="13.5">
      <c r="A240" s="53"/>
      <c r="B240" s="22">
        <v>551</v>
      </c>
      <c r="C240" s="174" t="s">
        <v>217</v>
      </c>
      <c r="D240" s="242">
        <v>64288.763</v>
      </c>
      <c r="E240" s="194">
        <v>53583.82</v>
      </c>
      <c r="F240" s="153">
        <f>D240/E240*100</f>
        <v>119.97793923613509</v>
      </c>
      <c r="G240" s="86">
        <f t="shared" si="43"/>
        <v>0.8680024974207156</v>
      </c>
      <c r="H240" s="193">
        <v>603913.894</v>
      </c>
      <c r="I240" s="233">
        <v>658753.669</v>
      </c>
      <c r="J240" s="51">
        <f t="shared" si="41"/>
        <v>91.6752228365957</v>
      </c>
      <c r="K240" s="86">
        <f t="shared" si="42"/>
        <v>0.7029683752839184</v>
      </c>
      <c r="L240" s="87">
        <f t="shared" si="39"/>
        <v>10.645352531001713</v>
      </c>
    </row>
    <row r="241" spans="1:12" ht="13.5">
      <c r="A241" s="53"/>
      <c r="B241" s="22">
        <v>552</v>
      </c>
      <c r="C241" s="174" t="s">
        <v>218</v>
      </c>
      <c r="D241" s="242"/>
      <c r="E241" s="194"/>
      <c r="F241" s="153"/>
      <c r="G241" s="86"/>
      <c r="H241" s="193">
        <v>81.958</v>
      </c>
      <c r="I241" s="233">
        <v>56.914</v>
      </c>
      <c r="J241" s="51">
        <f t="shared" si="41"/>
        <v>144.00323294795655</v>
      </c>
      <c r="K241" s="86">
        <f t="shared" si="42"/>
        <v>9.540082232570624E-05</v>
      </c>
      <c r="L241" s="87">
        <f t="shared" si="39"/>
        <v>0</v>
      </c>
    </row>
    <row r="242" spans="1:12" ht="13.5">
      <c r="A242" s="53"/>
      <c r="B242" s="22">
        <v>553</v>
      </c>
      <c r="C242" s="174" t="s">
        <v>219</v>
      </c>
      <c r="D242" s="242">
        <v>524.184</v>
      </c>
      <c r="E242" s="194">
        <v>610.828</v>
      </c>
      <c r="F242" s="153">
        <f>D242/E242*100</f>
        <v>85.81531953348569</v>
      </c>
      <c r="G242" s="86">
        <f>D242/$D$8*100</f>
        <v>0.0070773335786221345</v>
      </c>
      <c r="H242" s="193">
        <v>1170.995</v>
      </c>
      <c r="I242" s="233">
        <v>2302.713</v>
      </c>
      <c r="J242" s="51">
        <f t="shared" si="41"/>
        <v>50.85284184351241</v>
      </c>
      <c r="K242" s="86">
        <f t="shared" si="42"/>
        <v>0.0013630626166974593</v>
      </c>
      <c r="L242" s="87">
        <f t="shared" si="39"/>
        <v>44.763982766792346</v>
      </c>
    </row>
    <row r="243" spans="1:12" ht="13.5">
      <c r="A243" s="53"/>
      <c r="B243" s="22">
        <v>554</v>
      </c>
      <c r="C243" s="174" t="s">
        <v>220</v>
      </c>
      <c r="D243" s="242">
        <v>225.977</v>
      </c>
      <c r="E243" s="194">
        <v>759.795</v>
      </c>
      <c r="F243" s="153">
        <f>D243/E243*100</f>
        <v>29.741838259004076</v>
      </c>
      <c r="G243" s="86">
        <f>D243/$D$8*100</f>
        <v>0.003051055755414691</v>
      </c>
      <c r="H243" s="193">
        <v>4189.494</v>
      </c>
      <c r="I243" s="233">
        <v>4983.772</v>
      </c>
      <c r="J243" s="51">
        <f t="shared" si="41"/>
        <v>84.06271394437786</v>
      </c>
      <c r="K243" s="86">
        <f t="shared" si="42"/>
        <v>0.0048766584436981415</v>
      </c>
      <c r="L243" s="87">
        <f t="shared" si="39"/>
        <v>5.393897210498452</v>
      </c>
    </row>
    <row r="244" spans="1:13" ht="13.5">
      <c r="A244" s="53"/>
      <c r="B244" s="22">
        <v>555</v>
      </c>
      <c r="C244" s="174" t="s">
        <v>221</v>
      </c>
      <c r="D244" s="242"/>
      <c r="E244" s="194"/>
      <c r="F244" s="153"/>
      <c r="G244" s="86"/>
      <c r="H244" s="193">
        <v>1796.972</v>
      </c>
      <c r="I244" s="233">
        <v>2249.546</v>
      </c>
      <c r="J244" s="51">
        <f t="shared" si="41"/>
        <v>79.88154054195824</v>
      </c>
      <c r="K244" s="86">
        <f t="shared" si="42"/>
        <v>0.0020917129077853164</v>
      </c>
      <c r="L244" s="87">
        <f t="shared" si="39"/>
        <v>0</v>
      </c>
      <c r="M244" s="6"/>
    </row>
    <row r="245" spans="1:12" ht="13.5">
      <c r="A245" s="53"/>
      <c r="B245" s="22">
        <v>556</v>
      </c>
      <c r="C245" s="174" t="s">
        <v>222</v>
      </c>
      <c r="D245" s="242">
        <v>0</v>
      </c>
      <c r="E245" s="194">
        <v>1.322</v>
      </c>
      <c r="F245" s="173" t="s">
        <v>259</v>
      </c>
      <c r="G245" s="86">
        <f>D245/$D$8*100</f>
        <v>0</v>
      </c>
      <c r="H245" s="193">
        <v>67.123</v>
      </c>
      <c r="I245" s="233">
        <v>200.383</v>
      </c>
      <c r="J245" s="51">
        <f t="shared" si="41"/>
        <v>33.497352569828784</v>
      </c>
      <c r="K245" s="86">
        <f t="shared" si="42"/>
        <v>7.813257274419069E-05</v>
      </c>
      <c r="L245" s="87">
        <f t="shared" si="39"/>
        <v>0</v>
      </c>
    </row>
    <row r="246" spans="1:12" ht="13.5">
      <c r="A246" s="53"/>
      <c r="B246" s="22">
        <v>558</v>
      </c>
      <c r="C246" s="174" t="s">
        <v>223</v>
      </c>
      <c r="D246" s="242">
        <v>1.061</v>
      </c>
      <c r="E246" s="194">
        <v>0.284</v>
      </c>
      <c r="F246" s="153">
        <f>D246/E246*100</f>
        <v>373.59154929577466</v>
      </c>
      <c r="G246" s="86">
        <f>D246/$D$8*100</f>
        <v>1.43252196307367E-05</v>
      </c>
      <c r="H246" s="193">
        <v>3.314</v>
      </c>
      <c r="I246" s="233">
        <v>1.136</v>
      </c>
      <c r="J246" s="51">
        <f t="shared" si="41"/>
        <v>291.7253521126761</v>
      </c>
      <c r="K246" s="86">
        <f t="shared" si="42"/>
        <v>3.857565157609879E-06</v>
      </c>
      <c r="L246" s="87">
        <f t="shared" si="39"/>
        <v>32.015691007845504</v>
      </c>
    </row>
    <row r="247" spans="1:12" ht="14.25" thickBot="1">
      <c r="A247" s="177" t="s">
        <v>225</v>
      </c>
      <c r="B247" s="178" t="s">
        <v>298</v>
      </c>
      <c r="C247" s="179"/>
      <c r="D247" s="241">
        <f>SUM(D190:D246)</f>
        <v>151110.03000000003</v>
      </c>
      <c r="E247" s="204">
        <f>SUM(E190:E246)</f>
        <v>128668.43999999997</v>
      </c>
      <c r="F247" s="180">
        <f>D247/E247*100</f>
        <v>117.44140987486912</v>
      </c>
      <c r="G247" s="181">
        <f>D247/$D$8*100</f>
        <v>2.0402303187155626</v>
      </c>
      <c r="H247" s="203">
        <f>SUM(H190:H246)</f>
        <v>1783317.7250000006</v>
      </c>
      <c r="I247" s="240">
        <f>SUM(I190:I246)</f>
        <v>1864325.9970000002</v>
      </c>
      <c r="J247" s="74">
        <f t="shared" si="41"/>
        <v>95.65482259377626</v>
      </c>
      <c r="K247" s="74">
        <f t="shared" si="42"/>
        <v>2.0758190467435482</v>
      </c>
      <c r="L247" s="182">
        <f t="shared" si="39"/>
        <v>8.473533789386858</v>
      </c>
    </row>
    <row r="248" spans="1:12" ht="13.5">
      <c r="A248" s="127" t="s">
        <v>246</v>
      </c>
      <c r="B248" s="128"/>
      <c r="C248" s="129"/>
      <c r="D248" s="239"/>
      <c r="E248" s="206"/>
      <c r="F248" s="183"/>
      <c r="G248" s="134"/>
      <c r="H248" s="205"/>
      <c r="I248" s="238"/>
      <c r="J248" s="133"/>
      <c r="K248" s="134"/>
      <c r="L248" s="135"/>
    </row>
    <row r="249" spans="1:12" ht="13.5">
      <c r="A249" s="53"/>
      <c r="B249" s="137">
        <v>702</v>
      </c>
      <c r="C249" s="138" t="s">
        <v>247</v>
      </c>
      <c r="D249" s="237"/>
      <c r="E249" s="236"/>
      <c r="F249" s="175"/>
      <c r="G249" s="140"/>
      <c r="H249" s="235">
        <v>256.905</v>
      </c>
      <c r="I249" s="234">
        <v>212.345</v>
      </c>
      <c r="J249" s="97">
        <f>H249/I249*100</f>
        <v>120.98471826508745</v>
      </c>
      <c r="K249" s="140">
        <f>H249/$H$8*100</f>
        <v>0.00029904278117554793</v>
      </c>
      <c r="L249" s="141">
        <f>D249/H249*100</f>
        <v>0</v>
      </c>
    </row>
    <row r="250" spans="1:12" ht="13.5">
      <c r="A250" s="136"/>
      <c r="B250" s="22">
        <v>703</v>
      </c>
      <c r="C250" s="112" t="s">
        <v>297</v>
      </c>
      <c r="D250" s="191"/>
      <c r="E250" s="192"/>
      <c r="F250" s="155"/>
      <c r="G250" s="86"/>
      <c r="H250" s="193">
        <v>14.312</v>
      </c>
      <c r="I250" s="233">
        <v>0</v>
      </c>
      <c r="J250" s="232" t="s">
        <v>255</v>
      </c>
      <c r="K250" s="51">
        <f>H250/$H$8*100</f>
        <v>1.6659466667384607E-05</v>
      </c>
      <c r="L250" s="87"/>
    </row>
    <row r="251" spans="1:12" ht="14.25" thickBot="1">
      <c r="A251" s="66" t="s">
        <v>248</v>
      </c>
      <c r="B251" s="67" t="s">
        <v>296</v>
      </c>
      <c r="C251" s="68" t="s">
        <v>247</v>
      </c>
      <c r="D251" s="207">
        <f>SUM(D248:D249)</f>
        <v>0</v>
      </c>
      <c r="E251" s="198">
        <f>SUM(E248:E249)</f>
        <v>0</v>
      </c>
      <c r="F251" s="184">
        <v>0</v>
      </c>
      <c r="G251" s="103">
        <f>D251/$D$8*100</f>
        <v>0</v>
      </c>
      <c r="H251" s="231">
        <f>SUM(H248:H250)</f>
        <v>271.217</v>
      </c>
      <c r="I251" s="230">
        <f>SUM(I248:I250)</f>
        <v>212.345</v>
      </c>
      <c r="J251" s="74">
        <f>H251/I251*100</f>
        <v>127.72469330570533</v>
      </c>
      <c r="K251" s="102">
        <f>H251/$H$8*100</f>
        <v>0.0003157022478429326</v>
      </c>
      <c r="L251" s="103">
        <f>D251/H251*100</f>
        <v>0</v>
      </c>
    </row>
  </sheetData>
  <sheetProtection/>
  <mergeCells count="7">
    <mergeCell ref="H6:K6"/>
    <mergeCell ref="L6:L7"/>
    <mergeCell ref="A8:C8"/>
    <mergeCell ref="A6:A7"/>
    <mergeCell ref="B6:B7"/>
    <mergeCell ref="C6:C7"/>
    <mergeCell ref="D6:G6"/>
  </mergeCells>
  <printOptions/>
  <pageMargins left="0.6299212598425197" right="0.4330708661417323" top="0.7480314960629921" bottom="0.7480314960629921" header="0.31496062992125984" footer="0.31496062992125984"/>
  <pageSetup fitToHeight="5" horizontalDpi="600" verticalDpi="600" orientation="portrait" paperSize="9" scale="7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6"/>
  <sheetViews>
    <sheetView zoomScalePageLayoutView="0" workbookViewId="0" topLeftCell="A1">
      <selection activeCell="I111" sqref="I111"/>
    </sheetView>
  </sheetViews>
  <sheetFormatPr defaultColWidth="9.00390625" defaultRowHeight="13.5"/>
  <cols>
    <col min="1" max="1" width="6.625" style="258" customWidth="1"/>
    <col min="2" max="2" width="7.125" style="258" customWidth="1"/>
    <col min="3" max="3" width="19.125" style="258" customWidth="1"/>
    <col min="4" max="4" width="14.625" style="258" customWidth="1"/>
    <col min="5" max="7" width="6.625" style="258" customWidth="1"/>
    <col min="8" max="8" width="7.125" style="258" customWidth="1"/>
    <col min="9" max="9" width="19.125" style="258" customWidth="1"/>
    <col min="10" max="10" width="14.625" style="258" customWidth="1"/>
    <col min="11" max="11" width="6.625" style="258" customWidth="1"/>
    <col min="12" max="16384" width="9.00390625" style="258" customWidth="1"/>
  </cols>
  <sheetData>
    <row r="1" spans="1:5" ht="17.25">
      <c r="A1" s="254" t="s">
        <v>263</v>
      </c>
      <c r="B1" s="255"/>
      <c r="C1" s="256"/>
      <c r="D1" s="256"/>
      <c r="E1" s="257"/>
    </row>
    <row r="2" spans="1:5" ht="13.5">
      <c r="A2" s="259"/>
      <c r="B2" s="255"/>
      <c r="C2" s="256"/>
      <c r="D2" s="256"/>
      <c r="E2" s="257"/>
    </row>
    <row r="3" spans="1:5" ht="13.5">
      <c r="A3" s="259" t="s">
        <v>319</v>
      </c>
      <c r="B3" s="255"/>
      <c r="C3" s="256"/>
      <c r="D3" s="256"/>
      <c r="E3" s="257"/>
    </row>
    <row r="4" spans="1:11" ht="14.25" thickBot="1">
      <c r="A4" s="260" t="s">
        <v>320</v>
      </c>
      <c r="B4" s="261"/>
      <c r="C4" s="262"/>
      <c r="D4" s="259"/>
      <c r="E4" s="257" t="s">
        <v>321</v>
      </c>
      <c r="G4" s="260" t="s">
        <v>228</v>
      </c>
      <c r="H4" s="255"/>
      <c r="I4" s="256"/>
      <c r="J4" s="259"/>
      <c r="K4" s="257" t="s">
        <v>321</v>
      </c>
    </row>
    <row r="5" spans="1:11" ht="13.5">
      <c r="A5" s="263" t="s">
        <v>0</v>
      </c>
      <c r="B5" s="264" t="s">
        <v>1</v>
      </c>
      <c r="C5" s="264" t="s">
        <v>2</v>
      </c>
      <c r="D5" s="265" t="s">
        <v>322</v>
      </c>
      <c r="E5" s="266" t="s">
        <v>323</v>
      </c>
      <c r="G5" s="267" t="s">
        <v>0</v>
      </c>
      <c r="H5" s="268" t="s">
        <v>1</v>
      </c>
      <c r="I5" s="268" t="s">
        <v>2</v>
      </c>
      <c r="J5" s="269" t="s">
        <v>322</v>
      </c>
      <c r="K5" s="270" t="s">
        <v>323</v>
      </c>
    </row>
    <row r="6" spans="1:11" s="273" customFormat="1" ht="13.5">
      <c r="A6" s="451" t="s">
        <v>324</v>
      </c>
      <c r="B6" s="452"/>
      <c r="C6" s="452"/>
      <c r="D6" s="271">
        <f>D35+D58+D61+D106+D140+D164+D178+D236</f>
        <v>11374767433</v>
      </c>
      <c r="E6" s="272">
        <f>D6/$D$6*100</f>
        <v>100</v>
      </c>
      <c r="G6" s="451" t="s">
        <v>229</v>
      </c>
      <c r="H6" s="452"/>
      <c r="I6" s="452"/>
      <c r="J6" s="271">
        <f>J31+J42+J46+J76+J106+J128+J142+J176</f>
        <v>5716499937</v>
      </c>
      <c r="K6" s="272">
        <f>J6/$J$6*100</f>
        <v>100</v>
      </c>
    </row>
    <row r="7" spans="1:11" ht="13.5">
      <c r="A7" s="274"/>
      <c r="B7" s="275"/>
      <c r="C7" s="275"/>
      <c r="D7" s="275"/>
      <c r="E7" s="276"/>
      <c r="G7" s="274"/>
      <c r="H7" s="275"/>
      <c r="I7" s="275"/>
      <c r="J7" s="275"/>
      <c r="K7" s="277"/>
    </row>
    <row r="8" spans="1:11" ht="13.5">
      <c r="A8" s="278" t="s">
        <v>3</v>
      </c>
      <c r="B8" s="279">
        <v>103</v>
      </c>
      <c r="C8" s="280" t="s">
        <v>227</v>
      </c>
      <c r="D8" s="281">
        <v>260317272</v>
      </c>
      <c r="E8" s="282">
        <f aca="true" t="shared" si="0" ref="E8:E71">D8/$D$6*100</f>
        <v>2.288550280551481</v>
      </c>
      <c r="G8" s="278" t="s">
        <v>3</v>
      </c>
      <c r="H8" s="279">
        <v>103</v>
      </c>
      <c r="I8" s="280" t="s">
        <v>227</v>
      </c>
      <c r="J8" s="281">
        <v>207046693</v>
      </c>
      <c r="K8" s="282">
        <f aca="true" t="shared" si="1" ref="K8:K36">J8/$J$6*100</f>
        <v>3.6219136758821944</v>
      </c>
    </row>
    <row r="9" spans="1:11" ht="13.5">
      <c r="A9" s="283"/>
      <c r="B9" s="279">
        <v>105</v>
      </c>
      <c r="C9" s="280" t="s">
        <v>4</v>
      </c>
      <c r="D9" s="281">
        <v>1873403995</v>
      </c>
      <c r="E9" s="282">
        <f t="shared" si="0"/>
        <v>16.469822403269173</v>
      </c>
      <c r="G9" s="283"/>
      <c r="H9" s="279">
        <v>105</v>
      </c>
      <c r="I9" s="280" t="s">
        <v>4</v>
      </c>
      <c r="J9" s="281">
        <v>1765494135</v>
      </c>
      <c r="K9" s="282">
        <f t="shared" si="1"/>
        <v>30.88418008321584</v>
      </c>
    </row>
    <row r="10" spans="1:11" ht="13.5">
      <c r="A10" s="283"/>
      <c r="B10" s="279">
        <v>106</v>
      </c>
      <c r="C10" s="280" t="s">
        <v>5</v>
      </c>
      <c r="D10" s="281">
        <v>328935434</v>
      </c>
      <c r="E10" s="282">
        <f t="shared" si="0"/>
        <v>2.891799203258488</v>
      </c>
      <c r="G10" s="283"/>
      <c r="H10" s="279">
        <v>106</v>
      </c>
      <c r="I10" s="280" t="s">
        <v>5</v>
      </c>
      <c r="J10" s="281">
        <v>132968265</v>
      </c>
      <c r="K10" s="282">
        <f t="shared" si="1"/>
        <v>2.3260433213576013</v>
      </c>
    </row>
    <row r="11" spans="1:11" ht="13.5">
      <c r="A11" s="283"/>
      <c r="B11" s="279">
        <v>107</v>
      </c>
      <c r="C11" s="280" t="s">
        <v>6</v>
      </c>
      <c r="D11" s="281">
        <v>8069295</v>
      </c>
      <c r="E11" s="282">
        <f t="shared" si="0"/>
        <v>0.07094030754940711</v>
      </c>
      <c r="G11" s="283"/>
      <c r="H11" s="279">
        <v>107</v>
      </c>
      <c r="I11" s="280" t="s">
        <v>6</v>
      </c>
      <c r="J11" s="281">
        <v>142924</v>
      </c>
      <c r="K11" s="282">
        <f t="shared" si="1"/>
        <v>0.002500201199599873</v>
      </c>
    </row>
    <row r="12" spans="1:11" ht="13.5">
      <c r="A12" s="283"/>
      <c r="B12" s="279">
        <v>108</v>
      </c>
      <c r="C12" s="280" t="s">
        <v>7</v>
      </c>
      <c r="D12" s="281">
        <v>201549105</v>
      </c>
      <c r="E12" s="282">
        <f t="shared" si="0"/>
        <v>1.7718964909583486</v>
      </c>
      <c r="G12" s="283"/>
      <c r="H12" s="279">
        <v>108</v>
      </c>
      <c r="I12" s="280" t="s">
        <v>7</v>
      </c>
      <c r="J12" s="281">
        <v>4768878</v>
      </c>
      <c r="K12" s="282">
        <f t="shared" si="1"/>
        <v>0.08342303949193589</v>
      </c>
    </row>
    <row r="13" spans="1:11" ht="13.5">
      <c r="A13" s="283"/>
      <c r="B13" s="279">
        <v>110</v>
      </c>
      <c r="C13" s="280" t="s">
        <v>8</v>
      </c>
      <c r="D13" s="281">
        <v>113521894</v>
      </c>
      <c r="E13" s="282">
        <f t="shared" si="0"/>
        <v>0.9980150773953851</v>
      </c>
      <c r="G13" s="283"/>
      <c r="H13" s="279">
        <v>110</v>
      </c>
      <c r="I13" s="280" t="s">
        <v>8</v>
      </c>
      <c r="J13" s="281">
        <v>242475534</v>
      </c>
      <c r="K13" s="282">
        <f t="shared" si="1"/>
        <v>4.241678241445943</v>
      </c>
    </row>
    <row r="14" spans="1:11" ht="13.5">
      <c r="A14" s="283"/>
      <c r="B14" s="279">
        <v>111</v>
      </c>
      <c r="C14" s="280" t="s">
        <v>9</v>
      </c>
      <c r="D14" s="281">
        <v>742411835</v>
      </c>
      <c r="E14" s="282">
        <f t="shared" si="0"/>
        <v>6.52683089454775</v>
      </c>
      <c r="G14" s="283"/>
      <c r="H14" s="279">
        <v>111</v>
      </c>
      <c r="I14" s="280" t="s">
        <v>9</v>
      </c>
      <c r="J14" s="281">
        <v>268610404</v>
      </c>
      <c r="K14" s="282">
        <f t="shared" si="1"/>
        <v>4.69886131304614</v>
      </c>
    </row>
    <row r="15" spans="1:11" ht="13.5">
      <c r="A15" s="283"/>
      <c r="B15" s="279">
        <v>112</v>
      </c>
      <c r="C15" s="280" t="s">
        <v>10</v>
      </c>
      <c r="D15" s="281">
        <v>96713084</v>
      </c>
      <c r="E15" s="282">
        <f t="shared" si="0"/>
        <v>0.8502422978725706</v>
      </c>
      <c r="G15" s="283"/>
      <c r="H15" s="279">
        <v>112</v>
      </c>
      <c r="I15" s="280" t="s">
        <v>10</v>
      </c>
      <c r="J15" s="281">
        <v>31788347</v>
      </c>
      <c r="K15" s="282">
        <f t="shared" si="1"/>
        <v>0.5560805973992964</v>
      </c>
    </row>
    <row r="16" spans="1:11" ht="13.5">
      <c r="A16" s="283"/>
      <c r="B16" s="279">
        <v>113</v>
      </c>
      <c r="C16" s="280" t="s">
        <v>11</v>
      </c>
      <c r="D16" s="281">
        <v>155960454</v>
      </c>
      <c r="E16" s="282">
        <f t="shared" si="0"/>
        <v>1.3711089472258928</v>
      </c>
      <c r="G16" s="283"/>
      <c r="H16" s="279">
        <v>113</v>
      </c>
      <c r="I16" s="280" t="s">
        <v>11</v>
      </c>
      <c r="J16" s="281">
        <v>188702146</v>
      </c>
      <c r="K16" s="282">
        <f t="shared" si="1"/>
        <v>3.301008450619004</v>
      </c>
    </row>
    <row r="17" spans="1:11" ht="13.5">
      <c r="A17" s="283"/>
      <c r="B17" s="279">
        <v>116</v>
      </c>
      <c r="C17" s="280" t="s">
        <v>12</v>
      </c>
      <c r="D17" s="281">
        <v>3239112</v>
      </c>
      <c r="E17" s="282">
        <f t="shared" si="0"/>
        <v>0.028476292100731868</v>
      </c>
      <c r="G17" s="283"/>
      <c r="H17" s="279">
        <v>116</v>
      </c>
      <c r="I17" s="280" t="s">
        <v>12</v>
      </c>
      <c r="J17" s="281">
        <v>2870</v>
      </c>
      <c r="K17" s="282">
        <f t="shared" si="1"/>
        <v>5.020554590447816E-05</v>
      </c>
    </row>
    <row r="18" spans="1:11" ht="13.5">
      <c r="A18" s="283"/>
      <c r="B18" s="279">
        <v>117</v>
      </c>
      <c r="C18" s="280" t="s">
        <v>13</v>
      </c>
      <c r="D18" s="281">
        <v>111417053</v>
      </c>
      <c r="E18" s="282">
        <f t="shared" si="0"/>
        <v>0.9795106023597591</v>
      </c>
      <c r="G18" s="283"/>
      <c r="H18" s="279">
        <v>117</v>
      </c>
      <c r="I18" s="280" t="s">
        <v>13</v>
      </c>
      <c r="J18" s="281">
        <v>78944768</v>
      </c>
      <c r="K18" s="282">
        <f t="shared" si="1"/>
        <v>1.3809983183771353</v>
      </c>
    </row>
    <row r="19" spans="1:11" ht="13.5">
      <c r="A19" s="283"/>
      <c r="B19" s="279">
        <v>118</v>
      </c>
      <c r="C19" s="280" t="s">
        <v>14</v>
      </c>
      <c r="D19" s="281">
        <v>284166511</v>
      </c>
      <c r="E19" s="282">
        <f t="shared" si="0"/>
        <v>2.49821820686714</v>
      </c>
      <c r="G19" s="283"/>
      <c r="H19" s="279">
        <v>118</v>
      </c>
      <c r="I19" s="280" t="s">
        <v>14</v>
      </c>
      <c r="J19" s="281">
        <v>203467919</v>
      </c>
      <c r="K19" s="282">
        <f t="shared" si="1"/>
        <v>3.559309389353012</v>
      </c>
    </row>
    <row r="20" spans="1:11" ht="13.5">
      <c r="A20" s="283"/>
      <c r="B20" s="279">
        <v>120</v>
      </c>
      <c r="C20" s="280" t="s">
        <v>15</v>
      </c>
      <c r="D20" s="281">
        <v>2203720</v>
      </c>
      <c r="E20" s="282">
        <f t="shared" si="0"/>
        <v>0.019373758742588964</v>
      </c>
      <c r="G20" s="283"/>
      <c r="H20" s="279">
        <v>120</v>
      </c>
      <c r="I20" s="280" t="s">
        <v>15</v>
      </c>
      <c r="J20" s="281">
        <v>6679546</v>
      </c>
      <c r="K20" s="282">
        <f t="shared" si="1"/>
        <v>0.11684677816169806</v>
      </c>
    </row>
    <row r="21" spans="1:11" ht="13.5">
      <c r="A21" s="283"/>
      <c r="B21" s="279">
        <v>121</v>
      </c>
      <c r="C21" s="280" t="s">
        <v>16</v>
      </c>
      <c r="D21" s="281">
        <v>6603642</v>
      </c>
      <c r="E21" s="282">
        <f t="shared" si="0"/>
        <v>0.05805518256875996</v>
      </c>
      <c r="G21" s="283"/>
      <c r="H21" s="279">
        <v>121</v>
      </c>
      <c r="I21" s="280" t="s">
        <v>16</v>
      </c>
      <c r="J21" s="281">
        <v>2967800</v>
      </c>
      <c r="K21" s="282">
        <f t="shared" si="1"/>
        <v>0.0519163829739757</v>
      </c>
    </row>
    <row r="22" spans="1:11" ht="13.5">
      <c r="A22" s="283"/>
      <c r="B22" s="279">
        <v>122</v>
      </c>
      <c r="C22" s="280" t="s">
        <v>17</v>
      </c>
      <c r="D22" s="281">
        <v>20553115</v>
      </c>
      <c r="E22" s="282">
        <f t="shared" si="0"/>
        <v>0.1806904195717634</v>
      </c>
      <c r="G22" s="283"/>
      <c r="H22" s="279">
        <v>122</v>
      </c>
      <c r="I22" s="280" t="s">
        <v>17</v>
      </c>
      <c r="J22" s="281">
        <v>16620124</v>
      </c>
      <c r="K22" s="282">
        <f t="shared" si="1"/>
        <v>0.29073951164464085</v>
      </c>
    </row>
    <row r="23" spans="1:11" ht="13.5">
      <c r="A23" s="283"/>
      <c r="B23" s="279">
        <v>123</v>
      </c>
      <c r="C23" s="280" t="s">
        <v>18</v>
      </c>
      <c r="D23" s="281">
        <v>148389995</v>
      </c>
      <c r="E23" s="282">
        <f t="shared" si="0"/>
        <v>1.3045541007677848</v>
      </c>
      <c r="G23" s="283"/>
      <c r="H23" s="279">
        <v>123</v>
      </c>
      <c r="I23" s="280" t="s">
        <v>18</v>
      </c>
      <c r="J23" s="281">
        <v>63212575</v>
      </c>
      <c r="K23" s="282">
        <f t="shared" si="1"/>
        <v>1.1057915804539262</v>
      </c>
    </row>
    <row r="24" spans="1:11" ht="13.5">
      <c r="A24" s="283"/>
      <c r="B24" s="279">
        <v>124</v>
      </c>
      <c r="C24" s="280" t="s">
        <v>19</v>
      </c>
      <c r="D24" s="281">
        <v>39076284</v>
      </c>
      <c r="E24" s="282">
        <f t="shared" si="0"/>
        <v>0.3435347951522377</v>
      </c>
      <c r="G24" s="283"/>
      <c r="H24" s="279">
        <v>124</v>
      </c>
      <c r="I24" s="280" t="s">
        <v>19</v>
      </c>
      <c r="J24" s="281">
        <v>2404801</v>
      </c>
      <c r="K24" s="282">
        <f t="shared" si="1"/>
        <v>0.0420677167235662</v>
      </c>
    </row>
    <row r="25" spans="1:11" ht="13.5">
      <c r="A25" s="283"/>
      <c r="B25" s="279">
        <v>125</v>
      </c>
      <c r="C25" s="280" t="s">
        <v>20</v>
      </c>
      <c r="D25" s="281">
        <v>22720150</v>
      </c>
      <c r="E25" s="282">
        <f t="shared" si="0"/>
        <v>0.1997416662259419</v>
      </c>
      <c r="G25" s="283"/>
      <c r="H25" s="279">
        <v>125</v>
      </c>
      <c r="I25" s="280" t="s">
        <v>20</v>
      </c>
      <c r="J25" s="281">
        <v>3578732</v>
      </c>
      <c r="K25" s="282">
        <f t="shared" si="1"/>
        <v>0.06260355181387628</v>
      </c>
    </row>
    <row r="26" spans="1:11" ht="13.5">
      <c r="A26" s="283"/>
      <c r="B26" s="279">
        <v>126</v>
      </c>
      <c r="C26" s="280" t="s">
        <v>21</v>
      </c>
      <c r="D26" s="281">
        <v>201113</v>
      </c>
      <c r="E26" s="282">
        <f t="shared" si="0"/>
        <v>0.001768062522461245</v>
      </c>
      <c r="G26" s="283"/>
      <c r="H26" s="279">
        <v>127</v>
      </c>
      <c r="I26" s="280" t="s">
        <v>22</v>
      </c>
      <c r="J26" s="281">
        <v>7847296</v>
      </c>
      <c r="K26" s="282">
        <f t="shared" si="1"/>
        <v>0.13727448764948705</v>
      </c>
    </row>
    <row r="27" spans="1:11" ht="13.5">
      <c r="A27" s="283"/>
      <c r="B27" s="279">
        <v>127</v>
      </c>
      <c r="C27" s="280" t="s">
        <v>22</v>
      </c>
      <c r="D27" s="281">
        <v>19122418</v>
      </c>
      <c r="E27" s="282">
        <f t="shared" si="0"/>
        <v>0.16811260636874947</v>
      </c>
      <c r="G27" s="283"/>
      <c r="H27" s="279">
        <v>129</v>
      </c>
      <c r="I27" s="280" t="s">
        <v>24</v>
      </c>
      <c r="J27" s="281">
        <v>214421</v>
      </c>
      <c r="K27" s="282">
        <f t="shared" si="1"/>
        <v>0.0037509140621547424</v>
      </c>
    </row>
    <row r="28" spans="1:11" ht="13.5">
      <c r="A28" s="283"/>
      <c r="B28" s="279">
        <v>128</v>
      </c>
      <c r="C28" s="280" t="s">
        <v>23</v>
      </c>
      <c r="D28" s="281">
        <v>228446</v>
      </c>
      <c r="E28" s="282">
        <f t="shared" si="0"/>
        <v>0.0020083575452913612</v>
      </c>
      <c r="G28" s="283"/>
      <c r="H28" s="279">
        <v>132</v>
      </c>
      <c r="I28" s="280" t="s">
        <v>27</v>
      </c>
      <c r="J28" s="281">
        <v>300</v>
      </c>
      <c r="K28" s="282">
        <f t="shared" si="1"/>
        <v>5.247966470851376E-06</v>
      </c>
    </row>
    <row r="29" spans="1:11" ht="13.5">
      <c r="A29" s="283"/>
      <c r="B29" s="279">
        <v>129</v>
      </c>
      <c r="C29" s="280" t="s">
        <v>24</v>
      </c>
      <c r="D29" s="281">
        <v>1148727</v>
      </c>
      <c r="E29" s="282">
        <f t="shared" si="0"/>
        <v>0.010098905377769406</v>
      </c>
      <c r="G29" s="283"/>
      <c r="H29" s="284"/>
      <c r="I29" s="285" t="s">
        <v>325</v>
      </c>
      <c r="J29" s="286">
        <f>J13+J14+J15+J16+J17+J18+J19+J20+J21+J22</f>
        <v>1040259458</v>
      </c>
      <c r="K29" s="287">
        <f t="shared" si="1"/>
        <v>18.19748918856675</v>
      </c>
    </row>
    <row r="30" spans="1:11" ht="13.5">
      <c r="A30" s="283"/>
      <c r="B30" s="279">
        <v>130</v>
      </c>
      <c r="C30" s="280" t="s">
        <v>25</v>
      </c>
      <c r="D30" s="281">
        <v>1068643</v>
      </c>
      <c r="E30" s="282">
        <f t="shared" si="0"/>
        <v>0.00939485581832379</v>
      </c>
      <c r="G30" s="283"/>
      <c r="H30" s="284"/>
      <c r="I30" s="288" t="s">
        <v>230</v>
      </c>
      <c r="J30" s="289">
        <f>J31-J29</f>
        <v>2187679020</v>
      </c>
      <c r="K30" s="290">
        <f t="shared" si="1"/>
        <v>38.26955381981666</v>
      </c>
    </row>
    <row r="31" spans="1:11" ht="14.25" thickBot="1">
      <c r="A31" s="283"/>
      <c r="B31" s="279">
        <v>131</v>
      </c>
      <c r="C31" s="280" t="s">
        <v>26</v>
      </c>
      <c r="D31" s="281">
        <v>1235653</v>
      </c>
      <c r="E31" s="282">
        <f t="shared" si="0"/>
        <v>0.010863105617572234</v>
      </c>
      <c r="G31" s="291" t="s">
        <v>28</v>
      </c>
      <c r="H31" s="292" t="s">
        <v>326</v>
      </c>
      <c r="I31" s="293"/>
      <c r="J31" s="294">
        <f>SUM(J8:J28)</f>
        <v>3227938478</v>
      </c>
      <c r="K31" s="295">
        <f t="shared" si="1"/>
        <v>56.4670430083834</v>
      </c>
    </row>
    <row r="32" spans="1:11" ht="13.5">
      <c r="A32" s="283"/>
      <c r="B32" s="279">
        <v>132</v>
      </c>
      <c r="C32" s="280" t="s">
        <v>27</v>
      </c>
      <c r="D32" s="281">
        <v>406295</v>
      </c>
      <c r="E32" s="282">
        <f t="shared" si="0"/>
        <v>0.003571897204871846</v>
      </c>
      <c r="G32" s="283" t="s">
        <v>29</v>
      </c>
      <c r="H32" s="296">
        <v>601</v>
      </c>
      <c r="I32" s="297" t="s">
        <v>30</v>
      </c>
      <c r="J32" s="298">
        <v>238354349</v>
      </c>
      <c r="K32" s="299">
        <f t="shared" si="1"/>
        <v>4.169585439112024</v>
      </c>
    </row>
    <row r="33" spans="1:11" ht="13.5">
      <c r="A33" s="283"/>
      <c r="B33" s="284"/>
      <c r="C33" s="288" t="s">
        <v>325</v>
      </c>
      <c r="D33" s="289">
        <f>D13+D14+D15+D16+D17+D18+D19+D20+D21+D22</f>
        <v>1536790420</v>
      </c>
      <c r="E33" s="290">
        <f t="shared" si="0"/>
        <v>13.51052167925234</v>
      </c>
      <c r="G33" s="283"/>
      <c r="H33" s="279">
        <v>602</v>
      </c>
      <c r="I33" s="300" t="s">
        <v>31</v>
      </c>
      <c r="J33" s="281">
        <v>8359433</v>
      </c>
      <c r="K33" s="282">
        <f t="shared" si="1"/>
        <v>0.14623341366442844</v>
      </c>
    </row>
    <row r="34" spans="1:11" ht="13.5">
      <c r="A34" s="283"/>
      <c r="B34" s="284"/>
      <c r="C34" s="288" t="s">
        <v>327</v>
      </c>
      <c r="D34" s="289">
        <f>D35-D33</f>
        <v>2905872825</v>
      </c>
      <c r="E34" s="290">
        <f t="shared" si="0"/>
        <v>25.546657038187902</v>
      </c>
      <c r="G34" s="283"/>
      <c r="H34" s="279">
        <v>606</v>
      </c>
      <c r="I34" s="300" t="s">
        <v>33</v>
      </c>
      <c r="J34" s="281">
        <v>24548050</v>
      </c>
      <c r="K34" s="282">
        <v>0.4449851821532248</v>
      </c>
    </row>
    <row r="35" spans="1:11" ht="14.25" thickBot="1">
      <c r="A35" s="291" t="s">
        <v>328</v>
      </c>
      <c r="B35" s="292" t="s">
        <v>329</v>
      </c>
      <c r="C35" s="293"/>
      <c r="D35" s="294">
        <f>SUM(D8:D32)</f>
        <v>4442663245</v>
      </c>
      <c r="E35" s="295">
        <f t="shared" si="0"/>
        <v>39.057178717440244</v>
      </c>
      <c r="G35" s="283"/>
      <c r="H35" s="279">
        <v>607</v>
      </c>
      <c r="I35" s="301" t="s">
        <v>226</v>
      </c>
      <c r="J35" s="281">
        <v>6858</v>
      </c>
      <c r="K35" s="282">
        <f t="shared" si="1"/>
        <v>0.00011996851352366245</v>
      </c>
    </row>
    <row r="36" spans="1:11" ht="13.5">
      <c r="A36" s="283" t="s">
        <v>29</v>
      </c>
      <c r="B36" s="302">
        <v>601</v>
      </c>
      <c r="C36" s="303" t="s">
        <v>30</v>
      </c>
      <c r="D36" s="304">
        <v>462608285</v>
      </c>
      <c r="E36" s="299">
        <f t="shared" si="0"/>
        <v>4.066969172995134</v>
      </c>
      <c r="G36" s="283"/>
      <c r="H36" s="279">
        <v>611</v>
      </c>
      <c r="I36" s="300" t="s">
        <v>36</v>
      </c>
      <c r="J36" s="281">
        <v>2140</v>
      </c>
      <c r="K36" s="282">
        <f t="shared" si="1"/>
        <v>3.743549415873981E-05</v>
      </c>
    </row>
    <row r="37" spans="1:11" ht="13.5">
      <c r="A37" s="283"/>
      <c r="B37" s="305">
        <v>602</v>
      </c>
      <c r="C37" s="306" t="s">
        <v>31</v>
      </c>
      <c r="D37" s="307">
        <v>8987456</v>
      </c>
      <c r="E37" s="282">
        <f t="shared" si="0"/>
        <v>0.07901221763819072</v>
      </c>
      <c r="G37" s="283"/>
      <c r="H37" s="279">
        <v>612</v>
      </c>
      <c r="I37" s="300" t="s">
        <v>37</v>
      </c>
      <c r="J37" s="281">
        <v>2130510</v>
      </c>
      <c r="K37" s="282">
        <v>0.03861993933780247</v>
      </c>
    </row>
    <row r="38" spans="1:11" ht="13.5">
      <c r="A38" s="283"/>
      <c r="B38" s="305">
        <v>605</v>
      </c>
      <c r="C38" s="308" t="s">
        <v>32</v>
      </c>
      <c r="D38" s="307">
        <v>12714</v>
      </c>
      <c r="E38" s="282">
        <f t="shared" si="0"/>
        <v>0.00011177371383536751</v>
      </c>
      <c r="G38" s="283"/>
      <c r="H38" s="279">
        <v>618</v>
      </c>
      <c r="I38" s="300" t="s">
        <v>42</v>
      </c>
      <c r="J38" s="281">
        <v>218801</v>
      </c>
      <c r="K38" s="282">
        <v>0.003966223143331484</v>
      </c>
    </row>
    <row r="39" spans="1:11" ht="13.5">
      <c r="A39" s="283"/>
      <c r="B39" s="305">
        <v>606</v>
      </c>
      <c r="C39" s="306" t="s">
        <v>33</v>
      </c>
      <c r="D39" s="307">
        <v>62903870</v>
      </c>
      <c r="E39" s="282">
        <f t="shared" si="0"/>
        <v>0.5530123615319459</v>
      </c>
      <c r="G39" s="283"/>
      <c r="H39" s="279">
        <v>619</v>
      </c>
      <c r="I39" s="300" t="s">
        <v>43</v>
      </c>
      <c r="J39" s="281">
        <v>503</v>
      </c>
      <c r="K39" s="282">
        <f>J39/$J$6*100</f>
        <v>8.799090449460806E-06</v>
      </c>
    </row>
    <row r="40" spans="1:11" ht="13.5">
      <c r="A40" s="283"/>
      <c r="B40" s="305">
        <v>607</v>
      </c>
      <c r="C40" s="309" t="s">
        <v>226</v>
      </c>
      <c r="D40" s="307">
        <v>64405</v>
      </c>
      <c r="E40" s="282">
        <f t="shared" si="0"/>
        <v>0.000566209378603653</v>
      </c>
      <c r="G40" s="283"/>
      <c r="H40" s="279">
        <v>620</v>
      </c>
      <c r="I40" s="300" t="s">
        <v>44</v>
      </c>
      <c r="J40" s="281">
        <v>63341</v>
      </c>
      <c r="K40" s="282">
        <f>J40/$J$6*100</f>
        <v>0.00110803814743399</v>
      </c>
    </row>
    <row r="41" spans="1:11" ht="13.5">
      <c r="A41" s="283"/>
      <c r="B41" s="305">
        <v>609</v>
      </c>
      <c r="C41" s="308" t="s">
        <v>34</v>
      </c>
      <c r="D41" s="307">
        <v>4611</v>
      </c>
      <c r="E41" s="282">
        <f t="shared" si="0"/>
        <v>4.053709253538458E-05</v>
      </c>
      <c r="G41" s="283"/>
      <c r="H41" s="279">
        <v>628</v>
      </c>
      <c r="I41" s="310" t="s">
        <v>50</v>
      </c>
      <c r="J41" s="281">
        <v>439</v>
      </c>
      <c r="K41" s="282">
        <f>J41/$J$6*100</f>
        <v>7.679524269012513E-06</v>
      </c>
    </row>
    <row r="42" spans="1:11" ht="14.25" thickBot="1">
      <c r="A42" s="283"/>
      <c r="B42" s="305">
        <v>610</v>
      </c>
      <c r="C42" s="306" t="s">
        <v>35</v>
      </c>
      <c r="D42" s="307">
        <v>383848</v>
      </c>
      <c r="E42" s="282">
        <f t="shared" si="0"/>
        <v>0.0033745569064242685</v>
      </c>
      <c r="G42" s="291" t="s">
        <v>330</v>
      </c>
      <c r="H42" s="292" t="s">
        <v>331</v>
      </c>
      <c r="I42" s="293"/>
      <c r="J42" s="294">
        <f>SUM(J32:J41)</f>
        <v>273684424</v>
      </c>
      <c r="K42" s="295">
        <f>J42/$J$6*100</f>
        <v>4.787622269154238</v>
      </c>
    </row>
    <row r="43" spans="1:11" ht="13.5">
      <c r="A43" s="283"/>
      <c r="B43" s="305">
        <v>611</v>
      </c>
      <c r="C43" s="306" t="s">
        <v>36</v>
      </c>
      <c r="D43" s="307">
        <v>188184</v>
      </c>
      <c r="E43" s="282">
        <f t="shared" si="0"/>
        <v>0.001654398660090829</v>
      </c>
      <c r="G43" s="311"/>
      <c r="H43" s="312">
        <v>301</v>
      </c>
      <c r="I43" s="313" t="s">
        <v>332</v>
      </c>
      <c r="J43" s="314">
        <v>14164</v>
      </c>
      <c r="K43" s="282">
        <f aca="true" t="shared" si="2" ref="K43:K92">J43/$J$6*100</f>
        <v>0.00024777399031046293</v>
      </c>
    </row>
    <row r="44" spans="1:11" ht="13.5">
      <c r="A44" s="283"/>
      <c r="B44" s="305">
        <v>612</v>
      </c>
      <c r="C44" s="306" t="s">
        <v>37</v>
      </c>
      <c r="D44" s="307">
        <v>1372788</v>
      </c>
      <c r="E44" s="282">
        <f t="shared" si="0"/>
        <v>0.012068712684334317</v>
      </c>
      <c r="G44" s="283" t="s">
        <v>333</v>
      </c>
      <c r="H44" s="279">
        <v>302</v>
      </c>
      <c r="I44" s="280" t="s">
        <v>52</v>
      </c>
      <c r="J44" s="281">
        <v>85980382</v>
      </c>
      <c r="K44" s="282">
        <f t="shared" si="2"/>
        <v>1.5040738729566439</v>
      </c>
    </row>
    <row r="45" spans="1:11" ht="13.5">
      <c r="A45" s="283"/>
      <c r="B45" s="305">
        <v>613</v>
      </c>
      <c r="C45" s="306" t="s">
        <v>38</v>
      </c>
      <c r="D45" s="307">
        <v>411881</v>
      </c>
      <c r="E45" s="282">
        <f t="shared" si="0"/>
        <v>0.003621005901228961</v>
      </c>
      <c r="G45" s="283"/>
      <c r="H45" s="279">
        <v>304</v>
      </c>
      <c r="I45" s="280" t="s">
        <v>53</v>
      </c>
      <c r="J45" s="281">
        <v>326521654</v>
      </c>
      <c r="K45" s="282">
        <f t="shared" si="2"/>
        <v>5.711915640663113</v>
      </c>
    </row>
    <row r="46" spans="1:11" ht="14.25" thickBot="1">
      <c r="A46" s="283"/>
      <c r="B46" s="305">
        <v>614</v>
      </c>
      <c r="C46" s="306" t="s">
        <v>39</v>
      </c>
      <c r="D46" s="307">
        <v>116605</v>
      </c>
      <c r="E46" s="282">
        <f t="shared" si="0"/>
        <v>0.0010251198601363089</v>
      </c>
      <c r="G46" s="291" t="s">
        <v>54</v>
      </c>
      <c r="H46" s="292" t="s">
        <v>334</v>
      </c>
      <c r="I46" s="293"/>
      <c r="J46" s="294">
        <f>SUM(J43:J45)</f>
        <v>412516200</v>
      </c>
      <c r="K46" s="295">
        <f t="shared" si="2"/>
        <v>7.216237287610067</v>
      </c>
    </row>
    <row r="47" spans="1:11" ht="13.5">
      <c r="A47" s="283"/>
      <c r="B47" s="305">
        <v>615</v>
      </c>
      <c r="C47" s="306" t="s">
        <v>40</v>
      </c>
      <c r="D47" s="307">
        <v>139185</v>
      </c>
      <c r="E47" s="282">
        <f t="shared" si="0"/>
        <v>0.0012236294132590552</v>
      </c>
      <c r="G47" s="283" t="s">
        <v>55</v>
      </c>
      <c r="H47" s="296">
        <v>305</v>
      </c>
      <c r="I47" s="315" t="s">
        <v>56</v>
      </c>
      <c r="J47" s="298">
        <v>21611952</v>
      </c>
      <c r="K47" s="299">
        <f t="shared" si="2"/>
        <v>0.3780626648854978</v>
      </c>
    </row>
    <row r="48" spans="1:11" ht="13.5">
      <c r="A48" s="283"/>
      <c r="B48" s="305">
        <v>617</v>
      </c>
      <c r="C48" s="306" t="s">
        <v>41</v>
      </c>
      <c r="D48" s="307">
        <v>60038</v>
      </c>
      <c r="E48" s="282">
        <f t="shared" si="0"/>
        <v>0.0005278173848708349</v>
      </c>
      <c r="G48" s="283"/>
      <c r="H48" s="279">
        <v>306</v>
      </c>
      <c r="I48" s="280" t="s">
        <v>57</v>
      </c>
      <c r="J48" s="281">
        <v>1550738</v>
      </c>
      <c r="K48" s="282">
        <f t="shared" si="2"/>
        <v>0.0271274034302504</v>
      </c>
    </row>
    <row r="49" spans="1:11" ht="13.5">
      <c r="A49" s="316"/>
      <c r="B49" s="305">
        <v>618</v>
      </c>
      <c r="C49" s="306" t="s">
        <v>42</v>
      </c>
      <c r="D49" s="307">
        <v>1015827</v>
      </c>
      <c r="E49" s="282">
        <f t="shared" si="0"/>
        <v>0.008930529841453507</v>
      </c>
      <c r="G49" s="283"/>
      <c r="H49" s="279">
        <v>307</v>
      </c>
      <c r="I49" s="280" t="s">
        <v>58</v>
      </c>
      <c r="J49" s="281">
        <v>465654</v>
      </c>
      <c r="K49" s="282">
        <f t="shared" si="2"/>
        <v>0.008145788596726088</v>
      </c>
    </row>
    <row r="50" spans="1:11" ht="13.5">
      <c r="A50" s="283"/>
      <c r="B50" s="305">
        <v>619</v>
      </c>
      <c r="C50" s="306" t="s">
        <v>43</v>
      </c>
      <c r="D50" s="307">
        <v>525549</v>
      </c>
      <c r="E50" s="282">
        <f t="shared" si="0"/>
        <v>0.0046203054532376565</v>
      </c>
      <c r="G50" s="283"/>
      <c r="H50" s="279">
        <v>308</v>
      </c>
      <c r="I50" s="280" t="s">
        <v>59</v>
      </c>
      <c r="J50" s="281">
        <v>24776</v>
      </c>
      <c r="K50" s="282">
        <f t="shared" si="2"/>
        <v>0.0004334120576060456</v>
      </c>
    </row>
    <row r="51" spans="1:11" ht="13.5">
      <c r="A51" s="283"/>
      <c r="B51" s="305">
        <v>620</v>
      </c>
      <c r="C51" s="306" t="s">
        <v>44</v>
      </c>
      <c r="D51" s="307">
        <v>4465849</v>
      </c>
      <c r="E51" s="282">
        <f t="shared" si="0"/>
        <v>0.039261013698125076</v>
      </c>
      <c r="G51" s="283"/>
      <c r="H51" s="279">
        <v>309</v>
      </c>
      <c r="I51" s="280" t="s">
        <v>60</v>
      </c>
      <c r="J51" s="281">
        <v>160795</v>
      </c>
      <c r="K51" s="282">
        <f t="shared" si="2"/>
        <v>0.00281282256226849</v>
      </c>
    </row>
    <row r="52" spans="1:11" ht="13.5">
      <c r="A52" s="283"/>
      <c r="B52" s="305">
        <v>621</v>
      </c>
      <c r="C52" s="306" t="s">
        <v>45</v>
      </c>
      <c r="D52" s="307">
        <v>68281</v>
      </c>
      <c r="E52" s="282">
        <f t="shared" si="0"/>
        <v>0.000600284800565733</v>
      </c>
      <c r="G52" s="283"/>
      <c r="H52" s="279">
        <v>310</v>
      </c>
      <c r="I52" s="280" t="s">
        <v>61</v>
      </c>
      <c r="J52" s="281">
        <v>539694</v>
      </c>
      <c r="K52" s="282">
        <f t="shared" si="2"/>
        <v>0.009440986721732207</v>
      </c>
    </row>
    <row r="53" spans="1:11" ht="13.5">
      <c r="A53" s="283"/>
      <c r="B53" s="305">
        <v>624</v>
      </c>
      <c r="C53" s="306" t="s">
        <v>46</v>
      </c>
      <c r="D53" s="307">
        <v>5176</v>
      </c>
      <c r="E53" s="282">
        <f t="shared" si="0"/>
        <v>4.55042270577208E-05</v>
      </c>
      <c r="G53" s="283"/>
      <c r="H53" s="279">
        <v>311</v>
      </c>
      <c r="I53" s="280" t="s">
        <v>62</v>
      </c>
      <c r="J53" s="281">
        <v>179180</v>
      </c>
      <c r="K53" s="282">
        <f t="shared" si="2"/>
        <v>0.0031344354408238315</v>
      </c>
    </row>
    <row r="54" spans="1:11" ht="13.5">
      <c r="A54" s="283"/>
      <c r="B54" s="305">
        <v>625</v>
      </c>
      <c r="C54" s="306" t="s">
        <v>47</v>
      </c>
      <c r="D54" s="307">
        <v>52764</v>
      </c>
      <c r="E54" s="282">
        <f t="shared" si="0"/>
        <v>0.0004638688246664568</v>
      </c>
      <c r="G54" s="283"/>
      <c r="H54" s="279">
        <v>312</v>
      </c>
      <c r="I54" s="280" t="s">
        <v>63</v>
      </c>
      <c r="J54" s="281">
        <v>152851</v>
      </c>
      <c r="K54" s="282">
        <f t="shared" si="2"/>
        <v>0.0026738564101203453</v>
      </c>
    </row>
    <row r="55" spans="1:11" ht="13.5">
      <c r="A55" s="283"/>
      <c r="B55" s="305">
        <v>626</v>
      </c>
      <c r="C55" s="306" t="s">
        <v>48</v>
      </c>
      <c r="D55" s="307">
        <v>54169</v>
      </c>
      <c r="E55" s="282">
        <f t="shared" si="0"/>
        <v>0.00047622072555828404</v>
      </c>
      <c r="G55" s="283"/>
      <c r="H55" s="279">
        <v>320</v>
      </c>
      <c r="I55" s="280" t="s">
        <v>68</v>
      </c>
      <c r="J55" s="281">
        <v>5285163</v>
      </c>
      <c r="K55" s="282">
        <f t="shared" si="2"/>
        <v>0.09245452738994756</v>
      </c>
    </row>
    <row r="56" spans="1:11" ht="13.5">
      <c r="A56" s="283"/>
      <c r="B56" s="305">
        <v>627</v>
      </c>
      <c r="C56" s="306" t="s">
        <v>49</v>
      </c>
      <c r="D56" s="307">
        <v>773589</v>
      </c>
      <c r="E56" s="282">
        <f t="shared" si="0"/>
        <v>0.006800921465485931</v>
      </c>
      <c r="G56" s="283"/>
      <c r="H56" s="279">
        <v>321</v>
      </c>
      <c r="I56" s="280" t="s">
        <v>69</v>
      </c>
      <c r="J56" s="281">
        <v>7131</v>
      </c>
      <c r="K56" s="282">
        <f t="shared" si="2"/>
        <v>0.0001247441630121372</v>
      </c>
    </row>
    <row r="57" spans="1:11" ht="13.5">
      <c r="A57" s="283"/>
      <c r="B57" s="305">
        <v>628</v>
      </c>
      <c r="C57" s="306" t="s">
        <v>50</v>
      </c>
      <c r="D57" s="307">
        <v>124259</v>
      </c>
      <c r="E57" s="282">
        <f t="shared" si="0"/>
        <v>0.001092409147984028</v>
      </c>
      <c r="G57" s="283"/>
      <c r="H57" s="279">
        <v>322</v>
      </c>
      <c r="I57" s="280" t="s">
        <v>70</v>
      </c>
      <c r="J57" s="281">
        <v>248</v>
      </c>
      <c r="K57" s="282">
        <f t="shared" si="2"/>
        <v>4.338318949237137E-06</v>
      </c>
    </row>
    <row r="58" spans="1:11" ht="14.25" thickBot="1">
      <c r="A58" s="291" t="s">
        <v>335</v>
      </c>
      <c r="B58" s="292" t="s">
        <v>331</v>
      </c>
      <c r="C58" s="293"/>
      <c r="D58" s="294">
        <f>SUM(D36:D57)</f>
        <v>544339333</v>
      </c>
      <c r="E58" s="295">
        <f t="shared" si="0"/>
        <v>4.785498571344725</v>
      </c>
      <c r="G58" s="283"/>
      <c r="H58" s="279">
        <v>323</v>
      </c>
      <c r="I58" s="280" t="s">
        <v>71</v>
      </c>
      <c r="J58" s="281">
        <v>21045</v>
      </c>
      <c r="K58" s="282">
        <f t="shared" si="2"/>
        <v>0.00036814484793022396</v>
      </c>
    </row>
    <row r="59" spans="1:11" ht="13.5">
      <c r="A59" s="283" t="s">
        <v>51</v>
      </c>
      <c r="B59" s="302">
        <v>302</v>
      </c>
      <c r="C59" s="303" t="s">
        <v>52</v>
      </c>
      <c r="D59" s="304">
        <v>185095992</v>
      </c>
      <c r="E59" s="299">
        <f t="shared" si="0"/>
        <v>1.6272507819633062</v>
      </c>
      <c r="G59" s="283"/>
      <c r="H59" s="279">
        <v>324</v>
      </c>
      <c r="I59" s="280" t="s">
        <v>72</v>
      </c>
      <c r="J59" s="281">
        <v>6214</v>
      </c>
      <c r="K59" s="282">
        <f t="shared" si="2"/>
        <v>0.00010870287883290149</v>
      </c>
    </row>
    <row r="60" spans="1:11" ht="13.5">
      <c r="A60" s="283"/>
      <c r="B60" s="305">
        <v>304</v>
      </c>
      <c r="C60" s="306" t="s">
        <v>53</v>
      </c>
      <c r="D60" s="307">
        <v>1980767802</v>
      </c>
      <c r="E60" s="282">
        <f t="shared" si="0"/>
        <v>17.41369934521456</v>
      </c>
      <c r="G60" s="283"/>
      <c r="H60" s="279">
        <v>326</v>
      </c>
      <c r="I60" s="280" t="s">
        <v>74</v>
      </c>
      <c r="J60" s="281">
        <v>12717</v>
      </c>
      <c r="K60" s="282">
        <f t="shared" si="2"/>
        <v>0.0002224612986993898</v>
      </c>
    </row>
    <row r="61" spans="1:11" ht="14.25" thickBot="1">
      <c r="A61" s="291" t="s">
        <v>336</v>
      </c>
      <c r="B61" s="292" t="s">
        <v>334</v>
      </c>
      <c r="C61" s="293"/>
      <c r="D61" s="294">
        <f>SUM(D59:D60)</f>
        <v>2165863794</v>
      </c>
      <c r="E61" s="295">
        <f t="shared" si="0"/>
        <v>19.040950127177865</v>
      </c>
      <c r="G61" s="283"/>
      <c r="H61" s="279">
        <v>330</v>
      </c>
      <c r="I61" s="317" t="s">
        <v>78</v>
      </c>
      <c r="J61" s="281">
        <v>215</v>
      </c>
      <c r="K61" s="282">
        <f t="shared" si="2"/>
        <v>3.7610426374434857E-06</v>
      </c>
    </row>
    <row r="62" spans="1:11" ht="13.5">
      <c r="A62" s="311" t="s">
        <v>55</v>
      </c>
      <c r="B62" s="302">
        <v>305</v>
      </c>
      <c r="C62" s="303" t="s">
        <v>56</v>
      </c>
      <c r="D62" s="304">
        <v>203660045</v>
      </c>
      <c r="E62" s="299">
        <f t="shared" si="0"/>
        <v>1.7904545846726498</v>
      </c>
      <c r="G62" s="283"/>
      <c r="H62" s="279">
        <v>333</v>
      </c>
      <c r="I62" s="280" t="s">
        <v>81</v>
      </c>
      <c r="J62" s="281">
        <v>2531</v>
      </c>
      <c r="K62" s="282">
        <f t="shared" si="2"/>
        <v>4.4275343792416104E-05</v>
      </c>
    </row>
    <row r="63" spans="1:11" ht="13.5">
      <c r="A63" s="311"/>
      <c r="B63" s="305">
        <v>306</v>
      </c>
      <c r="C63" s="306" t="s">
        <v>57</v>
      </c>
      <c r="D63" s="307">
        <v>6587958</v>
      </c>
      <c r="E63" s="282">
        <f t="shared" si="0"/>
        <v>0.05791729843097532</v>
      </c>
      <c r="G63" s="283"/>
      <c r="H63" s="279">
        <v>401</v>
      </c>
      <c r="I63" s="280" t="s">
        <v>86</v>
      </c>
      <c r="J63" s="281">
        <v>5159857</v>
      </c>
      <c r="K63" s="282">
        <f t="shared" si="2"/>
        <v>0.09026252176795922</v>
      </c>
    </row>
    <row r="64" spans="1:11" ht="13.5">
      <c r="A64" s="311"/>
      <c r="B64" s="305">
        <v>307</v>
      </c>
      <c r="C64" s="306" t="s">
        <v>58</v>
      </c>
      <c r="D64" s="307">
        <v>2972648</v>
      </c>
      <c r="E64" s="282">
        <f t="shared" si="0"/>
        <v>0.026133703546112757</v>
      </c>
      <c r="G64" s="283"/>
      <c r="H64" s="279">
        <v>402</v>
      </c>
      <c r="I64" s="280" t="s">
        <v>87</v>
      </c>
      <c r="J64" s="281">
        <v>217200</v>
      </c>
      <c r="K64" s="282">
        <f t="shared" si="2"/>
        <v>0.003799527724896396</v>
      </c>
    </row>
    <row r="65" spans="1:11" ht="13.5">
      <c r="A65" s="311"/>
      <c r="B65" s="305">
        <v>308</v>
      </c>
      <c r="C65" s="306" t="s">
        <v>59</v>
      </c>
      <c r="D65" s="307">
        <v>155047</v>
      </c>
      <c r="E65" s="282">
        <f t="shared" si="0"/>
        <v>0.0013630784182029438</v>
      </c>
      <c r="G65" s="283"/>
      <c r="H65" s="279">
        <v>403</v>
      </c>
      <c r="I65" s="280" t="s">
        <v>88</v>
      </c>
      <c r="J65" s="281">
        <v>3497</v>
      </c>
      <c r="K65" s="282">
        <f t="shared" si="2"/>
        <v>6.117379582855753E-05</v>
      </c>
    </row>
    <row r="66" spans="1:11" ht="13.5">
      <c r="A66" s="311"/>
      <c r="B66" s="305">
        <v>309</v>
      </c>
      <c r="C66" s="306" t="s">
        <v>60</v>
      </c>
      <c r="D66" s="307">
        <v>2435546</v>
      </c>
      <c r="E66" s="282">
        <f t="shared" si="0"/>
        <v>0.021411831181128993</v>
      </c>
      <c r="G66" s="283"/>
      <c r="H66" s="279">
        <v>404</v>
      </c>
      <c r="I66" s="280" t="s">
        <v>89</v>
      </c>
      <c r="J66" s="281">
        <v>8028</v>
      </c>
      <c r="K66" s="282">
        <f t="shared" si="2"/>
        <v>0.0001404355827599828</v>
      </c>
    </row>
    <row r="67" spans="1:11" ht="13.5">
      <c r="A67" s="311"/>
      <c r="B67" s="305">
        <v>310</v>
      </c>
      <c r="C67" s="306" t="s">
        <v>61</v>
      </c>
      <c r="D67" s="307">
        <v>4933737</v>
      </c>
      <c r="E67" s="282">
        <f t="shared" si="0"/>
        <v>0.043374398897039854</v>
      </c>
      <c r="G67" s="283"/>
      <c r="H67" s="279">
        <v>406</v>
      </c>
      <c r="I67" s="280" t="s">
        <v>91</v>
      </c>
      <c r="J67" s="281">
        <v>608643</v>
      </c>
      <c r="K67" s="282">
        <f t="shared" si="2"/>
        <v>0.010647126855727978</v>
      </c>
    </row>
    <row r="68" spans="1:11" ht="13.5">
      <c r="A68" s="311"/>
      <c r="B68" s="305">
        <v>311</v>
      </c>
      <c r="C68" s="306" t="s">
        <v>62</v>
      </c>
      <c r="D68" s="307">
        <v>14183857</v>
      </c>
      <c r="E68" s="282">
        <f t="shared" si="0"/>
        <v>0.12469579781341628</v>
      </c>
      <c r="G68" s="283"/>
      <c r="H68" s="279">
        <v>407</v>
      </c>
      <c r="I68" s="280" t="s">
        <v>92</v>
      </c>
      <c r="J68" s="281">
        <v>3431064</v>
      </c>
      <c r="K68" s="282">
        <f t="shared" si="2"/>
        <v>0.06002036277115068</v>
      </c>
    </row>
    <row r="69" spans="1:11" ht="13.5">
      <c r="A69" s="311"/>
      <c r="B69" s="305">
        <v>312</v>
      </c>
      <c r="C69" s="306" t="s">
        <v>63</v>
      </c>
      <c r="D69" s="307">
        <v>6285356</v>
      </c>
      <c r="E69" s="282">
        <f t="shared" si="0"/>
        <v>0.055257006677474456</v>
      </c>
      <c r="G69" s="283"/>
      <c r="H69" s="279">
        <v>408</v>
      </c>
      <c r="I69" s="280" t="s">
        <v>93</v>
      </c>
      <c r="J69" s="281">
        <v>29539</v>
      </c>
      <c r="K69" s="282">
        <f t="shared" si="2"/>
        <v>0.000516732271941596</v>
      </c>
    </row>
    <row r="70" spans="1:11" ht="13.5">
      <c r="A70" s="311"/>
      <c r="B70" s="305">
        <v>314</v>
      </c>
      <c r="C70" s="306" t="s">
        <v>64</v>
      </c>
      <c r="D70" s="307">
        <v>84812</v>
      </c>
      <c r="E70" s="282">
        <f t="shared" si="0"/>
        <v>0.0007456152444396091</v>
      </c>
      <c r="G70" s="283"/>
      <c r="H70" s="279">
        <v>409</v>
      </c>
      <c r="I70" s="280" t="s">
        <v>94</v>
      </c>
      <c r="J70" s="281">
        <v>14618659</v>
      </c>
      <c r="K70" s="282">
        <f t="shared" si="2"/>
        <v>0.25572744093603234</v>
      </c>
    </row>
    <row r="71" spans="1:11" ht="13.5">
      <c r="A71" s="311"/>
      <c r="B71" s="305">
        <v>315</v>
      </c>
      <c r="C71" s="306" t="s">
        <v>65</v>
      </c>
      <c r="D71" s="307">
        <v>284976</v>
      </c>
      <c r="E71" s="282">
        <f t="shared" si="0"/>
        <v>0.002505334739181036</v>
      </c>
      <c r="G71" s="283"/>
      <c r="H71" s="279">
        <v>410</v>
      </c>
      <c r="I71" s="280" t="s">
        <v>95</v>
      </c>
      <c r="J71" s="281">
        <v>41863365</v>
      </c>
      <c r="K71" s="282">
        <f t="shared" si="2"/>
        <v>0.7323251195900433</v>
      </c>
    </row>
    <row r="72" spans="1:11" ht="13.5">
      <c r="A72" s="311"/>
      <c r="B72" s="305">
        <v>316</v>
      </c>
      <c r="C72" s="306" t="s">
        <v>66</v>
      </c>
      <c r="D72" s="307">
        <v>4180653</v>
      </c>
      <c r="E72" s="282">
        <f aca="true" t="shared" si="3" ref="E72:E135">D72/$D$6*100</f>
        <v>0.036753744853466316</v>
      </c>
      <c r="F72" s="318"/>
      <c r="G72" s="283"/>
      <c r="H72" s="279">
        <v>411</v>
      </c>
      <c r="I72" s="280" t="s">
        <v>96</v>
      </c>
      <c r="J72" s="281">
        <v>1154985</v>
      </c>
      <c r="K72" s="282">
        <f t="shared" si="2"/>
        <v>0.020204408514454254</v>
      </c>
    </row>
    <row r="73" spans="1:11" ht="13.5">
      <c r="A73" s="311"/>
      <c r="B73" s="305">
        <v>317</v>
      </c>
      <c r="C73" s="309" t="s">
        <v>337</v>
      </c>
      <c r="D73" s="307">
        <v>71670</v>
      </c>
      <c r="E73" s="282">
        <f t="shared" si="3"/>
        <v>0.0006300788163112153</v>
      </c>
      <c r="G73" s="283"/>
      <c r="H73" s="279">
        <v>412</v>
      </c>
      <c r="I73" s="280" t="s">
        <v>97</v>
      </c>
      <c r="J73" s="281">
        <v>411311</v>
      </c>
      <c r="K73" s="282">
        <f t="shared" si="2"/>
        <v>0.0071951544569745</v>
      </c>
    </row>
    <row r="74" spans="1:11" ht="13.5">
      <c r="A74" s="311"/>
      <c r="B74" s="305">
        <v>319</v>
      </c>
      <c r="C74" s="306" t="s">
        <v>67</v>
      </c>
      <c r="D74" s="307">
        <v>949911</v>
      </c>
      <c r="E74" s="282">
        <f t="shared" si="3"/>
        <v>0.008351036674773304</v>
      </c>
      <c r="G74" s="283"/>
      <c r="H74" s="279">
        <v>413</v>
      </c>
      <c r="I74" s="280" t="s">
        <v>98</v>
      </c>
      <c r="J74" s="281">
        <v>8671695</v>
      </c>
      <c r="K74" s="282">
        <f t="shared" si="2"/>
        <v>0.15169588201816506</v>
      </c>
    </row>
    <row r="75" spans="1:11" ht="13.5">
      <c r="A75" s="311"/>
      <c r="B75" s="305">
        <v>320</v>
      </c>
      <c r="C75" s="306" t="s">
        <v>68</v>
      </c>
      <c r="D75" s="307">
        <v>3490214</v>
      </c>
      <c r="E75" s="282">
        <f t="shared" si="3"/>
        <v>0.030683827344674647</v>
      </c>
      <c r="G75" s="283"/>
      <c r="H75" s="279">
        <v>414</v>
      </c>
      <c r="I75" s="319" t="s">
        <v>99</v>
      </c>
      <c r="J75" s="281">
        <v>2316</v>
      </c>
      <c r="K75" s="282">
        <f t="shared" si="2"/>
        <v>4.051430115497262E-05</v>
      </c>
    </row>
    <row r="76" spans="1:11" ht="14.25" thickBot="1">
      <c r="A76" s="311"/>
      <c r="B76" s="305">
        <v>321</v>
      </c>
      <c r="C76" s="306" t="s">
        <v>69</v>
      </c>
      <c r="D76" s="307">
        <v>115430</v>
      </c>
      <c r="E76" s="282">
        <f t="shared" si="3"/>
        <v>0.0010147899786075564</v>
      </c>
      <c r="G76" s="291" t="s">
        <v>100</v>
      </c>
      <c r="H76" s="292" t="s">
        <v>338</v>
      </c>
      <c r="I76" s="293"/>
      <c r="J76" s="294">
        <f>SUM(J47:J75)</f>
        <v>106201063</v>
      </c>
      <c r="K76" s="295">
        <f t="shared" si="2"/>
        <v>1.8577987259759152</v>
      </c>
    </row>
    <row r="77" spans="1:11" ht="13.5">
      <c r="A77" s="311"/>
      <c r="B77" s="305">
        <v>322</v>
      </c>
      <c r="C77" s="306" t="s">
        <v>70</v>
      </c>
      <c r="D77" s="307">
        <v>801063</v>
      </c>
      <c r="E77" s="282">
        <f t="shared" si="3"/>
        <v>0.007042456074099498</v>
      </c>
      <c r="G77" s="283" t="s">
        <v>101</v>
      </c>
      <c r="H77" s="296">
        <v>201</v>
      </c>
      <c r="I77" s="315" t="s">
        <v>102</v>
      </c>
      <c r="J77" s="298">
        <v>564170</v>
      </c>
      <c r="K77" s="299">
        <f t="shared" si="2"/>
        <v>0.009869150812867402</v>
      </c>
    </row>
    <row r="78" spans="1:11" ht="13.5">
      <c r="A78" s="311"/>
      <c r="B78" s="305">
        <v>323</v>
      </c>
      <c r="C78" s="306" t="s">
        <v>71</v>
      </c>
      <c r="D78" s="307">
        <v>1761626</v>
      </c>
      <c r="E78" s="282">
        <f t="shared" si="3"/>
        <v>0.015487138619548776</v>
      </c>
      <c r="G78" s="283"/>
      <c r="H78" s="279">
        <v>202</v>
      </c>
      <c r="I78" s="280" t="s">
        <v>103</v>
      </c>
      <c r="J78" s="281">
        <v>10465284</v>
      </c>
      <c r="K78" s="282">
        <f t="shared" si="2"/>
        <v>0.18307153179979122</v>
      </c>
    </row>
    <row r="79" spans="1:11" ht="13.5">
      <c r="A79" s="311"/>
      <c r="B79" s="305">
        <v>324</v>
      </c>
      <c r="C79" s="306" t="s">
        <v>72</v>
      </c>
      <c r="D79" s="307">
        <v>413375</v>
      </c>
      <c r="E79" s="282">
        <f t="shared" si="3"/>
        <v>0.003634140235700413</v>
      </c>
      <c r="G79" s="283"/>
      <c r="H79" s="279">
        <v>203</v>
      </c>
      <c r="I79" s="280" t="s">
        <v>104</v>
      </c>
      <c r="J79" s="281">
        <v>14029969</v>
      </c>
      <c r="K79" s="282">
        <f t="shared" si="2"/>
        <v>0.24542935633028065</v>
      </c>
    </row>
    <row r="80" spans="1:11" ht="13.5">
      <c r="A80" s="311"/>
      <c r="B80" s="305">
        <v>326</v>
      </c>
      <c r="C80" s="306" t="s">
        <v>74</v>
      </c>
      <c r="D80" s="307">
        <v>336711</v>
      </c>
      <c r="E80" s="282">
        <f t="shared" si="3"/>
        <v>0.0029601572250448666</v>
      </c>
      <c r="G80" s="283"/>
      <c r="H80" s="279">
        <v>204</v>
      </c>
      <c r="I80" s="280" t="s">
        <v>105</v>
      </c>
      <c r="J80" s="281">
        <v>3971783</v>
      </c>
      <c r="K80" s="282">
        <f t="shared" si="2"/>
        <v>0.06947928004499163</v>
      </c>
    </row>
    <row r="81" spans="1:11" ht="13.5">
      <c r="A81" s="311"/>
      <c r="B81" s="305">
        <v>327</v>
      </c>
      <c r="C81" s="306" t="s">
        <v>75</v>
      </c>
      <c r="D81" s="307">
        <v>353839</v>
      </c>
      <c r="E81" s="282">
        <f t="shared" si="3"/>
        <v>0.0031107361278742023</v>
      </c>
      <c r="G81" s="283"/>
      <c r="H81" s="279">
        <v>205</v>
      </c>
      <c r="I81" s="280" t="s">
        <v>106</v>
      </c>
      <c r="J81" s="281">
        <v>26198283</v>
      </c>
      <c r="K81" s="282">
        <f t="shared" si="2"/>
        <v>0.45829236925958533</v>
      </c>
    </row>
    <row r="82" spans="1:11" ht="13.5">
      <c r="A82" s="311"/>
      <c r="B82" s="305">
        <v>328</v>
      </c>
      <c r="C82" s="306" t="s">
        <v>76</v>
      </c>
      <c r="D82" s="307">
        <v>170582</v>
      </c>
      <c r="E82" s="282">
        <f t="shared" si="3"/>
        <v>0.001499652639095852</v>
      </c>
      <c r="G82" s="283"/>
      <c r="H82" s="279">
        <v>206</v>
      </c>
      <c r="I82" s="280" t="s">
        <v>107</v>
      </c>
      <c r="J82" s="281">
        <v>294112</v>
      </c>
      <c r="K82" s="282">
        <f t="shared" si="2"/>
        <v>0.0051449663822501325</v>
      </c>
    </row>
    <row r="83" spans="1:11" ht="13.5">
      <c r="A83" s="311"/>
      <c r="B83" s="305">
        <v>329</v>
      </c>
      <c r="C83" s="306" t="s">
        <v>77</v>
      </c>
      <c r="D83" s="307">
        <v>130130</v>
      </c>
      <c r="E83" s="282">
        <f t="shared" si="3"/>
        <v>0.001144023390073649</v>
      </c>
      <c r="G83" s="283"/>
      <c r="H83" s="279">
        <v>207</v>
      </c>
      <c r="I83" s="280" t="s">
        <v>108</v>
      </c>
      <c r="J83" s="281">
        <v>21846508</v>
      </c>
      <c r="K83" s="282">
        <f t="shared" si="2"/>
        <v>0.38216580496395447</v>
      </c>
    </row>
    <row r="84" spans="1:11" ht="13.5">
      <c r="A84" s="311"/>
      <c r="B84" s="305">
        <v>330</v>
      </c>
      <c r="C84" s="306" t="s">
        <v>78</v>
      </c>
      <c r="D84" s="307">
        <v>282589</v>
      </c>
      <c r="E84" s="282">
        <f t="shared" si="3"/>
        <v>0.0024843496947477327</v>
      </c>
      <c r="G84" s="283"/>
      <c r="H84" s="279">
        <v>208</v>
      </c>
      <c r="I84" s="280" t="s">
        <v>109</v>
      </c>
      <c r="J84" s="281">
        <v>11749035</v>
      </c>
      <c r="K84" s="282">
        <f t="shared" si="2"/>
        <v>0.2055284724828643</v>
      </c>
    </row>
    <row r="85" spans="1:11" ht="13.5">
      <c r="A85" s="311"/>
      <c r="B85" s="305">
        <v>331</v>
      </c>
      <c r="C85" s="308" t="s">
        <v>79</v>
      </c>
      <c r="D85" s="307">
        <v>194531</v>
      </c>
      <c r="E85" s="282">
        <f t="shared" si="3"/>
        <v>0.0017101976031231618</v>
      </c>
      <c r="G85" s="283"/>
      <c r="H85" s="279">
        <v>209</v>
      </c>
      <c r="I85" s="280" t="s">
        <v>110</v>
      </c>
      <c r="J85" s="281">
        <v>800877</v>
      </c>
      <c r="K85" s="282">
        <f t="shared" si="2"/>
        <v>0.014009918810920122</v>
      </c>
    </row>
    <row r="86" spans="1:11" ht="13.5">
      <c r="A86" s="311"/>
      <c r="B86" s="305">
        <v>332</v>
      </c>
      <c r="C86" s="306" t="s">
        <v>80</v>
      </c>
      <c r="D86" s="307">
        <v>89410</v>
      </c>
      <c r="E86" s="282">
        <f t="shared" si="3"/>
        <v>0.0007860380489240373</v>
      </c>
      <c r="G86" s="283"/>
      <c r="H86" s="279">
        <v>210</v>
      </c>
      <c r="I86" s="280" t="s">
        <v>111</v>
      </c>
      <c r="J86" s="281">
        <v>30580596</v>
      </c>
      <c r="K86" s="282">
        <f t="shared" si="2"/>
        <v>0.5349531415555056</v>
      </c>
    </row>
    <row r="87" spans="1:11" ht="13.5">
      <c r="A87" s="311"/>
      <c r="B87" s="305">
        <v>333</v>
      </c>
      <c r="C87" s="306" t="s">
        <v>81</v>
      </c>
      <c r="D87" s="307">
        <v>88604</v>
      </c>
      <c r="E87" s="282">
        <f t="shared" si="3"/>
        <v>0.0007789521897647399</v>
      </c>
      <c r="G87" s="283"/>
      <c r="H87" s="279">
        <v>213</v>
      </c>
      <c r="I87" s="280" t="s">
        <v>114</v>
      </c>
      <c r="J87" s="281">
        <v>88673527</v>
      </c>
      <c r="K87" s="282">
        <f t="shared" si="2"/>
        <v>1.551185655160447</v>
      </c>
    </row>
    <row r="88" spans="1:11" ht="13.5">
      <c r="A88" s="311"/>
      <c r="B88" s="305">
        <v>334</v>
      </c>
      <c r="C88" s="306" t="s">
        <v>82</v>
      </c>
      <c r="D88" s="307">
        <v>16970</v>
      </c>
      <c r="E88" s="282">
        <f t="shared" si="3"/>
        <v>0.00014918986344078863</v>
      </c>
      <c r="G88" s="283"/>
      <c r="H88" s="279">
        <v>215</v>
      </c>
      <c r="I88" s="280" t="s">
        <v>115</v>
      </c>
      <c r="J88" s="281">
        <v>6408992</v>
      </c>
      <c r="K88" s="282">
        <f t="shared" si="2"/>
        <v>0.11211391709318233</v>
      </c>
    </row>
    <row r="89" spans="1:11" ht="13.5">
      <c r="A89" s="311"/>
      <c r="B89" s="305">
        <v>335</v>
      </c>
      <c r="C89" s="320" t="s">
        <v>83</v>
      </c>
      <c r="D89" s="307">
        <v>130241</v>
      </c>
      <c r="E89" s="282">
        <f t="shared" si="3"/>
        <v>0.0011449992342010462</v>
      </c>
      <c r="G89" s="283"/>
      <c r="H89" s="279">
        <v>217</v>
      </c>
      <c r="I89" s="280" t="s">
        <v>116</v>
      </c>
      <c r="J89" s="281">
        <v>1575133</v>
      </c>
      <c r="K89" s="282">
        <f t="shared" si="2"/>
        <v>0.027554150570438463</v>
      </c>
    </row>
    <row r="90" spans="1:11" ht="13.5">
      <c r="A90" s="311"/>
      <c r="B90" s="305">
        <v>336</v>
      </c>
      <c r="C90" s="306" t="s">
        <v>84</v>
      </c>
      <c r="D90" s="307">
        <v>103763</v>
      </c>
      <c r="E90" s="282">
        <f t="shared" si="3"/>
        <v>0.0009122208485684474</v>
      </c>
      <c r="G90" s="283"/>
      <c r="H90" s="279">
        <v>218</v>
      </c>
      <c r="I90" s="280" t="s">
        <v>117</v>
      </c>
      <c r="J90" s="281">
        <v>20633019</v>
      </c>
      <c r="K90" s="282">
        <f t="shared" si="2"/>
        <v>0.3609379730147979</v>
      </c>
    </row>
    <row r="91" spans="1:11" ht="13.5">
      <c r="A91" s="311"/>
      <c r="B91" s="305">
        <v>337</v>
      </c>
      <c r="C91" s="306" t="s">
        <v>85</v>
      </c>
      <c r="D91" s="307">
        <v>32011</v>
      </c>
      <c r="E91" s="282">
        <f t="shared" si="3"/>
        <v>0.0002814211383973533</v>
      </c>
      <c r="G91" s="283"/>
      <c r="H91" s="279">
        <v>220</v>
      </c>
      <c r="I91" s="280" t="s">
        <v>119</v>
      </c>
      <c r="J91" s="281">
        <v>22808818</v>
      </c>
      <c r="K91" s="282">
        <f t="shared" si="2"/>
        <v>0.3989997070125044</v>
      </c>
    </row>
    <row r="92" spans="1:11" ht="13.5">
      <c r="A92" s="311"/>
      <c r="B92" s="305">
        <v>401</v>
      </c>
      <c r="C92" s="306" t="s">
        <v>86</v>
      </c>
      <c r="D92" s="307">
        <v>24463673</v>
      </c>
      <c r="E92" s="282">
        <f t="shared" si="3"/>
        <v>0.2150696543388396</v>
      </c>
      <c r="G92" s="283"/>
      <c r="H92" s="279">
        <v>221</v>
      </c>
      <c r="I92" s="280" t="s">
        <v>120</v>
      </c>
      <c r="J92" s="281">
        <v>2383</v>
      </c>
      <c r="K92" s="282">
        <f t="shared" si="2"/>
        <v>4.168634700012942E-05</v>
      </c>
    </row>
    <row r="93" spans="1:11" ht="13.5">
      <c r="A93" s="311"/>
      <c r="B93" s="305">
        <v>402</v>
      </c>
      <c r="C93" s="306" t="s">
        <v>87</v>
      </c>
      <c r="D93" s="307">
        <v>7393300</v>
      </c>
      <c r="E93" s="282">
        <f t="shared" si="3"/>
        <v>0.06499737285661654</v>
      </c>
      <c r="G93" s="283"/>
      <c r="H93" s="279">
        <v>222</v>
      </c>
      <c r="I93" s="280" t="s">
        <v>121</v>
      </c>
      <c r="J93" s="281">
        <v>12216367</v>
      </c>
      <c r="K93" s="282">
        <f>J93/$J$6*100</f>
        <v>0.21370361470538402</v>
      </c>
    </row>
    <row r="94" spans="1:11" ht="13.5">
      <c r="A94" s="311"/>
      <c r="B94" s="305">
        <v>403</v>
      </c>
      <c r="C94" s="306" t="s">
        <v>88</v>
      </c>
      <c r="D94" s="307">
        <v>782847</v>
      </c>
      <c r="E94" s="282">
        <f t="shared" si="3"/>
        <v>0.006882312140543964</v>
      </c>
      <c r="G94" s="283"/>
      <c r="H94" s="279">
        <v>225</v>
      </c>
      <c r="I94" s="280" t="s">
        <v>122</v>
      </c>
      <c r="J94" s="281">
        <v>8698516</v>
      </c>
      <c r="K94" s="282">
        <f>J94/$J$6*100</f>
        <v>0.15216506771388075</v>
      </c>
    </row>
    <row r="95" spans="1:11" ht="13.5">
      <c r="A95" s="311"/>
      <c r="B95" s="305">
        <v>404</v>
      </c>
      <c r="C95" s="306" t="s">
        <v>89</v>
      </c>
      <c r="D95" s="307">
        <v>927270</v>
      </c>
      <c r="E95" s="282">
        <f t="shared" si="3"/>
        <v>0.008151990846949916</v>
      </c>
      <c r="G95" s="283"/>
      <c r="H95" s="279">
        <v>228</v>
      </c>
      <c r="I95" s="280" t="s">
        <v>339</v>
      </c>
      <c r="J95" s="281">
        <v>182761</v>
      </c>
      <c r="K95" s="282">
        <f>J95/$J$6*100</f>
        <v>0.0031970786672642273</v>
      </c>
    </row>
    <row r="96" spans="1:11" ht="13.5">
      <c r="A96" s="311"/>
      <c r="B96" s="305">
        <v>405</v>
      </c>
      <c r="C96" s="306" t="s">
        <v>90</v>
      </c>
      <c r="D96" s="307">
        <v>26764</v>
      </c>
      <c r="E96" s="282">
        <f t="shared" si="3"/>
        <v>0.00023529272275363977</v>
      </c>
      <c r="G96" s="283"/>
      <c r="H96" s="279">
        <v>230</v>
      </c>
      <c r="I96" s="280" t="s">
        <v>123</v>
      </c>
      <c r="J96" s="281">
        <v>627330</v>
      </c>
      <c r="K96" s="282">
        <f>J96/$J$6*100</f>
        <v>0.010974022687197311</v>
      </c>
    </row>
    <row r="97" spans="1:11" ht="13.5">
      <c r="A97" s="311"/>
      <c r="B97" s="305">
        <v>406</v>
      </c>
      <c r="C97" s="306" t="s">
        <v>91</v>
      </c>
      <c r="D97" s="307">
        <v>17351011</v>
      </c>
      <c r="E97" s="282">
        <f t="shared" si="3"/>
        <v>0.1525394791779388</v>
      </c>
      <c r="G97" s="283"/>
      <c r="H97" s="279">
        <v>233</v>
      </c>
      <c r="I97" s="280" t="s">
        <v>124</v>
      </c>
      <c r="J97" s="281">
        <v>4141</v>
      </c>
      <c r="K97" s="282">
        <f>J97/$J$6*100</f>
        <v>7.243943051931848E-05</v>
      </c>
    </row>
    <row r="98" spans="1:11" ht="13.5">
      <c r="A98" s="311"/>
      <c r="B98" s="305">
        <v>407</v>
      </c>
      <c r="C98" s="306" t="s">
        <v>92</v>
      </c>
      <c r="D98" s="307">
        <v>24884297</v>
      </c>
      <c r="E98" s="282">
        <f t="shared" si="3"/>
        <v>0.21876752335003102</v>
      </c>
      <c r="G98" s="283"/>
      <c r="H98" s="279">
        <v>234</v>
      </c>
      <c r="I98" s="280" t="s">
        <v>125</v>
      </c>
      <c r="J98" s="281">
        <v>6275199</v>
      </c>
      <c r="K98" s="282">
        <f aca="true" t="shared" si="4" ref="K98:K161">J98/$J$6*100</f>
        <v>0.1097734464997336</v>
      </c>
    </row>
    <row r="99" spans="1:11" ht="13.5">
      <c r="A99" s="311"/>
      <c r="B99" s="305">
        <v>408</v>
      </c>
      <c r="C99" s="306" t="s">
        <v>93</v>
      </c>
      <c r="D99" s="307">
        <v>8262670</v>
      </c>
      <c r="E99" s="282">
        <f t="shared" si="3"/>
        <v>0.07264034230738368</v>
      </c>
      <c r="G99" s="283"/>
      <c r="H99" s="279">
        <v>241</v>
      </c>
      <c r="I99" s="280" t="s">
        <v>126</v>
      </c>
      <c r="J99" s="281">
        <v>120070</v>
      </c>
      <c r="K99" s="282">
        <f t="shared" si="4"/>
        <v>0.0021004111138504156</v>
      </c>
    </row>
    <row r="100" spans="1:11" ht="13.5">
      <c r="A100" s="311"/>
      <c r="B100" s="305">
        <v>409</v>
      </c>
      <c r="C100" s="306" t="s">
        <v>94</v>
      </c>
      <c r="D100" s="307">
        <v>25859544</v>
      </c>
      <c r="E100" s="282">
        <f t="shared" si="3"/>
        <v>0.22734129864472982</v>
      </c>
      <c r="G100" s="283"/>
      <c r="H100" s="279">
        <v>242</v>
      </c>
      <c r="I100" s="280" t="s">
        <v>127</v>
      </c>
      <c r="J100" s="281">
        <v>325389</v>
      </c>
      <c r="K100" s="282">
        <f t="shared" si="4"/>
        <v>0.0056921018732795274</v>
      </c>
    </row>
    <row r="101" spans="1:11" ht="13.5">
      <c r="A101" s="311"/>
      <c r="B101" s="305">
        <v>410</v>
      </c>
      <c r="C101" s="306" t="s">
        <v>95</v>
      </c>
      <c r="D101" s="307">
        <v>171067879</v>
      </c>
      <c r="E101" s="282">
        <f t="shared" si="3"/>
        <v>1.5039241901659017</v>
      </c>
      <c r="G101" s="283"/>
      <c r="H101" s="279">
        <v>243</v>
      </c>
      <c r="I101" s="321" t="s">
        <v>128</v>
      </c>
      <c r="J101" s="281">
        <v>86820</v>
      </c>
      <c r="K101" s="282">
        <f t="shared" si="4"/>
        <v>0.001518761496664388</v>
      </c>
    </row>
    <row r="102" spans="1:11" ht="13.5">
      <c r="A102" s="311"/>
      <c r="B102" s="305">
        <v>411</v>
      </c>
      <c r="C102" s="306" t="s">
        <v>96</v>
      </c>
      <c r="D102" s="307">
        <v>1303953</v>
      </c>
      <c r="E102" s="282">
        <f t="shared" si="3"/>
        <v>0.011463557454520134</v>
      </c>
      <c r="G102" s="283"/>
      <c r="H102" s="279">
        <v>244</v>
      </c>
      <c r="I102" s="322" t="s">
        <v>340</v>
      </c>
      <c r="J102" s="281">
        <v>133883</v>
      </c>
      <c r="K102" s="282">
        <f t="shared" si="4"/>
        <v>0.0023420449833899824</v>
      </c>
    </row>
    <row r="103" spans="1:11" ht="13.5">
      <c r="A103" s="311"/>
      <c r="B103" s="305">
        <v>412</v>
      </c>
      <c r="C103" s="306" t="s">
        <v>97</v>
      </c>
      <c r="D103" s="307">
        <v>546855</v>
      </c>
      <c r="E103" s="282">
        <f t="shared" si="3"/>
        <v>0.0048076147773666745</v>
      </c>
      <c r="G103" s="283"/>
      <c r="H103" s="323"/>
      <c r="I103" s="324" t="s">
        <v>341</v>
      </c>
      <c r="J103" s="325">
        <f>J79+J80+J81+J82+J83+J84+J85+J86+J87+J89+J90+J91+J92+J93+J94+J96+J97+J99+J100</f>
        <v>265155856</v>
      </c>
      <c r="K103" s="290">
        <f t="shared" si="4"/>
        <v>4.638430139459651</v>
      </c>
    </row>
    <row r="104" spans="1:11" ht="13.5">
      <c r="A104" s="311"/>
      <c r="B104" s="305">
        <v>413</v>
      </c>
      <c r="C104" s="306" t="s">
        <v>98</v>
      </c>
      <c r="D104" s="307">
        <v>71001759</v>
      </c>
      <c r="E104" s="282">
        <f t="shared" si="3"/>
        <v>0.6242040500451258</v>
      </c>
      <c r="G104" s="283"/>
      <c r="H104" s="284"/>
      <c r="I104" s="288" t="s">
        <v>342</v>
      </c>
      <c r="J104" s="289">
        <f>J77+J78+J88</f>
        <v>17438446</v>
      </c>
      <c r="K104" s="290">
        <f t="shared" si="4"/>
        <v>0.3050545997058409</v>
      </c>
    </row>
    <row r="105" spans="1:11" ht="13.5">
      <c r="A105" s="311"/>
      <c r="B105" s="326">
        <v>414</v>
      </c>
      <c r="C105" s="91" t="s">
        <v>99</v>
      </c>
      <c r="D105" s="327">
        <v>306</v>
      </c>
      <c r="E105" s="282">
        <f t="shared" si="3"/>
        <v>2.690164891743154E-06</v>
      </c>
      <c r="G105" s="283"/>
      <c r="H105" s="284"/>
      <c r="I105" s="288" t="s">
        <v>231</v>
      </c>
      <c r="J105" s="289">
        <f>J106-J103-J104</f>
        <v>6678663</v>
      </c>
      <c r="K105" s="290">
        <f t="shared" si="4"/>
        <v>0.11683133164705219</v>
      </c>
    </row>
    <row r="106" spans="1:11" ht="14.25" thickBot="1">
      <c r="A106" s="291" t="s">
        <v>343</v>
      </c>
      <c r="B106" s="292" t="s">
        <v>338</v>
      </c>
      <c r="C106" s="293"/>
      <c r="D106" s="294">
        <f>SUM(D62:D105)</f>
        <v>609169433</v>
      </c>
      <c r="E106" s="295">
        <f t="shared" si="3"/>
        <v>5.3554451692146525</v>
      </c>
      <c r="G106" s="291" t="s">
        <v>130</v>
      </c>
      <c r="H106" s="292" t="s">
        <v>344</v>
      </c>
      <c r="I106" s="293"/>
      <c r="J106" s="294">
        <f>SUM(J77:J102)</f>
        <v>289272965</v>
      </c>
      <c r="K106" s="295">
        <f t="shared" si="4"/>
        <v>5.0603160708125445</v>
      </c>
    </row>
    <row r="107" spans="1:11" ht="13.5">
      <c r="A107" s="283" t="s">
        <v>101</v>
      </c>
      <c r="B107" s="302">
        <v>201</v>
      </c>
      <c r="C107" s="303" t="s">
        <v>102</v>
      </c>
      <c r="D107" s="328">
        <v>2116328</v>
      </c>
      <c r="E107" s="299">
        <f t="shared" si="3"/>
        <v>0.018605461715728775</v>
      </c>
      <c r="G107" s="311" t="s">
        <v>345</v>
      </c>
      <c r="H107" s="296">
        <v>150</v>
      </c>
      <c r="I107" s="315" t="s">
        <v>131</v>
      </c>
      <c r="J107" s="298">
        <v>11508</v>
      </c>
      <c r="K107" s="299">
        <f t="shared" si="4"/>
        <v>0.0002013119938218588</v>
      </c>
    </row>
    <row r="108" spans="1:11" ht="13.5">
      <c r="A108" s="283"/>
      <c r="B108" s="305">
        <v>202</v>
      </c>
      <c r="C108" s="306" t="s">
        <v>103</v>
      </c>
      <c r="D108" s="329">
        <v>29584916</v>
      </c>
      <c r="E108" s="282">
        <f t="shared" si="3"/>
        <v>0.2600924913345435</v>
      </c>
      <c r="G108" s="283" t="s">
        <v>346</v>
      </c>
      <c r="H108" s="279">
        <v>151</v>
      </c>
      <c r="I108" s="280" t="s">
        <v>132</v>
      </c>
      <c r="J108" s="281">
        <v>195330</v>
      </c>
      <c r="K108" s="282">
        <f t="shared" si="4"/>
        <v>0.0034169509691713306</v>
      </c>
    </row>
    <row r="109" spans="1:11" ht="13.5">
      <c r="A109" s="283"/>
      <c r="B109" s="305">
        <v>203</v>
      </c>
      <c r="C109" s="306" t="s">
        <v>104</v>
      </c>
      <c r="D109" s="329">
        <v>28712804</v>
      </c>
      <c r="E109" s="282">
        <f t="shared" si="3"/>
        <v>0.2524254158964131</v>
      </c>
      <c r="G109" s="283"/>
      <c r="H109" s="279">
        <v>152</v>
      </c>
      <c r="I109" s="280" t="s">
        <v>133</v>
      </c>
      <c r="J109" s="281">
        <v>128284</v>
      </c>
      <c r="K109" s="282">
        <f t="shared" si="4"/>
        <v>0.0022441004358223263</v>
      </c>
    </row>
    <row r="110" spans="1:11" ht="13.5">
      <c r="A110" s="283"/>
      <c r="B110" s="305">
        <v>204</v>
      </c>
      <c r="C110" s="306" t="s">
        <v>105</v>
      </c>
      <c r="D110" s="329">
        <v>7750505</v>
      </c>
      <c r="E110" s="282">
        <f t="shared" si="3"/>
        <v>0.06813770079829992</v>
      </c>
      <c r="G110" s="283"/>
      <c r="H110" s="279">
        <v>153</v>
      </c>
      <c r="I110" s="280" t="s">
        <v>134</v>
      </c>
      <c r="J110" s="281">
        <v>2441073</v>
      </c>
      <c r="K110" s="282">
        <f t="shared" si="4"/>
        <v>0.04270223085633527</v>
      </c>
    </row>
    <row r="111" spans="1:11" ht="13.5">
      <c r="A111" s="283"/>
      <c r="B111" s="305">
        <v>205</v>
      </c>
      <c r="C111" s="306" t="s">
        <v>106</v>
      </c>
      <c r="D111" s="329">
        <v>236997667</v>
      </c>
      <c r="E111" s="282">
        <f t="shared" si="3"/>
        <v>2.0835385725112254</v>
      </c>
      <c r="G111" s="283"/>
      <c r="H111" s="279">
        <v>157</v>
      </c>
      <c r="I111" s="421" t="s">
        <v>397</v>
      </c>
      <c r="J111" s="281">
        <v>142387</v>
      </c>
      <c r="K111" s="282">
        <f t="shared" si="4"/>
        <v>0.002490807339617049</v>
      </c>
    </row>
    <row r="112" spans="1:11" ht="13.5">
      <c r="A112" s="283"/>
      <c r="B112" s="305">
        <v>206</v>
      </c>
      <c r="C112" s="306" t="s">
        <v>107</v>
      </c>
      <c r="D112" s="329">
        <v>17706466</v>
      </c>
      <c r="E112" s="282">
        <f t="shared" si="3"/>
        <v>0.15566442218968574</v>
      </c>
      <c r="G112" s="283"/>
      <c r="H112" s="279">
        <v>223</v>
      </c>
      <c r="I112" s="280" t="s">
        <v>138</v>
      </c>
      <c r="J112" s="281">
        <v>25525333</v>
      </c>
      <c r="K112" s="282">
        <f t="shared" si="4"/>
        <v>0.4465203058043872</v>
      </c>
    </row>
    <row r="113" spans="1:11" ht="13.5">
      <c r="A113" s="283"/>
      <c r="B113" s="305">
        <v>207</v>
      </c>
      <c r="C113" s="306" t="s">
        <v>108</v>
      </c>
      <c r="D113" s="329">
        <v>214446566</v>
      </c>
      <c r="E113" s="282">
        <f t="shared" si="3"/>
        <v>1.8852830817257553</v>
      </c>
      <c r="G113" s="283"/>
      <c r="H113" s="279">
        <v>224</v>
      </c>
      <c r="I113" s="280" t="s">
        <v>139</v>
      </c>
      <c r="J113" s="281">
        <v>200467801</v>
      </c>
      <c r="K113" s="282">
        <f t="shared" si="4"/>
        <v>3.5068276604443525</v>
      </c>
    </row>
    <row r="114" spans="1:11" ht="13.5">
      <c r="A114" s="283"/>
      <c r="B114" s="305">
        <v>208</v>
      </c>
      <c r="C114" s="306" t="s">
        <v>109</v>
      </c>
      <c r="D114" s="329">
        <v>130411324</v>
      </c>
      <c r="E114" s="282">
        <f t="shared" si="3"/>
        <v>1.1464966186619</v>
      </c>
      <c r="G114" s="283"/>
      <c r="H114" s="279">
        <v>227</v>
      </c>
      <c r="I114" s="280" t="s">
        <v>140</v>
      </c>
      <c r="J114" s="281">
        <v>8207432</v>
      </c>
      <c r="K114" s="282">
        <f t="shared" si="4"/>
        <v>0.14357442649264215</v>
      </c>
    </row>
    <row r="115" spans="1:11" ht="13.5">
      <c r="A115" s="283"/>
      <c r="B115" s="305">
        <v>209</v>
      </c>
      <c r="C115" s="306" t="s">
        <v>110</v>
      </c>
      <c r="D115" s="329">
        <v>36956</v>
      </c>
      <c r="E115" s="282">
        <f t="shared" si="3"/>
        <v>0.0003248945547034641</v>
      </c>
      <c r="G115" s="283"/>
      <c r="H115" s="279">
        <v>229</v>
      </c>
      <c r="I115" s="280" t="s">
        <v>141</v>
      </c>
      <c r="J115" s="281">
        <v>74860</v>
      </c>
      <c r="K115" s="282">
        <f t="shared" si="4"/>
        <v>0.0013095425666931131</v>
      </c>
    </row>
    <row r="116" spans="1:11" ht="13.5">
      <c r="A116" s="283"/>
      <c r="B116" s="305">
        <v>210</v>
      </c>
      <c r="C116" s="306" t="s">
        <v>111</v>
      </c>
      <c r="D116" s="329">
        <v>166548934</v>
      </c>
      <c r="E116" s="282">
        <f t="shared" si="3"/>
        <v>1.4641963889021166</v>
      </c>
      <c r="G116" s="283"/>
      <c r="H116" s="279">
        <v>231</v>
      </c>
      <c r="I116" s="280" t="s">
        <v>142</v>
      </c>
      <c r="J116" s="281">
        <v>4603705</v>
      </c>
      <c r="K116" s="282">
        <f t="shared" si="4"/>
        <v>0.0805336316056361</v>
      </c>
    </row>
    <row r="117" spans="1:11" ht="13.5">
      <c r="A117" s="283"/>
      <c r="B117" s="305">
        <v>211</v>
      </c>
      <c r="C117" s="306" t="s">
        <v>112</v>
      </c>
      <c r="D117" s="329">
        <v>230</v>
      </c>
      <c r="E117" s="282">
        <f t="shared" si="3"/>
        <v>2.02201936307492E-06</v>
      </c>
      <c r="G117" s="283"/>
      <c r="H117" s="279">
        <v>232</v>
      </c>
      <c r="I117" s="280" t="s">
        <v>143</v>
      </c>
      <c r="J117" s="281">
        <v>713028</v>
      </c>
      <c r="K117" s="282">
        <f t="shared" si="4"/>
        <v>0.012473156789260715</v>
      </c>
    </row>
    <row r="118" spans="1:11" ht="13.5">
      <c r="A118" s="283"/>
      <c r="B118" s="305">
        <v>213</v>
      </c>
      <c r="C118" s="306" t="s">
        <v>114</v>
      </c>
      <c r="D118" s="329">
        <v>311675808</v>
      </c>
      <c r="E118" s="282">
        <f t="shared" si="3"/>
        <v>2.7400631251218304</v>
      </c>
      <c r="G118" s="283"/>
      <c r="H118" s="279">
        <v>235</v>
      </c>
      <c r="I118" s="280" t="s">
        <v>144</v>
      </c>
      <c r="J118" s="281">
        <v>1651274</v>
      </c>
      <c r="K118" s="282">
        <f t="shared" si="4"/>
        <v>0.02888610195396211</v>
      </c>
    </row>
    <row r="119" spans="1:11" ht="13.5">
      <c r="A119" s="283"/>
      <c r="B119" s="305">
        <v>215</v>
      </c>
      <c r="C119" s="306" t="s">
        <v>115</v>
      </c>
      <c r="D119" s="329">
        <v>23100610</v>
      </c>
      <c r="E119" s="282">
        <f t="shared" si="3"/>
        <v>0.20308643790800923</v>
      </c>
      <c r="G119" s="283"/>
      <c r="H119" s="279">
        <v>236</v>
      </c>
      <c r="I119" s="280" t="s">
        <v>145</v>
      </c>
      <c r="J119" s="281">
        <v>983905</v>
      </c>
      <c r="K119" s="282">
        <f t="shared" si="4"/>
        <v>0.017211668168343408</v>
      </c>
    </row>
    <row r="120" spans="1:11" ht="13.5">
      <c r="A120" s="283"/>
      <c r="B120" s="305">
        <v>217</v>
      </c>
      <c r="C120" s="306" t="s">
        <v>116</v>
      </c>
      <c r="D120" s="329">
        <v>6845445</v>
      </c>
      <c r="E120" s="282">
        <f t="shared" si="3"/>
        <v>0.06018096669071476</v>
      </c>
      <c r="G120" s="283"/>
      <c r="H120" s="279">
        <v>237</v>
      </c>
      <c r="I120" s="280" t="s">
        <v>146</v>
      </c>
      <c r="J120" s="281">
        <v>943022</v>
      </c>
      <c r="K120" s="282">
        <f t="shared" si="4"/>
        <v>0.01649649279091735</v>
      </c>
    </row>
    <row r="121" spans="1:11" ht="13.5">
      <c r="A121" s="283"/>
      <c r="B121" s="305">
        <v>218</v>
      </c>
      <c r="C121" s="306" t="s">
        <v>117</v>
      </c>
      <c r="D121" s="329">
        <v>67162491</v>
      </c>
      <c r="E121" s="282">
        <f t="shared" si="3"/>
        <v>0.5904515533667175</v>
      </c>
      <c r="G121" s="283"/>
      <c r="H121" s="279">
        <v>238</v>
      </c>
      <c r="I121" s="280" t="s">
        <v>147</v>
      </c>
      <c r="J121" s="281">
        <v>3667759</v>
      </c>
      <c r="K121" s="282">
        <f t="shared" si="4"/>
        <v>0.06416092085054456</v>
      </c>
    </row>
    <row r="122" spans="1:11" ht="13.5">
      <c r="A122" s="283"/>
      <c r="B122" s="305">
        <v>219</v>
      </c>
      <c r="C122" s="306" t="s">
        <v>118</v>
      </c>
      <c r="D122" s="329">
        <v>7178412</v>
      </c>
      <c r="E122" s="282">
        <f t="shared" si="3"/>
        <v>0.06310820895708417</v>
      </c>
      <c r="G122" s="283"/>
      <c r="H122" s="279">
        <v>239</v>
      </c>
      <c r="I122" s="280" t="s">
        <v>148</v>
      </c>
      <c r="J122" s="281">
        <v>251280</v>
      </c>
      <c r="K122" s="282">
        <f t="shared" si="4"/>
        <v>0.004395696715985112</v>
      </c>
    </row>
    <row r="123" spans="1:11" ht="13.5">
      <c r="A123" s="283"/>
      <c r="B123" s="305">
        <v>220</v>
      </c>
      <c r="C123" s="306" t="s">
        <v>119</v>
      </c>
      <c r="D123" s="329">
        <v>81389179</v>
      </c>
      <c r="E123" s="282">
        <f t="shared" si="3"/>
        <v>0.715523895142481</v>
      </c>
      <c r="G123" s="283"/>
      <c r="H123" s="279">
        <v>240</v>
      </c>
      <c r="I123" s="280" t="s">
        <v>149</v>
      </c>
      <c r="J123" s="281">
        <v>4864</v>
      </c>
      <c r="K123" s="282">
        <f t="shared" si="4"/>
        <v>8.50870297140703E-05</v>
      </c>
    </row>
    <row r="124" spans="1:11" ht="13.5">
      <c r="A124" s="283"/>
      <c r="B124" s="305">
        <v>221</v>
      </c>
      <c r="C124" s="306" t="s">
        <v>120</v>
      </c>
      <c r="D124" s="329">
        <v>379823</v>
      </c>
      <c r="E124" s="282">
        <f t="shared" si="3"/>
        <v>0.003339171567570458</v>
      </c>
      <c r="G124" s="283"/>
      <c r="H124" s="279">
        <v>245</v>
      </c>
      <c r="I124" s="280" t="s">
        <v>150</v>
      </c>
      <c r="J124" s="281">
        <v>5064377</v>
      </c>
      <c r="K124" s="282">
        <f t="shared" si="4"/>
        <v>0.08859226897250291</v>
      </c>
    </row>
    <row r="125" spans="1:11" ht="13.5">
      <c r="A125" s="283"/>
      <c r="B125" s="305">
        <v>222</v>
      </c>
      <c r="C125" s="306" t="s">
        <v>121</v>
      </c>
      <c r="D125" s="329">
        <v>14313766</v>
      </c>
      <c r="E125" s="282">
        <f t="shared" si="3"/>
        <v>0.12583787830662366</v>
      </c>
      <c r="G125" s="283"/>
      <c r="H125" s="279">
        <v>246</v>
      </c>
      <c r="I125" s="280" t="s">
        <v>151</v>
      </c>
      <c r="J125" s="281">
        <v>1339321</v>
      </c>
      <c r="K125" s="282">
        <f t="shared" si="4"/>
        <v>0.02342903900569045</v>
      </c>
    </row>
    <row r="126" spans="1:11" ht="13.5">
      <c r="A126" s="283"/>
      <c r="B126" s="305">
        <v>225</v>
      </c>
      <c r="C126" s="306" t="s">
        <v>122</v>
      </c>
      <c r="D126" s="329">
        <v>21203100</v>
      </c>
      <c r="E126" s="282">
        <f t="shared" si="3"/>
        <v>0.18640469024875578</v>
      </c>
      <c r="G126" s="283"/>
      <c r="H126" s="284"/>
      <c r="I126" s="324" t="s">
        <v>347</v>
      </c>
      <c r="J126" s="286">
        <f>J112+J114+J116+J117+J118+J119+J120+J124+J125</f>
        <v>49031397</v>
      </c>
      <c r="K126" s="287">
        <f t="shared" si="4"/>
        <v>0.8577170915833423</v>
      </c>
    </row>
    <row r="127" spans="1:11" ht="13.5">
      <c r="A127" s="283"/>
      <c r="B127" s="305">
        <v>228</v>
      </c>
      <c r="C127" s="306" t="s">
        <v>339</v>
      </c>
      <c r="D127" s="329">
        <v>1307602</v>
      </c>
      <c r="E127" s="282">
        <f t="shared" si="3"/>
        <v>0.011495637231284744</v>
      </c>
      <c r="G127" s="283"/>
      <c r="H127" s="284"/>
      <c r="I127" s="288" t="s">
        <v>230</v>
      </c>
      <c r="J127" s="289">
        <f>J128-J126</f>
        <v>207385146</v>
      </c>
      <c r="K127" s="290">
        <f t="shared" si="4"/>
        <v>3.6278343092020577</v>
      </c>
    </row>
    <row r="128" spans="1:11" ht="14.25" thickBot="1">
      <c r="A128" s="283"/>
      <c r="B128" s="305">
        <v>230</v>
      </c>
      <c r="C128" s="306" t="s">
        <v>123</v>
      </c>
      <c r="D128" s="329">
        <v>1527010</v>
      </c>
      <c r="E128" s="282">
        <f t="shared" si="3"/>
        <v>0.013424538206995795</v>
      </c>
      <c r="G128" s="291" t="s">
        <v>232</v>
      </c>
      <c r="H128" s="292" t="s">
        <v>348</v>
      </c>
      <c r="I128" s="293"/>
      <c r="J128" s="294">
        <f>SUM(J107:J125)</f>
        <v>256416543</v>
      </c>
      <c r="K128" s="295">
        <f t="shared" si="4"/>
        <v>4.4855514007854005</v>
      </c>
    </row>
    <row r="129" spans="1:11" ht="13.5">
      <c r="A129" s="283"/>
      <c r="B129" s="305">
        <v>233</v>
      </c>
      <c r="C129" s="306" t="s">
        <v>124</v>
      </c>
      <c r="D129" s="329">
        <v>1697760</v>
      </c>
      <c r="E129" s="282">
        <f t="shared" si="3"/>
        <v>0.014925667799365548</v>
      </c>
      <c r="G129" s="283" t="s">
        <v>152</v>
      </c>
      <c r="H129" s="296">
        <v>133</v>
      </c>
      <c r="I129" s="315" t="s">
        <v>153</v>
      </c>
      <c r="J129" s="298">
        <v>6915511</v>
      </c>
      <c r="K129" s="299">
        <f t="shared" si="4"/>
        <v>0.12097456618934622</v>
      </c>
    </row>
    <row r="130" spans="1:11" ht="13.5">
      <c r="A130" s="283"/>
      <c r="B130" s="305">
        <v>234</v>
      </c>
      <c r="C130" s="306" t="s">
        <v>125</v>
      </c>
      <c r="D130" s="329">
        <v>44753656</v>
      </c>
      <c r="E130" s="282">
        <f t="shared" si="3"/>
        <v>0.39344677826258284</v>
      </c>
      <c r="G130" s="283"/>
      <c r="H130" s="279">
        <v>135</v>
      </c>
      <c r="I130" s="280" t="s">
        <v>155</v>
      </c>
      <c r="J130" s="281">
        <v>693105</v>
      </c>
      <c r="K130" s="282">
        <f t="shared" si="4"/>
        <v>0.012124639335931475</v>
      </c>
    </row>
    <row r="131" spans="1:11" ht="13.5">
      <c r="A131" s="283"/>
      <c r="B131" s="305">
        <v>241</v>
      </c>
      <c r="C131" s="306" t="s">
        <v>126</v>
      </c>
      <c r="D131" s="329">
        <v>459722</v>
      </c>
      <c r="E131" s="282">
        <f t="shared" si="3"/>
        <v>0.004041594720137079</v>
      </c>
      <c r="G131" s="283"/>
      <c r="H131" s="279">
        <v>137</v>
      </c>
      <c r="I131" s="280" t="s">
        <v>156</v>
      </c>
      <c r="J131" s="281">
        <v>332635199</v>
      </c>
      <c r="K131" s="282">
        <f t="shared" si="4"/>
        <v>5.81886123792325</v>
      </c>
    </row>
    <row r="132" spans="1:11" ht="13.5">
      <c r="A132" s="283"/>
      <c r="B132" s="305">
        <v>242</v>
      </c>
      <c r="C132" s="306" t="s">
        <v>127</v>
      </c>
      <c r="D132" s="329">
        <v>3142487</v>
      </c>
      <c r="E132" s="282">
        <f t="shared" si="3"/>
        <v>0.02762682418352702</v>
      </c>
      <c r="G132" s="283"/>
      <c r="H132" s="279">
        <v>138</v>
      </c>
      <c r="I132" s="280" t="s">
        <v>157</v>
      </c>
      <c r="J132" s="281">
        <v>26449007</v>
      </c>
      <c r="K132" s="282">
        <f t="shared" si="4"/>
        <v>0.4626783397443777</v>
      </c>
    </row>
    <row r="133" spans="1:11" ht="13.5">
      <c r="A133" s="283"/>
      <c r="B133" s="305">
        <v>243</v>
      </c>
      <c r="C133" s="330" t="s">
        <v>128</v>
      </c>
      <c r="D133" s="329">
        <v>43769</v>
      </c>
      <c r="E133" s="282">
        <f t="shared" si="3"/>
        <v>0.00038479028479315724</v>
      </c>
      <c r="G133" s="283"/>
      <c r="H133" s="279">
        <v>140</v>
      </c>
      <c r="I133" s="280" t="s">
        <v>158</v>
      </c>
      <c r="J133" s="281">
        <v>488833894</v>
      </c>
      <c r="K133" s="282">
        <f t="shared" si="4"/>
        <v>8.551279618425719</v>
      </c>
    </row>
    <row r="134" spans="1:11" ht="13.5">
      <c r="A134" s="283"/>
      <c r="B134" s="305">
        <v>244</v>
      </c>
      <c r="C134" s="320" t="s">
        <v>340</v>
      </c>
      <c r="D134" s="329">
        <v>128050</v>
      </c>
      <c r="E134" s="282">
        <f t="shared" si="3"/>
        <v>0.0011257373019206238</v>
      </c>
      <c r="G134" s="283"/>
      <c r="H134" s="279">
        <v>141</v>
      </c>
      <c r="I134" s="280" t="s">
        <v>159</v>
      </c>
      <c r="J134" s="281">
        <v>10263176</v>
      </c>
      <c r="K134" s="282">
        <f t="shared" si="4"/>
        <v>0.17953601177482179</v>
      </c>
    </row>
    <row r="135" spans="1:11" ht="13.5">
      <c r="A135" s="283"/>
      <c r="B135" s="305">
        <v>247</v>
      </c>
      <c r="C135" s="306" t="s">
        <v>349</v>
      </c>
      <c r="D135" s="329">
        <v>738989</v>
      </c>
      <c r="E135" s="282">
        <f t="shared" si="3"/>
        <v>0.006496739422171182</v>
      </c>
      <c r="G135" s="283"/>
      <c r="H135" s="279">
        <v>143</v>
      </c>
      <c r="I135" s="280" t="s">
        <v>160</v>
      </c>
      <c r="J135" s="281">
        <v>2013197</v>
      </c>
      <c r="K135" s="282">
        <f t="shared" si="4"/>
        <v>0.03521730118406192</v>
      </c>
    </row>
    <row r="136" spans="1:11" ht="13.5">
      <c r="A136" s="283"/>
      <c r="B136" s="305">
        <v>248</v>
      </c>
      <c r="C136" s="306" t="s">
        <v>129</v>
      </c>
      <c r="D136" s="329">
        <v>2623</v>
      </c>
      <c r="E136" s="282">
        <f aca="true" t="shared" si="5" ref="E136:E199">D136/$D$6*100</f>
        <v>2.3059812127589195E-05</v>
      </c>
      <c r="G136" s="283"/>
      <c r="H136" s="279">
        <v>144</v>
      </c>
      <c r="I136" s="280" t="s">
        <v>161</v>
      </c>
      <c r="J136" s="281">
        <v>931020</v>
      </c>
      <c r="K136" s="282">
        <f t="shared" si="4"/>
        <v>0.01628653914564016</v>
      </c>
    </row>
    <row r="137" spans="1:11" ht="13.5">
      <c r="A137" s="283"/>
      <c r="B137" s="323"/>
      <c r="C137" s="324" t="s">
        <v>341</v>
      </c>
      <c r="D137" s="325">
        <f>D109+D110+D111+D112+D113+D114+D115+D116+D118+D120+D121+D123+D124+D125+D126+D128+D129+D131+D132</f>
        <v>1312407813</v>
      </c>
      <c r="E137" s="290">
        <f t="shared" si="5"/>
        <v>11.53788700059482</v>
      </c>
      <c r="G137" s="283"/>
      <c r="H137" s="279">
        <v>145</v>
      </c>
      <c r="I137" s="280" t="s">
        <v>162</v>
      </c>
      <c r="J137" s="281">
        <v>27526</v>
      </c>
      <c r="K137" s="282">
        <f t="shared" si="4"/>
        <v>0.0004815184169221832</v>
      </c>
    </row>
    <row r="138" spans="1:11" ht="13.5">
      <c r="A138" s="283"/>
      <c r="B138" s="284"/>
      <c r="C138" s="288" t="s">
        <v>342</v>
      </c>
      <c r="D138" s="289">
        <f>D107+D108+D119</f>
        <v>54801854</v>
      </c>
      <c r="E138" s="290">
        <f t="shared" si="5"/>
        <v>0.4817843909582815</v>
      </c>
      <c r="G138" s="283"/>
      <c r="H138" s="279">
        <v>146</v>
      </c>
      <c r="I138" s="280" t="s">
        <v>163</v>
      </c>
      <c r="J138" s="281">
        <v>13612</v>
      </c>
      <c r="K138" s="282">
        <f t="shared" si="4"/>
        <v>0.00023811773200409643</v>
      </c>
    </row>
    <row r="139" spans="1:13" ht="13.5">
      <c r="A139" s="283"/>
      <c r="B139" s="284"/>
      <c r="C139" s="288" t="s">
        <v>327</v>
      </c>
      <c r="D139" s="289">
        <f>D140-D137-D138</f>
        <v>54153331</v>
      </c>
      <c r="E139" s="290">
        <f t="shared" si="5"/>
        <v>0.4760829732913275</v>
      </c>
      <c r="G139" s="283"/>
      <c r="H139" s="279">
        <v>147</v>
      </c>
      <c r="I139" s="280" t="s">
        <v>164</v>
      </c>
      <c r="J139" s="281">
        <v>156539907</v>
      </c>
      <c r="K139" s="282">
        <f t="shared" si="4"/>
        <v>2.738387277620642</v>
      </c>
      <c r="M139" s="331"/>
    </row>
    <row r="140" spans="1:11" ht="14.25" thickBot="1">
      <c r="A140" s="332" t="s">
        <v>350</v>
      </c>
      <c r="B140" s="333" t="s">
        <v>344</v>
      </c>
      <c r="C140" s="334"/>
      <c r="D140" s="335">
        <f>SUM(D107:D136)</f>
        <v>1421362998</v>
      </c>
      <c r="E140" s="336">
        <f t="shared" si="5"/>
        <v>12.495754364844428</v>
      </c>
      <c r="G140" s="283"/>
      <c r="H140" s="279">
        <v>149</v>
      </c>
      <c r="I140" s="280" t="s">
        <v>165</v>
      </c>
      <c r="J140" s="281">
        <v>10775182</v>
      </c>
      <c r="K140" s="282">
        <f t="shared" si="4"/>
        <v>0.18849264617773756</v>
      </c>
    </row>
    <row r="141" spans="1:11" ht="13.5">
      <c r="A141" s="337" t="s">
        <v>345</v>
      </c>
      <c r="B141" s="296">
        <v>150</v>
      </c>
      <c r="C141" s="315" t="s">
        <v>131</v>
      </c>
      <c r="D141" s="298">
        <v>843319</v>
      </c>
      <c r="E141" s="338">
        <f t="shared" si="5"/>
        <v>0.0074139449880390364</v>
      </c>
      <c r="G141" s="283"/>
      <c r="H141" s="339">
        <v>158</v>
      </c>
      <c r="I141" s="340" t="s">
        <v>166</v>
      </c>
      <c r="J141" s="341">
        <v>708</v>
      </c>
      <c r="K141" s="282">
        <f t="shared" si="4"/>
        <v>1.2385200871209246E-05</v>
      </c>
    </row>
    <row r="142" spans="1:11" ht="14.25" thickBot="1">
      <c r="A142" s="283" t="s">
        <v>346</v>
      </c>
      <c r="B142" s="279">
        <v>151</v>
      </c>
      <c r="C142" s="280" t="s">
        <v>132</v>
      </c>
      <c r="D142" s="281">
        <v>191185</v>
      </c>
      <c r="E142" s="282">
        <f t="shared" si="5"/>
        <v>0.0016807816170846895</v>
      </c>
      <c r="G142" s="291" t="s">
        <v>167</v>
      </c>
      <c r="H142" s="292" t="s">
        <v>351</v>
      </c>
      <c r="I142" s="293"/>
      <c r="J142" s="294">
        <f>SUM(J129:J141)</f>
        <v>1036091044</v>
      </c>
      <c r="K142" s="295">
        <f t="shared" si="4"/>
        <v>18.12457019887132</v>
      </c>
    </row>
    <row r="143" spans="1:11" ht="13.5">
      <c r="A143" s="283"/>
      <c r="B143" s="279">
        <v>152</v>
      </c>
      <c r="C143" s="280" t="s">
        <v>133</v>
      </c>
      <c r="D143" s="281">
        <v>197059</v>
      </c>
      <c r="E143" s="282">
        <f t="shared" si="5"/>
        <v>0.0017324222333399157</v>
      </c>
      <c r="G143" s="283" t="s">
        <v>168</v>
      </c>
      <c r="H143" s="296">
        <v>501</v>
      </c>
      <c r="I143" s="315" t="s">
        <v>169</v>
      </c>
      <c r="J143" s="298">
        <v>479243</v>
      </c>
      <c r="K143" s="299">
        <f t="shared" si="4"/>
        <v>0.008383503984634085</v>
      </c>
    </row>
    <row r="144" spans="1:11" ht="13.5">
      <c r="A144" s="283"/>
      <c r="B144" s="279">
        <v>153</v>
      </c>
      <c r="C144" s="280" t="s">
        <v>134</v>
      </c>
      <c r="D144" s="281">
        <v>23714659</v>
      </c>
      <c r="E144" s="282">
        <f t="shared" si="5"/>
        <v>0.20848478124660397</v>
      </c>
      <c r="G144" s="283"/>
      <c r="H144" s="279">
        <v>503</v>
      </c>
      <c r="I144" s="280" t="s">
        <v>170</v>
      </c>
      <c r="J144" s="281">
        <v>14197950</v>
      </c>
      <c r="K144" s="282">
        <f t="shared" si="4"/>
        <v>0.2483678851827476</v>
      </c>
    </row>
    <row r="145" spans="1:11" ht="13.5">
      <c r="A145" s="283"/>
      <c r="B145" s="279">
        <v>154</v>
      </c>
      <c r="C145" s="280" t="s">
        <v>135</v>
      </c>
      <c r="D145" s="281">
        <v>2356562</v>
      </c>
      <c r="E145" s="282">
        <f t="shared" si="5"/>
        <v>0.020717452149071995</v>
      </c>
      <c r="G145" s="283"/>
      <c r="H145" s="279">
        <v>504</v>
      </c>
      <c r="I145" s="280" t="s">
        <v>171</v>
      </c>
      <c r="J145" s="281">
        <v>69289</v>
      </c>
      <c r="K145" s="282">
        <f t="shared" si="4"/>
        <v>0.0012120878293294033</v>
      </c>
    </row>
    <row r="146" spans="1:11" ht="13.5">
      <c r="A146" s="283"/>
      <c r="B146" s="279">
        <v>156</v>
      </c>
      <c r="C146" s="280" t="s">
        <v>137</v>
      </c>
      <c r="D146" s="281">
        <v>137084</v>
      </c>
      <c r="E146" s="282">
        <f t="shared" si="5"/>
        <v>0.0012051587059467926</v>
      </c>
      <c r="G146" s="283"/>
      <c r="H146" s="279">
        <v>506</v>
      </c>
      <c r="I146" s="280" t="s">
        <v>173</v>
      </c>
      <c r="J146" s="281">
        <v>8848562</v>
      </c>
      <c r="K146" s="282">
        <f t="shared" si="4"/>
        <v>0.1547898556374986</v>
      </c>
    </row>
    <row r="147" spans="1:11" ht="13.5">
      <c r="A147" s="283"/>
      <c r="B147" s="279">
        <v>157</v>
      </c>
      <c r="C147" s="421" t="s">
        <v>397</v>
      </c>
      <c r="D147" s="281">
        <v>24872264</v>
      </c>
      <c r="E147" s="282">
        <f t="shared" si="5"/>
        <v>0.21866173657178806</v>
      </c>
      <c r="G147" s="283"/>
      <c r="H147" s="279">
        <v>507</v>
      </c>
      <c r="I147" s="280" t="s">
        <v>174</v>
      </c>
      <c r="J147" s="281">
        <v>439124</v>
      </c>
      <c r="K147" s="282">
        <f t="shared" si="4"/>
        <v>0.007681693428487131</v>
      </c>
    </row>
    <row r="148" spans="1:11" ht="13.5">
      <c r="A148" s="283"/>
      <c r="B148" s="305">
        <v>223</v>
      </c>
      <c r="C148" s="306" t="s">
        <v>138</v>
      </c>
      <c r="D148" s="307">
        <v>64899463</v>
      </c>
      <c r="E148" s="282">
        <f t="shared" si="5"/>
        <v>0.5705563949528883</v>
      </c>
      <c r="G148" s="283"/>
      <c r="H148" s="279">
        <v>509</v>
      </c>
      <c r="I148" s="280" t="s">
        <v>175</v>
      </c>
      <c r="J148" s="281">
        <v>564453</v>
      </c>
      <c r="K148" s="282">
        <f t="shared" si="4"/>
        <v>0.009874101394571571</v>
      </c>
    </row>
    <row r="149" spans="1:11" ht="13.5">
      <c r="A149" s="283"/>
      <c r="B149" s="305">
        <v>224</v>
      </c>
      <c r="C149" s="306" t="s">
        <v>139</v>
      </c>
      <c r="D149" s="307">
        <v>329106365</v>
      </c>
      <c r="E149" s="342">
        <f t="shared" si="5"/>
        <v>2.893301924092183</v>
      </c>
      <c r="G149" s="283"/>
      <c r="H149" s="279">
        <v>510</v>
      </c>
      <c r="I149" s="280" t="s">
        <v>176</v>
      </c>
      <c r="J149" s="281">
        <v>16220</v>
      </c>
      <c r="K149" s="282">
        <f t="shared" si="4"/>
        <v>0.00028374005385736436</v>
      </c>
    </row>
    <row r="150" spans="1:11" ht="13.5">
      <c r="A150" s="283"/>
      <c r="B150" s="305">
        <v>227</v>
      </c>
      <c r="C150" s="306" t="s">
        <v>140</v>
      </c>
      <c r="D150" s="307">
        <v>38523035</v>
      </c>
      <c r="E150" s="342">
        <f t="shared" si="5"/>
        <v>0.33867096823657755</v>
      </c>
      <c r="G150" s="283"/>
      <c r="H150" s="279">
        <v>512</v>
      </c>
      <c r="I150" s="280" t="s">
        <v>178</v>
      </c>
      <c r="J150" s="281">
        <v>63890</v>
      </c>
      <c r="K150" s="282">
        <f t="shared" si="4"/>
        <v>0.001117641926075648</v>
      </c>
    </row>
    <row r="151" spans="1:11" ht="13.5">
      <c r="A151" s="283"/>
      <c r="B151" s="305">
        <v>229</v>
      </c>
      <c r="C151" s="306" t="s">
        <v>141</v>
      </c>
      <c r="D151" s="307">
        <v>3843</v>
      </c>
      <c r="E151" s="342">
        <f t="shared" si="5"/>
        <v>3.378530614042138E-05</v>
      </c>
      <c r="G151" s="283"/>
      <c r="H151" s="279">
        <v>516</v>
      </c>
      <c r="I151" s="280" t="s">
        <v>182</v>
      </c>
      <c r="J151" s="281">
        <v>56321</v>
      </c>
      <c r="K151" s="282">
        <f t="shared" si="4"/>
        <v>0.0009852357320160679</v>
      </c>
    </row>
    <row r="152" spans="1:11" ht="13.5">
      <c r="A152" s="283"/>
      <c r="B152" s="305">
        <v>231</v>
      </c>
      <c r="C152" s="306" t="s">
        <v>142</v>
      </c>
      <c r="D152" s="307">
        <v>9187040</v>
      </c>
      <c r="E152" s="342">
        <f t="shared" si="5"/>
        <v>0.08076683812758179</v>
      </c>
      <c r="G152" s="283"/>
      <c r="H152" s="279">
        <v>517</v>
      </c>
      <c r="I152" s="280" t="s">
        <v>183</v>
      </c>
      <c r="J152" s="281">
        <v>172337</v>
      </c>
      <c r="K152" s="282">
        <f t="shared" si="4"/>
        <v>0.0030147293256237114</v>
      </c>
    </row>
    <row r="153" spans="1:11" ht="13.5">
      <c r="A153" s="283"/>
      <c r="B153" s="305">
        <v>232</v>
      </c>
      <c r="C153" s="306" t="s">
        <v>143</v>
      </c>
      <c r="D153" s="307">
        <v>1415233</v>
      </c>
      <c r="E153" s="342">
        <f t="shared" si="5"/>
        <v>0.01244186317070699</v>
      </c>
      <c r="G153" s="283"/>
      <c r="H153" s="279">
        <v>520</v>
      </c>
      <c r="I153" s="280" t="s">
        <v>186</v>
      </c>
      <c r="J153" s="281">
        <v>5286</v>
      </c>
      <c r="K153" s="282">
        <f t="shared" si="4"/>
        <v>9.246916921640122E-05</v>
      </c>
    </row>
    <row r="154" spans="1:11" ht="13.5">
      <c r="A154" s="283"/>
      <c r="B154" s="305">
        <v>235</v>
      </c>
      <c r="C154" s="306" t="s">
        <v>144</v>
      </c>
      <c r="D154" s="307">
        <v>8460868</v>
      </c>
      <c r="E154" s="342">
        <f t="shared" si="5"/>
        <v>0.07438277793226508</v>
      </c>
      <c r="G154" s="283"/>
      <c r="H154" s="279">
        <v>521</v>
      </c>
      <c r="I154" s="280" t="s">
        <v>187</v>
      </c>
      <c r="J154" s="281">
        <v>1538179</v>
      </c>
      <c r="K154" s="282">
        <f t="shared" si="4"/>
        <v>0.026907706060558992</v>
      </c>
    </row>
    <row r="155" spans="1:11" ht="13.5">
      <c r="A155" s="283"/>
      <c r="B155" s="305">
        <v>236</v>
      </c>
      <c r="C155" s="306" t="s">
        <v>145</v>
      </c>
      <c r="D155" s="307">
        <v>759065</v>
      </c>
      <c r="E155" s="342">
        <f t="shared" si="5"/>
        <v>0.006673235338402018</v>
      </c>
      <c r="G155" s="283"/>
      <c r="H155" s="279">
        <v>524</v>
      </c>
      <c r="I155" s="280" t="s">
        <v>190</v>
      </c>
      <c r="J155" s="281">
        <v>31316546</v>
      </c>
      <c r="K155" s="282">
        <f t="shared" si="4"/>
        <v>0.5478272779695825</v>
      </c>
    </row>
    <row r="156" spans="1:11" ht="13.5">
      <c r="A156" s="283"/>
      <c r="B156" s="305">
        <v>237</v>
      </c>
      <c r="C156" s="306" t="s">
        <v>146</v>
      </c>
      <c r="D156" s="307">
        <v>1102079</v>
      </c>
      <c r="E156" s="342">
        <f t="shared" si="5"/>
        <v>0.00968880468538367</v>
      </c>
      <c r="G156" s="283"/>
      <c r="H156" s="279">
        <v>527</v>
      </c>
      <c r="I156" s="280" t="s">
        <v>193</v>
      </c>
      <c r="J156" s="281">
        <v>131241</v>
      </c>
      <c r="K156" s="282">
        <f t="shared" si="4"/>
        <v>0.0022958278920033512</v>
      </c>
    </row>
    <row r="157" spans="1:11" ht="13.5">
      <c r="A157" s="283"/>
      <c r="B157" s="305">
        <v>238</v>
      </c>
      <c r="C157" s="306" t="s">
        <v>147</v>
      </c>
      <c r="D157" s="307">
        <v>14863010</v>
      </c>
      <c r="E157" s="342">
        <f t="shared" si="5"/>
        <v>0.13066649571120073</v>
      </c>
      <c r="G157" s="283"/>
      <c r="H157" s="279">
        <v>529</v>
      </c>
      <c r="I157" s="280" t="s">
        <v>195</v>
      </c>
      <c r="J157" s="281">
        <v>32064</v>
      </c>
      <c r="K157" s="282">
        <f t="shared" si="4"/>
        <v>0.000560902656404595</v>
      </c>
    </row>
    <row r="158" spans="1:11" ht="13.5">
      <c r="A158" s="283"/>
      <c r="B158" s="305">
        <v>239</v>
      </c>
      <c r="C158" s="306" t="s">
        <v>148</v>
      </c>
      <c r="D158" s="307">
        <v>838800</v>
      </c>
      <c r="E158" s="342">
        <f t="shared" si="5"/>
        <v>0.007374216703248882</v>
      </c>
      <c r="G158" s="283"/>
      <c r="H158" s="279">
        <v>530</v>
      </c>
      <c r="I158" s="280" t="s">
        <v>196</v>
      </c>
      <c r="J158" s="281">
        <v>4870488</v>
      </c>
      <c r="K158" s="282">
        <f t="shared" si="4"/>
        <v>0.08520052573561325</v>
      </c>
    </row>
    <row r="159" spans="1:11" ht="13.5">
      <c r="A159" s="283"/>
      <c r="B159" s="305">
        <v>240</v>
      </c>
      <c r="C159" s="306" t="s">
        <v>149</v>
      </c>
      <c r="D159" s="307">
        <v>16641</v>
      </c>
      <c r="E159" s="342">
        <f t="shared" si="5"/>
        <v>0.000146297496612738</v>
      </c>
      <c r="G159" s="283"/>
      <c r="H159" s="279">
        <v>531</v>
      </c>
      <c r="I159" s="280" t="s">
        <v>197</v>
      </c>
      <c r="J159" s="281">
        <v>7767</v>
      </c>
      <c r="K159" s="282">
        <f t="shared" si="4"/>
        <v>0.0001358698519303421</v>
      </c>
    </row>
    <row r="160" spans="1:11" ht="13.5">
      <c r="A160" s="283"/>
      <c r="B160" s="305">
        <v>245</v>
      </c>
      <c r="C160" s="306" t="s">
        <v>150</v>
      </c>
      <c r="D160" s="307">
        <v>34653283</v>
      </c>
      <c r="E160" s="342">
        <f t="shared" si="5"/>
        <v>0.30465047487006497</v>
      </c>
      <c r="G160" s="283"/>
      <c r="H160" s="279">
        <v>532</v>
      </c>
      <c r="I160" s="280" t="s">
        <v>198</v>
      </c>
      <c r="J160" s="281">
        <v>19662</v>
      </c>
      <c r="K160" s="282">
        <f t="shared" si="4"/>
        <v>0.00034395172249959916</v>
      </c>
    </row>
    <row r="161" spans="1:11" ht="13.5">
      <c r="A161" s="283"/>
      <c r="B161" s="305">
        <v>246</v>
      </c>
      <c r="C161" s="306" t="s">
        <v>151</v>
      </c>
      <c r="D161" s="307">
        <v>2002364</v>
      </c>
      <c r="E161" s="342">
        <f t="shared" si="5"/>
        <v>0.01760355991271369</v>
      </c>
      <c r="G161" s="283"/>
      <c r="H161" s="279">
        <v>533</v>
      </c>
      <c r="I161" s="280" t="s">
        <v>199</v>
      </c>
      <c r="J161" s="281">
        <v>91146</v>
      </c>
      <c r="K161" s="282">
        <f t="shared" si="4"/>
        <v>0.001594437173174065</v>
      </c>
    </row>
    <row r="162" spans="1:11" ht="13.5">
      <c r="A162" s="283"/>
      <c r="B162" s="284"/>
      <c r="C162" s="324" t="s">
        <v>341</v>
      </c>
      <c r="D162" s="289">
        <f>D148+D150+D152+D153+D154+D155+D156+D160+D161</f>
        <v>161002430</v>
      </c>
      <c r="E162" s="290">
        <f t="shared" si="5"/>
        <v>1.415434917226584</v>
      </c>
      <c r="G162" s="283"/>
      <c r="H162" s="279">
        <v>535</v>
      </c>
      <c r="I162" s="317" t="s">
        <v>201</v>
      </c>
      <c r="J162" s="281">
        <v>7660918</v>
      </c>
      <c r="K162" s="282">
        <f aca="true" t="shared" si="6" ref="K162:K176">J162/$J$6*100</f>
        <v>0.13401413599980594</v>
      </c>
    </row>
    <row r="163" spans="1:11" ht="13.5">
      <c r="A163" s="283"/>
      <c r="B163" s="284"/>
      <c r="C163" s="288" t="s">
        <v>352</v>
      </c>
      <c r="D163" s="289">
        <f>D164-D162</f>
        <v>397140791</v>
      </c>
      <c r="E163" s="290">
        <f t="shared" si="5"/>
        <v>3.4914189968212597</v>
      </c>
      <c r="G163" s="283"/>
      <c r="H163" s="279">
        <v>537</v>
      </c>
      <c r="I163" s="343" t="s">
        <v>203</v>
      </c>
      <c r="J163" s="281">
        <v>144272</v>
      </c>
      <c r="K163" s="282">
        <f t="shared" si="6"/>
        <v>0.0025237820622755654</v>
      </c>
    </row>
    <row r="164" spans="1:11" ht="14.25" thickBot="1">
      <c r="A164" s="291" t="s">
        <v>353</v>
      </c>
      <c r="B164" s="292" t="s">
        <v>348</v>
      </c>
      <c r="C164" s="293"/>
      <c r="D164" s="294">
        <f>SUM(D141:D161)</f>
        <v>558143221</v>
      </c>
      <c r="E164" s="295">
        <f t="shared" si="5"/>
        <v>4.906853914047844</v>
      </c>
      <c r="G164" s="283"/>
      <c r="H164" s="279">
        <v>538</v>
      </c>
      <c r="I164" s="280" t="s">
        <v>204</v>
      </c>
      <c r="J164" s="281">
        <v>1176094</v>
      </c>
      <c r="K164" s="282">
        <f t="shared" si="6"/>
        <v>0.020573672928564924</v>
      </c>
    </row>
    <row r="165" spans="1:11" ht="13.5">
      <c r="A165" s="311" t="s">
        <v>152</v>
      </c>
      <c r="B165" s="344">
        <v>133</v>
      </c>
      <c r="C165" s="345" t="s">
        <v>153</v>
      </c>
      <c r="D165" s="346">
        <v>2242583</v>
      </c>
      <c r="E165" s="299">
        <f t="shared" si="5"/>
        <v>0.019715418475228882</v>
      </c>
      <c r="G165" s="283"/>
      <c r="H165" s="279">
        <v>541</v>
      </c>
      <c r="I165" s="280" t="s">
        <v>207</v>
      </c>
      <c r="J165" s="281">
        <v>313177</v>
      </c>
      <c r="K165" s="282">
        <f t="shared" si="6"/>
        <v>0.005478474651472737</v>
      </c>
    </row>
    <row r="166" spans="1:11" ht="13.5">
      <c r="A166" s="311"/>
      <c r="B166" s="279">
        <v>134</v>
      </c>
      <c r="C166" s="280" t="s">
        <v>154</v>
      </c>
      <c r="D166" s="347">
        <v>29868251</v>
      </c>
      <c r="E166" s="282">
        <f t="shared" si="5"/>
        <v>0.2625833994051384</v>
      </c>
      <c r="G166" s="283"/>
      <c r="H166" s="279">
        <v>542</v>
      </c>
      <c r="I166" s="280" t="s">
        <v>208</v>
      </c>
      <c r="J166" s="281">
        <v>31096</v>
      </c>
      <c r="K166" s="282">
        <f t="shared" si="6"/>
        <v>0.0005439692179253146</v>
      </c>
    </row>
    <row r="167" spans="1:11" ht="13.5">
      <c r="A167" s="311"/>
      <c r="B167" s="279">
        <v>135</v>
      </c>
      <c r="C167" s="280" t="s">
        <v>155</v>
      </c>
      <c r="D167" s="347">
        <v>69101783</v>
      </c>
      <c r="E167" s="282">
        <f t="shared" si="5"/>
        <v>0.6075006228217449</v>
      </c>
      <c r="G167" s="283"/>
      <c r="H167" s="279">
        <v>543</v>
      </c>
      <c r="I167" s="280" t="s">
        <v>209</v>
      </c>
      <c r="J167" s="281">
        <v>4746373</v>
      </c>
      <c r="K167" s="282">
        <f t="shared" si="6"/>
        <v>0.08302935454051417</v>
      </c>
    </row>
    <row r="168" spans="1:11" ht="13.5">
      <c r="A168" s="311"/>
      <c r="B168" s="279">
        <v>137</v>
      </c>
      <c r="C168" s="280" t="s">
        <v>156</v>
      </c>
      <c r="D168" s="347">
        <v>275233746</v>
      </c>
      <c r="E168" s="282">
        <f t="shared" si="5"/>
        <v>2.419686799059323</v>
      </c>
      <c r="G168" s="283"/>
      <c r="H168" s="279">
        <v>545</v>
      </c>
      <c r="I168" s="280" t="s">
        <v>211</v>
      </c>
      <c r="J168" s="281">
        <v>777346</v>
      </c>
      <c r="K168" s="282">
        <f t="shared" si="6"/>
        <v>0.01359828581416811</v>
      </c>
    </row>
    <row r="169" spans="1:11" ht="13.5">
      <c r="A169" s="311"/>
      <c r="B169" s="279">
        <v>138</v>
      </c>
      <c r="C169" s="280" t="s">
        <v>157</v>
      </c>
      <c r="D169" s="347">
        <v>123090589</v>
      </c>
      <c r="E169" s="282">
        <f t="shared" si="5"/>
        <v>1.0821371929143337</v>
      </c>
      <c r="G169" s="283"/>
      <c r="H169" s="279">
        <v>546</v>
      </c>
      <c r="I169" s="280" t="s">
        <v>212</v>
      </c>
      <c r="J169" s="281">
        <v>3764588</v>
      </c>
      <c r="K169" s="282">
        <f t="shared" si="6"/>
        <v>0.06585477200189813</v>
      </c>
    </row>
    <row r="170" spans="1:11" ht="13.5">
      <c r="A170" s="311"/>
      <c r="B170" s="279">
        <v>140</v>
      </c>
      <c r="C170" s="280" t="s">
        <v>158</v>
      </c>
      <c r="D170" s="347">
        <v>91459963</v>
      </c>
      <c r="E170" s="282">
        <f t="shared" si="5"/>
        <v>0.8040600701396335</v>
      </c>
      <c r="G170" s="283"/>
      <c r="H170" s="279">
        <v>547</v>
      </c>
      <c r="I170" s="280" t="s">
        <v>213</v>
      </c>
      <c r="J170" s="281">
        <v>549</v>
      </c>
      <c r="K170" s="282">
        <f t="shared" si="6"/>
        <v>9.603778641658016E-06</v>
      </c>
    </row>
    <row r="171" spans="1:11" ht="13.5">
      <c r="A171" s="311"/>
      <c r="B171" s="279">
        <v>141</v>
      </c>
      <c r="C171" s="280" t="s">
        <v>159</v>
      </c>
      <c r="D171" s="347">
        <v>285525830</v>
      </c>
      <c r="E171" s="282">
        <f t="shared" si="5"/>
        <v>2.510168508339295</v>
      </c>
      <c r="G171" s="283"/>
      <c r="H171" s="279">
        <v>549</v>
      </c>
      <c r="I171" s="280" t="s">
        <v>215</v>
      </c>
      <c r="J171" s="281">
        <v>212606</v>
      </c>
      <c r="K171" s="282">
        <f t="shared" si="6"/>
        <v>0.003719163865006092</v>
      </c>
    </row>
    <row r="172" spans="1:11" ht="13.5">
      <c r="A172" s="311"/>
      <c r="B172" s="279">
        <v>143</v>
      </c>
      <c r="C172" s="280" t="s">
        <v>160</v>
      </c>
      <c r="D172" s="347">
        <v>27614126</v>
      </c>
      <c r="E172" s="282">
        <f t="shared" si="5"/>
        <v>0.2427665107234373</v>
      </c>
      <c r="G172" s="283"/>
      <c r="H172" s="279">
        <v>550</v>
      </c>
      <c r="I172" s="280" t="s">
        <v>216</v>
      </c>
      <c r="J172" s="281">
        <v>12807</v>
      </c>
      <c r="K172" s="282">
        <f t="shared" si="6"/>
        <v>0.0002240356886406452</v>
      </c>
    </row>
    <row r="173" spans="1:11" ht="13.5">
      <c r="A173" s="311"/>
      <c r="B173" s="279">
        <v>144</v>
      </c>
      <c r="C173" s="280" t="s">
        <v>161</v>
      </c>
      <c r="D173" s="347">
        <v>27076017</v>
      </c>
      <c r="E173" s="282">
        <f t="shared" si="5"/>
        <v>0.23803578543019868</v>
      </c>
      <c r="G173" s="283"/>
      <c r="H173" s="279">
        <v>551</v>
      </c>
      <c r="I173" s="280" t="s">
        <v>217</v>
      </c>
      <c r="J173" s="281">
        <v>31870526</v>
      </c>
      <c r="K173" s="282">
        <f t="shared" si="6"/>
        <v>0.5575181728546567</v>
      </c>
    </row>
    <row r="174" spans="1:11" ht="13.5">
      <c r="A174" s="311"/>
      <c r="B174" s="279">
        <v>145</v>
      </c>
      <c r="C174" s="280" t="s">
        <v>162</v>
      </c>
      <c r="D174" s="347">
        <v>161523</v>
      </c>
      <c r="E174" s="282">
        <f t="shared" si="5"/>
        <v>0.0014200114503563055</v>
      </c>
      <c r="G174" s="283"/>
      <c r="H174" s="279">
        <v>553</v>
      </c>
      <c r="I174" s="280" t="s">
        <v>219</v>
      </c>
      <c r="J174" s="281">
        <v>524184</v>
      </c>
      <c r="K174" s="282">
        <f t="shared" si="6"/>
        <v>0.009169666855189192</v>
      </c>
    </row>
    <row r="175" spans="1:11" ht="13.5">
      <c r="A175" s="311"/>
      <c r="B175" s="279">
        <v>146</v>
      </c>
      <c r="C175" s="280" t="s">
        <v>163</v>
      </c>
      <c r="D175" s="347">
        <v>16471729</v>
      </c>
      <c r="E175" s="282">
        <f t="shared" si="5"/>
        <v>0.14480936948401169</v>
      </c>
      <c r="G175" s="283"/>
      <c r="H175" s="279">
        <v>554</v>
      </c>
      <c r="I175" s="280" t="s">
        <v>220</v>
      </c>
      <c r="J175" s="281">
        <v>224916</v>
      </c>
      <c r="K175" s="282">
        <f t="shared" si="6"/>
        <v>0.003934505422526693</v>
      </c>
    </row>
    <row r="176" spans="1:11" ht="14.25" thickBot="1">
      <c r="A176" s="311"/>
      <c r="B176" s="279">
        <v>147</v>
      </c>
      <c r="C176" s="280" t="s">
        <v>164</v>
      </c>
      <c r="D176" s="347">
        <v>356420651</v>
      </c>
      <c r="E176" s="282">
        <f t="shared" si="5"/>
        <v>3.1334324248772534</v>
      </c>
      <c r="G176" s="332" t="s">
        <v>225</v>
      </c>
      <c r="H176" s="333" t="s">
        <v>354</v>
      </c>
      <c r="I176" s="334"/>
      <c r="J176" s="335">
        <f>SUM(J143:J175)</f>
        <v>114379220</v>
      </c>
      <c r="K176" s="336">
        <f t="shared" si="6"/>
        <v>2.00086103840711</v>
      </c>
    </row>
    <row r="177" spans="1:11" ht="13.5">
      <c r="A177" s="311"/>
      <c r="B177" s="279">
        <v>149</v>
      </c>
      <c r="C177" s="280" t="s">
        <v>165</v>
      </c>
      <c r="D177" s="347">
        <v>35555925</v>
      </c>
      <c r="E177" s="282">
        <f t="shared" si="5"/>
        <v>0.31258595140017226</v>
      </c>
      <c r="G177" s="348"/>
      <c r="H177" s="349"/>
      <c r="I177" s="348"/>
      <c r="J177" s="350"/>
      <c r="K177" s="351"/>
    </row>
    <row r="178" spans="1:11" ht="14.25" thickBot="1">
      <c r="A178" s="332" t="s">
        <v>355</v>
      </c>
      <c r="B178" s="333" t="s">
        <v>351</v>
      </c>
      <c r="C178" s="334"/>
      <c r="D178" s="352">
        <f>SUM(D165:D177)</f>
        <v>1339822716</v>
      </c>
      <c r="E178" s="336">
        <f t="shared" si="5"/>
        <v>11.778902064520127</v>
      </c>
      <c r="G178" s="353"/>
      <c r="H178" s="354"/>
      <c r="I178" s="355"/>
      <c r="J178" s="356"/>
      <c r="K178" s="357"/>
    </row>
    <row r="179" spans="1:11" ht="13.5">
      <c r="A179" s="358" t="s">
        <v>168</v>
      </c>
      <c r="B179" s="302">
        <v>501</v>
      </c>
      <c r="C179" s="303" t="s">
        <v>169</v>
      </c>
      <c r="D179" s="328">
        <v>6778172</v>
      </c>
      <c r="E179" s="338">
        <f t="shared" si="5"/>
        <v>0.059589543609792406</v>
      </c>
      <c r="G179" s="353"/>
      <c r="H179" s="354"/>
      <c r="I179" s="355"/>
      <c r="J179" s="356"/>
      <c r="K179" s="357"/>
    </row>
    <row r="180" spans="1:11" ht="13.5">
      <c r="A180" s="311"/>
      <c r="B180" s="305">
        <v>503</v>
      </c>
      <c r="C180" s="306" t="s">
        <v>170</v>
      </c>
      <c r="D180" s="329">
        <v>5010470</v>
      </c>
      <c r="E180" s="282">
        <f t="shared" si="5"/>
        <v>0.04404898851350432</v>
      </c>
      <c r="G180" s="353"/>
      <c r="H180" s="359"/>
      <c r="I180" s="353"/>
      <c r="J180" s="360"/>
      <c r="K180" s="357"/>
    </row>
    <row r="181" spans="1:11" ht="13.5">
      <c r="A181" s="311"/>
      <c r="B181" s="305">
        <v>504</v>
      </c>
      <c r="C181" s="306" t="s">
        <v>171</v>
      </c>
      <c r="D181" s="329">
        <v>2006118</v>
      </c>
      <c r="E181" s="282">
        <f t="shared" si="5"/>
        <v>0.017636562785274486</v>
      </c>
      <c r="G181" s="361"/>
      <c r="H181" s="355"/>
      <c r="I181" s="355"/>
      <c r="J181" s="356"/>
      <c r="K181" s="357"/>
    </row>
    <row r="182" spans="1:5" ht="13.5">
      <c r="A182" s="311"/>
      <c r="B182" s="305">
        <v>505</v>
      </c>
      <c r="C182" s="306" t="s">
        <v>172</v>
      </c>
      <c r="D182" s="329">
        <v>3284519</v>
      </c>
      <c r="E182" s="282">
        <f t="shared" si="5"/>
        <v>0.02887548267994553</v>
      </c>
    </row>
    <row r="183" spans="1:5" ht="13.5">
      <c r="A183" s="311"/>
      <c r="B183" s="305">
        <v>506</v>
      </c>
      <c r="C183" s="306" t="s">
        <v>173</v>
      </c>
      <c r="D183" s="329">
        <v>23460168</v>
      </c>
      <c r="E183" s="282">
        <f t="shared" si="5"/>
        <v>0.20624745198691571</v>
      </c>
    </row>
    <row r="184" spans="1:5" ht="13.5">
      <c r="A184" s="311"/>
      <c r="B184" s="305">
        <v>507</v>
      </c>
      <c r="C184" s="306" t="s">
        <v>174</v>
      </c>
      <c r="D184" s="329">
        <v>1668512</v>
      </c>
      <c r="E184" s="282">
        <f t="shared" si="5"/>
        <v>0.014668537267490699</v>
      </c>
    </row>
    <row r="185" spans="1:5" ht="13.5">
      <c r="A185" s="311"/>
      <c r="B185" s="305">
        <v>508</v>
      </c>
      <c r="C185" s="306" t="s">
        <v>244</v>
      </c>
      <c r="D185" s="329">
        <v>909</v>
      </c>
      <c r="E185" s="282">
        <f t="shared" si="5"/>
        <v>7.991372178413488E-06</v>
      </c>
    </row>
    <row r="186" spans="1:5" ht="13.5">
      <c r="A186" s="311"/>
      <c r="B186" s="305">
        <v>509</v>
      </c>
      <c r="C186" s="306" t="s">
        <v>175</v>
      </c>
      <c r="D186" s="329">
        <v>746904</v>
      </c>
      <c r="E186" s="282">
        <f t="shared" si="5"/>
        <v>0.006566323262426565</v>
      </c>
    </row>
    <row r="187" spans="1:5" ht="13.5">
      <c r="A187" s="311"/>
      <c r="B187" s="305">
        <v>510</v>
      </c>
      <c r="C187" s="306" t="s">
        <v>176</v>
      </c>
      <c r="D187" s="329">
        <v>232076</v>
      </c>
      <c r="E187" s="282">
        <f t="shared" si="5"/>
        <v>0.0020402702856738048</v>
      </c>
    </row>
    <row r="188" spans="1:5" ht="13.5">
      <c r="A188" s="311"/>
      <c r="B188" s="305">
        <v>511</v>
      </c>
      <c r="C188" s="306" t="s">
        <v>177</v>
      </c>
      <c r="D188" s="329">
        <v>54511</v>
      </c>
      <c r="E188" s="282">
        <f t="shared" si="5"/>
        <v>0.0004792273804372911</v>
      </c>
    </row>
    <row r="189" spans="1:5" ht="13.5">
      <c r="A189" s="311"/>
      <c r="B189" s="305">
        <v>512</v>
      </c>
      <c r="C189" s="306" t="s">
        <v>178</v>
      </c>
      <c r="D189" s="329">
        <v>9293</v>
      </c>
      <c r="E189" s="282">
        <f t="shared" si="5"/>
        <v>8.169837365676187E-05</v>
      </c>
    </row>
    <row r="190" spans="1:5" ht="13.5">
      <c r="A190" s="311"/>
      <c r="B190" s="305">
        <v>513</v>
      </c>
      <c r="C190" s="306" t="s">
        <v>179</v>
      </c>
      <c r="D190" s="329">
        <v>130017</v>
      </c>
      <c r="E190" s="282">
        <f t="shared" si="5"/>
        <v>0.0011430299631691818</v>
      </c>
    </row>
    <row r="191" spans="1:5" ht="13.5">
      <c r="A191" s="311"/>
      <c r="B191" s="305">
        <v>514</v>
      </c>
      <c r="C191" s="306" t="s">
        <v>180</v>
      </c>
      <c r="D191" s="329">
        <v>31574</v>
      </c>
      <c r="E191" s="282">
        <f t="shared" si="5"/>
        <v>0.0002775793016075109</v>
      </c>
    </row>
    <row r="192" spans="1:5" ht="13.5">
      <c r="A192" s="311"/>
      <c r="B192" s="305">
        <v>515</v>
      </c>
      <c r="C192" s="306" t="s">
        <v>181</v>
      </c>
      <c r="D192" s="329">
        <v>34099</v>
      </c>
      <c r="E192" s="282">
        <f t="shared" si="5"/>
        <v>0.0002997775576586595</v>
      </c>
    </row>
    <row r="193" spans="1:5" ht="13.5">
      <c r="A193" s="311"/>
      <c r="B193" s="305">
        <v>516</v>
      </c>
      <c r="C193" s="306" t="s">
        <v>182</v>
      </c>
      <c r="D193" s="329">
        <v>148973</v>
      </c>
      <c r="E193" s="282">
        <f t="shared" si="5"/>
        <v>0.0013096795242406958</v>
      </c>
    </row>
    <row r="194" spans="1:5" ht="13.5">
      <c r="A194" s="311"/>
      <c r="B194" s="305">
        <v>517</v>
      </c>
      <c r="C194" s="306" t="s">
        <v>183</v>
      </c>
      <c r="D194" s="329">
        <v>2944523</v>
      </c>
      <c r="E194" s="282">
        <f t="shared" si="5"/>
        <v>0.025886445743562837</v>
      </c>
    </row>
    <row r="195" spans="1:5" ht="13.5">
      <c r="A195" s="311"/>
      <c r="B195" s="305">
        <v>518</v>
      </c>
      <c r="C195" s="306" t="s">
        <v>184</v>
      </c>
      <c r="D195" s="329">
        <v>49892</v>
      </c>
      <c r="E195" s="282">
        <f t="shared" si="5"/>
        <v>0.0004386199567936256</v>
      </c>
    </row>
    <row r="196" spans="1:5" ht="13.5">
      <c r="A196" s="311"/>
      <c r="B196" s="305">
        <v>519</v>
      </c>
      <c r="C196" s="306" t="s">
        <v>185</v>
      </c>
      <c r="D196" s="329">
        <v>69980</v>
      </c>
      <c r="E196" s="282">
        <f t="shared" si="5"/>
        <v>0.0006152213696868821</v>
      </c>
    </row>
    <row r="197" spans="1:5" ht="13.5">
      <c r="A197" s="311"/>
      <c r="B197" s="305">
        <v>520</v>
      </c>
      <c r="C197" s="306" t="s">
        <v>186</v>
      </c>
      <c r="D197" s="329">
        <v>78986</v>
      </c>
      <c r="E197" s="282">
        <f t="shared" si="5"/>
        <v>0.0006943966148340679</v>
      </c>
    </row>
    <row r="198" spans="1:5" ht="13.5">
      <c r="A198" s="311"/>
      <c r="B198" s="305">
        <v>521</v>
      </c>
      <c r="C198" s="306" t="s">
        <v>187</v>
      </c>
      <c r="D198" s="329">
        <v>29086</v>
      </c>
      <c r="E198" s="282">
        <f t="shared" si="5"/>
        <v>0.0002557063269321614</v>
      </c>
    </row>
    <row r="199" spans="1:5" ht="13.5">
      <c r="A199" s="311"/>
      <c r="B199" s="305">
        <v>522</v>
      </c>
      <c r="C199" s="306" t="s">
        <v>188</v>
      </c>
      <c r="D199" s="329">
        <v>238041</v>
      </c>
      <c r="E199" s="282">
        <f t="shared" si="5"/>
        <v>0.002092710918285726</v>
      </c>
    </row>
    <row r="200" spans="1:5" ht="13.5">
      <c r="A200" s="311"/>
      <c r="B200" s="305">
        <v>523</v>
      </c>
      <c r="C200" s="306" t="s">
        <v>189</v>
      </c>
      <c r="D200" s="329">
        <v>890526</v>
      </c>
      <c r="E200" s="282">
        <f aca="true" t="shared" si="7" ref="E200:E236">D200/$D$6*100</f>
        <v>0.007828960066615894</v>
      </c>
    </row>
    <row r="201" spans="1:5" ht="13.5">
      <c r="A201" s="311"/>
      <c r="B201" s="305">
        <v>524</v>
      </c>
      <c r="C201" s="306" t="s">
        <v>190</v>
      </c>
      <c r="D201" s="329">
        <v>10106073</v>
      </c>
      <c r="E201" s="282">
        <f t="shared" si="7"/>
        <v>0.08884641430716803</v>
      </c>
    </row>
    <row r="202" spans="1:5" ht="13.5">
      <c r="A202" s="311"/>
      <c r="B202" s="305">
        <v>525</v>
      </c>
      <c r="C202" s="306" t="s">
        <v>191</v>
      </c>
      <c r="D202" s="329">
        <v>70187</v>
      </c>
      <c r="E202" s="282">
        <f t="shared" si="7"/>
        <v>0.0006170411871136496</v>
      </c>
    </row>
    <row r="203" spans="1:5" ht="13.5">
      <c r="A203" s="311"/>
      <c r="B203" s="305">
        <v>526</v>
      </c>
      <c r="C203" s="306" t="s">
        <v>192</v>
      </c>
      <c r="D203" s="329">
        <v>1319224</v>
      </c>
      <c r="E203" s="282">
        <f t="shared" si="7"/>
        <v>0.011597810748839773</v>
      </c>
    </row>
    <row r="204" spans="1:5" ht="13.5">
      <c r="A204" s="311"/>
      <c r="B204" s="305">
        <v>527</v>
      </c>
      <c r="C204" s="306" t="s">
        <v>193</v>
      </c>
      <c r="D204" s="329">
        <v>200409</v>
      </c>
      <c r="E204" s="282">
        <f t="shared" si="7"/>
        <v>0.0017618733849325287</v>
      </c>
    </row>
    <row r="205" spans="1:5" ht="13.5">
      <c r="A205" s="311"/>
      <c r="B205" s="305">
        <v>528</v>
      </c>
      <c r="C205" s="306" t="s">
        <v>194</v>
      </c>
      <c r="D205" s="329">
        <v>68311</v>
      </c>
      <c r="E205" s="282">
        <f t="shared" si="7"/>
        <v>0.0006005485422217863</v>
      </c>
    </row>
    <row r="206" spans="1:5" ht="13.5">
      <c r="A206" s="311"/>
      <c r="B206" s="305">
        <v>529</v>
      </c>
      <c r="C206" s="306" t="s">
        <v>195</v>
      </c>
      <c r="D206" s="329">
        <v>6146</v>
      </c>
      <c r="E206" s="282">
        <f t="shared" si="7"/>
        <v>5.40318739367759E-05</v>
      </c>
    </row>
    <row r="207" spans="1:5" ht="13.5">
      <c r="A207" s="311"/>
      <c r="B207" s="305">
        <v>530</v>
      </c>
      <c r="C207" s="306" t="s">
        <v>196</v>
      </c>
      <c r="D207" s="329">
        <v>5666</v>
      </c>
      <c r="E207" s="282">
        <f t="shared" si="7"/>
        <v>4.98120074399239E-05</v>
      </c>
    </row>
    <row r="208" spans="1:5" ht="13.5">
      <c r="A208" s="311"/>
      <c r="B208" s="305">
        <v>531</v>
      </c>
      <c r="C208" s="306" t="s">
        <v>197</v>
      </c>
      <c r="D208" s="329">
        <v>2172761</v>
      </c>
      <c r="E208" s="282">
        <f t="shared" si="7"/>
        <v>0.019101586144930547</v>
      </c>
    </row>
    <row r="209" spans="1:5" ht="13.5">
      <c r="A209" s="311"/>
      <c r="B209" s="305">
        <v>532</v>
      </c>
      <c r="C209" s="306" t="s">
        <v>198</v>
      </c>
      <c r="D209" s="329">
        <v>116628</v>
      </c>
      <c r="E209" s="282">
        <f t="shared" si="7"/>
        <v>0.0010253220620726163</v>
      </c>
    </row>
    <row r="210" spans="1:5" ht="13.5">
      <c r="A210" s="311"/>
      <c r="B210" s="305">
        <v>533</v>
      </c>
      <c r="C210" s="306" t="s">
        <v>199</v>
      </c>
      <c r="D210" s="329">
        <v>1111581</v>
      </c>
      <c r="E210" s="282">
        <f t="shared" si="7"/>
        <v>0.009772340459244272</v>
      </c>
    </row>
    <row r="211" spans="1:5" ht="13.5">
      <c r="A211" s="311"/>
      <c r="B211" s="305">
        <v>534</v>
      </c>
      <c r="C211" s="306" t="s">
        <v>200</v>
      </c>
      <c r="D211" s="329">
        <v>176753</v>
      </c>
      <c r="E211" s="282">
        <f t="shared" si="7"/>
        <v>0.0015539042977460056</v>
      </c>
    </row>
    <row r="212" spans="1:5" ht="13.5">
      <c r="A212" s="311"/>
      <c r="B212" s="305">
        <v>535</v>
      </c>
      <c r="C212" s="306" t="s">
        <v>201</v>
      </c>
      <c r="D212" s="329">
        <v>11429883</v>
      </c>
      <c r="E212" s="282">
        <f t="shared" si="7"/>
        <v>0.1004845423638298</v>
      </c>
    </row>
    <row r="213" spans="1:5" ht="13.5">
      <c r="A213" s="311"/>
      <c r="B213" s="305">
        <v>537</v>
      </c>
      <c r="C213" s="306" t="s">
        <v>203</v>
      </c>
      <c r="D213" s="329">
        <v>2300</v>
      </c>
      <c r="E213" s="282">
        <f t="shared" si="7"/>
        <v>2.0220193630749197E-05</v>
      </c>
    </row>
    <row r="214" spans="1:5" ht="13.5">
      <c r="A214" s="311"/>
      <c r="B214" s="305">
        <v>538</v>
      </c>
      <c r="C214" s="306" t="s">
        <v>204</v>
      </c>
      <c r="D214" s="329">
        <v>7323727</v>
      </c>
      <c r="E214" s="282">
        <f t="shared" si="7"/>
        <v>0.06438572958206344</v>
      </c>
    </row>
    <row r="215" spans="1:5" ht="13.5">
      <c r="A215" s="311"/>
      <c r="B215" s="305">
        <v>539</v>
      </c>
      <c r="C215" s="306" t="s">
        <v>205</v>
      </c>
      <c r="D215" s="329">
        <v>790211</v>
      </c>
      <c r="E215" s="282">
        <f t="shared" si="7"/>
        <v>0.006947051925716501</v>
      </c>
    </row>
    <row r="216" spans="1:5" ht="13.5">
      <c r="A216" s="311"/>
      <c r="B216" s="305">
        <v>540</v>
      </c>
      <c r="C216" s="306" t="s">
        <v>206</v>
      </c>
      <c r="D216" s="329">
        <v>180010</v>
      </c>
      <c r="E216" s="282">
        <f t="shared" si="7"/>
        <v>0.0015825378502048535</v>
      </c>
    </row>
    <row r="217" spans="1:5" ht="13.5">
      <c r="A217" s="311"/>
      <c r="B217" s="305">
        <v>541</v>
      </c>
      <c r="C217" s="306" t="s">
        <v>207</v>
      </c>
      <c r="D217" s="329">
        <v>13685297</v>
      </c>
      <c r="E217" s="282">
        <f t="shared" si="7"/>
        <v>0.12031276314535266</v>
      </c>
    </row>
    <row r="218" spans="1:5" ht="13.5">
      <c r="A218" s="311"/>
      <c r="B218" s="305">
        <v>542</v>
      </c>
      <c r="C218" s="306" t="s">
        <v>208</v>
      </c>
      <c r="D218" s="329">
        <v>4516455</v>
      </c>
      <c r="E218" s="282">
        <f t="shared" si="7"/>
        <v>0.03970591070633277</v>
      </c>
    </row>
    <row r="219" spans="1:5" ht="13.5">
      <c r="A219" s="311"/>
      <c r="B219" s="305">
        <v>543</v>
      </c>
      <c r="C219" s="306" t="s">
        <v>209</v>
      </c>
      <c r="D219" s="329">
        <v>7463820</v>
      </c>
      <c r="E219" s="282">
        <f t="shared" si="7"/>
        <v>0.06561734157611238</v>
      </c>
    </row>
    <row r="220" spans="1:5" ht="13.5">
      <c r="A220" s="311"/>
      <c r="B220" s="305">
        <v>544</v>
      </c>
      <c r="C220" s="306" t="s">
        <v>210</v>
      </c>
      <c r="D220" s="329">
        <v>196643</v>
      </c>
      <c r="E220" s="282">
        <f t="shared" si="7"/>
        <v>0.0017287650157093105</v>
      </c>
    </row>
    <row r="221" spans="1:5" ht="13.5">
      <c r="A221" s="311"/>
      <c r="B221" s="305">
        <v>545</v>
      </c>
      <c r="C221" s="306" t="s">
        <v>211</v>
      </c>
      <c r="D221" s="329">
        <v>3381896</v>
      </c>
      <c r="E221" s="282">
        <f t="shared" si="7"/>
        <v>0.029731561721328778</v>
      </c>
    </row>
    <row r="222" spans="1:5" ht="13.5">
      <c r="A222" s="311"/>
      <c r="B222" s="305">
        <v>546</v>
      </c>
      <c r="C222" s="306" t="s">
        <v>212</v>
      </c>
      <c r="D222" s="329">
        <v>501783</v>
      </c>
      <c r="E222" s="282">
        <f t="shared" si="7"/>
        <v>0.004411369313312272</v>
      </c>
    </row>
    <row r="223" spans="1:5" ht="13.5">
      <c r="A223" s="311"/>
      <c r="B223" s="305">
        <v>547</v>
      </c>
      <c r="C223" s="306" t="s">
        <v>213</v>
      </c>
      <c r="D223" s="329">
        <v>2328730</v>
      </c>
      <c r="E223" s="282">
        <f t="shared" si="7"/>
        <v>0.02047277022336286</v>
      </c>
    </row>
    <row r="224" spans="1:5" ht="13.5">
      <c r="A224" s="311"/>
      <c r="B224" s="305">
        <v>548</v>
      </c>
      <c r="C224" s="306" t="s">
        <v>214</v>
      </c>
      <c r="D224" s="329">
        <v>582547</v>
      </c>
      <c r="E224" s="282">
        <f t="shared" si="7"/>
        <v>0.0051213970169617625</v>
      </c>
    </row>
    <row r="225" spans="1:5" ht="13.5">
      <c r="A225" s="311"/>
      <c r="B225" s="305">
        <v>549</v>
      </c>
      <c r="C225" s="306" t="s">
        <v>215</v>
      </c>
      <c r="D225" s="329">
        <v>1051656</v>
      </c>
      <c r="E225" s="282">
        <f t="shared" si="7"/>
        <v>0.009245516501277903</v>
      </c>
    </row>
    <row r="226" spans="1:5" ht="13.5">
      <c r="A226" s="311"/>
      <c r="B226" s="305">
        <v>550</v>
      </c>
      <c r="C226" s="306" t="s">
        <v>216</v>
      </c>
      <c r="D226" s="329">
        <v>397748</v>
      </c>
      <c r="E226" s="282">
        <f t="shared" si="7"/>
        <v>0.0034967572070622745</v>
      </c>
    </row>
    <row r="227" spans="1:5" ht="13.5">
      <c r="A227" s="311"/>
      <c r="B227" s="305">
        <v>551</v>
      </c>
      <c r="C227" s="306" t="s">
        <v>217</v>
      </c>
      <c r="D227" s="329">
        <v>170277003</v>
      </c>
      <c r="E227" s="282">
        <f t="shared" si="7"/>
        <v>1.4969712919668097</v>
      </c>
    </row>
    <row r="228" spans="1:5" ht="13.5">
      <c r="A228" s="311"/>
      <c r="B228" s="305">
        <v>552</v>
      </c>
      <c r="C228" s="306" t="s">
        <v>218</v>
      </c>
      <c r="D228" s="329">
        <v>244257</v>
      </c>
      <c r="E228" s="282">
        <f t="shared" si="7"/>
        <v>0.0021473581894199596</v>
      </c>
    </row>
    <row r="229" spans="1:5" ht="13.5">
      <c r="A229" s="311"/>
      <c r="B229" s="305">
        <v>553</v>
      </c>
      <c r="C229" s="306" t="s">
        <v>219</v>
      </c>
      <c r="D229" s="329">
        <v>897271</v>
      </c>
      <c r="E229" s="282">
        <f t="shared" si="7"/>
        <v>0.0078882579822852</v>
      </c>
    </row>
    <row r="230" spans="1:5" ht="13.5">
      <c r="A230" s="311"/>
      <c r="B230" s="305">
        <v>554</v>
      </c>
      <c r="C230" s="306" t="s">
        <v>220</v>
      </c>
      <c r="D230" s="329">
        <v>3383238</v>
      </c>
      <c r="E230" s="282">
        <f t="shared" si="7"/>
        <v>0.029743359764742894</v>
      </c>
    </row>
    <row r="231" spans="1:5" ht="13.5">
      <c r="A231" s="311"/>
      <c r="B231" s="305">
        <v>555</v>
      </c>
      <c r="C231" s="306" t="s">
        <v>221</v>
      </c>
      <c r="D231" s="329">
        <v>772786</v>
      </c>
      <c r="E231" s="282">
        <f t="shared" si="7"/>
        <v>0.0067938619804922395</v>
      </c>
    </row>
    <row r="232" spans="1:5" ht="13.5">
      <c r="A232" s="311"/>
      <c r="B232" s="305">
        <v>556</v>
      </c>
      <c r="C232" s="306" t="s">
        <v>222</v>
      </c>
      <c r="D232" s="329">
        <v>191741</v>
      </c>
      <c r="E232" s="282">
        <f t="shared" si="7"/>
        <v>0.0016856696291102096</v>
      </c>
    </row>
    <row r="233" spans="1:5" ht="13.5">
      <c r="A233" s="311"/>
      <c r="B233" s="305">
        <v>558</v>
      </c>
      <c r="C233" s="306" t="s">
        <v>223</v>
      </c>
      <c r="D233" s="329">
        <v>253161</v>
      </c>
      <c r="E233" s="282">
        <f t="shared" si="7"/>
        <v>0.002225636712936564</v>
      </c>
    </row>
    <row r="234" spans="1:5" ht="13.5">
      <c r="A234" s="311"/>
      <c r="B234" s="305">
        <v>559</v>
      </c>
      <c r="C234" s="306" t="s">
        <v>224</v>
      </c>
      <c r="D234" s="329">
        <v>8901</v>
      </c>
      <c r="E234" s="282">
        <f t="shared" si="7"/>
        <v>7.825214935099939E-05</v>
      </c>
    </row>
    <row r="235" spans="1:5" ht="13.5">
      <c r="A235" s="311"/>
      <c r="B235" s="305">
        <v>560</v>
      </c>
      <c r="C235" s="306" t="s">
        <v>356</v>
      </c>
      <c r="D235" s="329">
        <v>290541</v>
      </c>
      <c r="E235" s="282">
        <f t="shared" si="7"/>
        <v>0.002554258816378914</v>
      </c>
    </row>
    <row r="236" spans="1:5" ht="14.25" thickBot="1">
      <c r="A236" s="291" t="s">
        <v>357</v>
      </c>
      <c r="B236" s="292" t="s">
        <v>354</v>
      </c>
      <c r="C236" s="362"/>
      <c r="D236" s="363">
        <f>SUM(D179:D235)</f>
        <v>293402693</v>
      </c>
      <c r="E236" s="295">
        <f t="shared" si="7"/>
        <v>2.579417071410114</v>
      </c>
    </row>
  </sheetData>
  <sheetProtection/>
  <mergeCells count="2">
    <mergeCell ref="A6:C6"/>
    <mergeCell ref="G6:I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72"/>
  <sheetViews>
    <sheetView zoomScalePageLayoutView="0" workbookViewId="0" topLeftCell="A1">
      <selection activeCell="D38" sqref="D38"/>
    </sheetView>
  </sheetViews>
  <sheetFormatPr defaultColWidth="9.00390625" defaultRowHeight="13.5"/>
  <cols>
    <col min="1" max="1" width="6.625" style="258" customWidth="1"/>
    <col min="2" max="2" width="7.125" style="258" customWidth="1"/>
    <col min="3" max="3" width="19.125" style="258" customWidth="1"/>
    <col min="4" max="4" width="14.625" style="258" customWidth="1"/>
    <col min="5" max="7" width="6.625" style="258" customWidth="1"/>
    <col min="8" max="8" width="7.125" style="258" customWidth="1"/>
    <col min="9" max="9" width="19.125" style="258" customWidth="1"/>
    <col min="10" max="10" width="14.625" style="258" customWidth="1"/>
    <col min="11" max="11" width="6.625" style="258" customWidth="1"/>
    <col min="12" max="16384" width="9.00390625" style="258" customWidth="1"/>
  </cols>
  <sheetData>
    <row r="1" spans="1:5" ht="17.25">
      <c r="A1" s="364" t="s">
        <v>263</v>
      </c>
      <c r="B1" s="365"/>
      <c r="C1" s="366"/>
      <c r="D1" s="366"/>
      <c r="E1" s="367"/>
    </row>
    <row r="2" spans="1:5" ht="13.5">
      <c r="A2" s="259"/>
      <c r="B2" s="255"/>
      <c r="C2" s="256"/>
      <c r="D2" s="256"/>
      <c r="E2" s="257"/>
    </row>
    <row r="3" spans="1:5" ht="13.5">
      <c r="A3" s="259" t="s">
        <v>358</v>
      </c>
      <c r="B3" s="255"/>
      <c r="C3" s="256"/>
      <c r="D3" s="256"/>
      <c r="E3" s="257"/>
    </row>
    <row r="4" spans="1:11" ht="14.25" thickBot="1">
      <c r="A4" s="260" t="s">
        <v>320</v>
      </c>
      <c r="B4" s="261"/>
      <c r="C4" s="262"/>
      <c r="D4" s="259"/>
      <c r="E4" s="257" t="s">
        <v>321</v>
      </c>
      <c r="G4" s="260" t="s">
        <v>228</v>
      </c>
      <c r="H4" s="255"/>
      <c r="I4" s="256"/>
      <c r="J4" s="259"/>
      <c r="K4" s="257" t="s">
        <v>321</v>
      </c>
    </row>
    <row r="5" spans="1:11" ht="13.5">
      <c r="A5" s="358" t="s">
        <v>0</v>
      </c>
      <c r="B5" s="264" t="s">
        <v>1</v>
      </c>
      <c r="C5" s="264" t="s">
        <v>2</v>
      </c>
      <c r="D5" s="265" t="s">
        <v>322</v>
      </c>
      <c r="E5" s="266" t="s">
        <v>323</v>
      </c>
      <c r="G5" s="267" t="s">
        <v>0</v>
      </c>
      <c r="H5" s="268" t="s">
        <v>1</v>
      </c>
      <c r="I5" s="268" t="s">
        <v>2</v>
      </c>
      <c r="J5" s="269" t="s">
        <v>322</v>
      </c>
      <c r="K5" s="270" t="s">
        <v>323</v>
      </c>
    </row>
    <row r="6" spans="1:11" s="273" customFormat="1" ht="13.5">
      <c r="A6" s="451" t="s">
        <v>324</v>
      </c>
      <c r="B6" s="452"/>
      <c r="C6" s="452"/>
      <c r="D6" s="271">
        <f>D22+D25+D28+D30+D43+D49+D57+D60</f>
        <v>199347439</v>
      </c>
      <c r="E6" s="272">
        <f>D6/$D$6*100</f>
        <v>100</v>
      </c>
      <c r="G6" s="451" t="s">
        <v>229</v>
      </c>
      <c r="H6" s="452"/>
      <c r="I6" s="452"/>
      <c r="J6" s="271">
        <f>J19+J23+J26+J32+J39+J46+J51+J54</f>
        <v>215057393</v>
      </c>
      <c r="K6" s="272">
        <f>J6/$J$6*100</f>
        <v>100</v>
      </c>
    </row>
    <row r="7" spans="1:11" ht="13.5">
      <c r="A7" s="274"/>
      <c r="B7" s="275"/>
      <c r="C7" s="275"/>
      <c r="D7" s="275"/>
      <c r="E7" s="276"/>
      <c r="G7" s="274"/>
      <c r="H7" s="275"/>
      <c r="I7" s="275"/>
      <c r="J7" s="275"/>
      <c r="K7" s="277"/>
    </row>
    <row r="8" spans="1:11" ht="13.5">
      <c r="A8" s="278" t="s">
        <v>3</v>
      </c>
      <c r="B8" s="279">
        <v>103</v>
      </c>
      <c r="C8" s="280" t="s">
        <v>227</v>
      </c>
      <c r="D8" s="368">
        <v>34672445</v>
      </c>
      <c r="E8" s="282">
        <f>D8/$D$6*100</f>
        <v>17.39297237723731</v>
      </c>
      <c r="G8" s="278" t="s">
        <v>3</v>
      </c>
      <c r="H8" s="279">
        <v>103</v>
      </c>
      <c r="I8" s="280" t="s">
        <v>227</v>
      </c>
      <c r="J8" s="368">
        <v>1667308</v>
      </c>
      <c r="K8" s="282">
        <f aca="true" t="shared" si="0" ref="K8:K54">J8/$J$6*100</f>
        <v>0.7752851351638955</v>
      </c>
    </row>
    <row r="9" spans="1:11" ht="13.5">
      <c r="A9" s="283"/>
      <c r="B9" s="279">
        <v>105</v>
      </c>
      <c r="C9" s="280" t="s">
        <v>4</v>
      </c>
      <c r="D9" s="368">
        <v>9230561</v>
      </c>
      <c r="E9" s="282">
        <f aca="true" t="shared" si="1" ref="E9:E60">D9/$D$6*100</f>
        <v>4.630388554928965</v>
      </c>
      <c r="G9" s="283"/>
      <c r="H9" s="279">
        <v>105</v>
      </c>
      <c r="I9" s="280" t="s">
        <v>4</v>
      </c>
      <c r="J9" s="368">
        <v>9992732</v>
      </c>
      <c r="K9" s="282">
        <f t="shared" si="0"/>
        <v>4.6465419582204275</v>
      </c>
    </row>
    <row r="10" spans="1:11" ht="13.5">
      <c r="A10" s="283"/>
      <c r="B10" s="279">
        <v>106</v>
      </c>
      <c r="C10" s="280" t="s">
        <v>5</v>
      </c>
      <c r="D10" s="368">
        <v>2543501</v>
      </c>
      <c r="E10" s="282">
        <f t="shared" si="1"/>
        <v>1.2759135571337838</v>
      </c>
      <c r="G10" s="283"/>
      <c r="H10" s="279">
        <v>106</v>
      </c>
      <c r="I10" s="280" t="s">
        <v>5</v>
      </c>
      <c r="J10" s="368">
        <v>505152</v>
      </c>
      <c r="K10" s="282">
        <f t="shared" si="0"/>
        <v>0.2348917156268141</v>
      </c>
    </row>
    <row r="11" spans="1:11" ht="13.5">
      <c r="A11" s="283"/>
      <c r="B11" s="279">
        <v>108</v>
      </c>
      <c r="C11" s="280" t="s">
        <v>7</v>
      </c>
      <c r="D11" s="368">
        <v>131243</v>
      </c>
      <c r="E11" s="282">
        <f t="shared" si="1"/>
        <v>0.06583631104485871</v>
      </c>
      <c r="G11" s="283"/>
      <c r="H11" s="279">
        <v>110</v>
      </c>
      <c r="I11" s="280" t="s">
        <v>8</v>
      </c>
      <c r="J11" s="368">
        <v>5209814</v>
      </c>
      <c r="K11" s="282">
        <f t="shared" si="0"/>
        <v>2.4225226239955395</v>
      </c>
    </row>
    <row r="12" spans="1:11" ht="13.5">
      <c r="A12" s="283"/>
      <c r="B12" s="279">
        <v>110</v>
      </c>
      <c r="C12" s="280" t="s">
        <v>8</v>
      </c>
      <c r="D12" s="368">
        <v>4768801</v>
      </c>
      <c r="E12" s="282">
        <f t="shared" si="1"/>
        <v>2.3922058010486906</v>
      </c>
      <c r="G12" s="283"/>
      <c r="H12" s="279">
        <v>111</v>
      </c>
      <c r="I12" s="280" t="s">
        <v>9</v>
      </c>
      <c r="J12" s="368">
        <v>3075921</v>
      </c>
      <c r="K12" s="282">
        <f t="shared" si="0"/>
        <v>1.4302791255355727</v>
      </c>
    </row>
    <row r="13" spans="1:11" ht="13.5">
      <c r="A13" s="283"/>
      <c r="B13" s="279">
        <v>111</v>
      </c>
      <c r="C13" s="280" t="s">
        <v>9</v>
      </c>
      <c r="D13" s="368">
        <v>9536960</v>
      </c>
      <c r="E13" s="282">
        <f t="shared" si="1"/>
        <v>4.7840895513084565</v>
      </c>
      <c r="G13" s="283"/>
      <c r="H13" s="279">
        <v>113</v>
      </c>
      <c r="I13" s="280" t="s">
        <v>11</v>
      </c>
      <c r="J13" s="368">
        <v>6616</v>
      </c>
      <c r="K13" s="282">
        <f t="shared" si="0"/>
        <v>0.003076388078414026</v>
      </c>
    </row>
    <row r="14" spans="1:11" ht="13.5">
      <c r="A14" s="283"/>
      <c r="B14" s="279">
        <v>112</v>
      </c>
      <c r="C14" s="280" t="s">
        <v>10</v>
      </c>
      <c r="D14" s="368">
        <v>4331524</v>
      </c>
      <c r="E14" s="282">
        <f t="shared" si="1"/>
        <v>2.1728515910354886</v>
      </c>
      <c r="G14" s="283"/>
      <c r="H14" s="279">
        <v>117</v>
      </c>
      <c r="I14" s="280" t="s">
        <v>13</v>
      </c>
      <c r="J14" s="368">
        <v>170296</v>
      </c>
      <c r="K14" s="282">
        <f t="shared" si="0"/>
        <v>0.07918630353712136</v>
      </c>
    </row>
    <row r="15" spans="1:11" ht="13.5">
      <c r="A15" s="283"/>
      <c r="B15" s="279">
        <v>113</v>
      </c>
      <c r="C15" s="280" t="s">
        <v>11</v>
      </c>
      <c r="D15" s="368">
        <v>5229223</v>
      </c>
      <c r="E15" s="282">
        <f t="shared" si="1"/>
        <v>2.6231703934756845</v>
      </c>
      <c r="G15" s="283"/>
      <c r="H15" s="279">
        <v>118</v>
      </c>
      <c r="I15" s="280" t="s">
        <v>14</v>
      </c>
      <c r="J15" s="368">
        <v>49572828</v>
      </c>
      <c r="K15" s="282">
        <f t="shared" si="0"/>
        <v>23.050975978305473</v>
      </c>
    </row>
    <row r="16" spans="1:11" ht="13.5">
      <c r="A16" s="283"/>
      <c r="B16" s="279">
        <v>118</v>
      </c>
      <c r="C16" s="280" t="s">
        <v>14</v>
      </c>
      <c r="D16" s="368">
        <v>2430887</v>
      </c>
      <c r="E16" s="282">
        <f t="shared" si="1"/>
        <v>1.219422236971903</v>
      </c>
      <c r="G16" s="283"/>
      <c r="H16" s="279">
        <v>123</v>
      </c>
      <c r="I16" s="280" t="s">
        <v>18</v>
      </c>
      <c r="J16" s="368">
        <v>30401</v>
      </c>
      <c r="K16" s="282">
        <f t="shared" si="0"/>
        <v>0.014136226416545467</v>
      </c>
    </row>
    <row r="17" spans="1:11" ht="13.5">
      <c r="A17" s="283"/>
      <c r="B17" s="279">
        <v>123</v>
      </c>
      <c r="C17" s="280" t="s">
        <v>18</v>
      </c>
      <c r="D17" s="368">
        <v>1655175</v>
      </c>
      <c r="E17" s="282">
        <f t="shared" si="1"/>
        <v>0.8302965958845351</v>
      </c>
      <c r="G17" s="283"/>
      <c r="H17" s="284"/>
      <c r="I17" s="285" t="s">
        <v>325</v>
      </c>
      <c r="J17" s="286">
        <f>J11+J12+J13+J14+J15</f>
        <v>58035475</v>
      </c>
      <c r="K17" s="287">
        <f t="shared" si="0"/>
        <v>26.986040419452124</v>
      </c>
    </row>
    <row r="18" spans="1:11" ht="13.5">
      <c r="A18" s="283"/>
      <c r="B18" s="279">
        <v>124</v>
      </c>
      <c r="C18" s="280" t="s">
        <v>19</v>
      </c>
      <c r="D18" s="368">
        <v>195951</v>
      </c>
      <c r="E18" s="282">
        <f t="shared" si="1"/>
        <v>0.09829622140267374</v>
      </c>
      <c r="G18" s="283"/>
      <c r="H18" s="284"/>
      <c r="I18" s="288" t="s">
        <v>230</v>
      </c>
      <c r="J18" s="289">
        <f>J19-J17</f>
        <v>12195593</v>
      </c>
      <c r="K18" s="290">
        <f t="shared" si="0"/>
        <v>5.6708550354276825</v>
      </c>
    </row>
    <row r="19" spans="1:11" ht="14.25" thickBot="1">
      <c r="A19" s="283"/>
      <c r="B19" s="279">
        <v>125</v>
      </c>
      <c r="C19" s="280" t="s">
        <v>20</v>
      </c>
      <c r="D19" s="368">
        <v>892</v>
      </c>
      <c r="E19" s="282">
        <f t="shared" si="1"/>
        <v>0.0004474599746425637</v>
      </c>
      <c r="G19" s="291" t="s">
        <v>28</v>
      </c>
      <c r="H19" s="292" t="s">
        <v>326</v>
      </c>
      <c r="I19" s="293"/>
      <c r="J19" s="294">
        <f>SUM(J8:J16)</f>
        <v>70231068</v>
      </c>
      <c r="K19" s="295">
        <f t="shared" si="0"/>
        <v>32.6568954548798</v>
      </c>
    </row>
    <row r="20" spans="1:11" ht="13.5">
      <c r="A20" s="283"/>
      <c r="B20" s="284"/>
      <c r="C20" s="288" t="s">
        <v>325</v>
      </c>
      <c r="D20" s="289">
        <f>D12+D13+D14+D15+D16</f>
        <v>26297395</v>
      </c>
      <c r="E20" s="290">
        <f t="shared" si="1"/>
        <v>13.191739573840225</v>
      </c>
      <c r="G20" s="283" t="s">
        <v>29</v>
      </c>
      <c r="H20" s="296">
        <v>601</v>
      </c>
      <c r="I20" s="315" t="s">
        <v>30</v>
      </c>
      <c r="J20" s="369">
        <v>52120673</v>
      </c>
      <c r="K20" s="299">
        <f t="shared" si="0"/>
        <v>24.235703908119078</v>
      </c>
    </row>
    <row r="21" spans="1:11" ht="13.5">
      <c r="A21" s="283"/>
      <c r="B21" s="284"/>
      <c r="C21" s="288" t="s">
        <v>359</v>
      </c>
      <c r="D21" s="289">
        <f>D22-D20</f>
        <v>48429768</v>
      </c>
      <c r="E21" s="290">
        <f t="shared" si="1"/>
        <v>24.29415107760677</v>
      </c>
      <c r="G21" s="283"/>
      <c r="H21" s="344">
        <v>606</v>
      </c>
      <c r="I21" s="345" t="s">
        <v>33</v>
      </c>
      <c r="J21" s="370">
        <v>11158</v>
      </c>
      <c r="K21" s="299">
        <f t="shared" si="0"/>
        <v>0.005188382433334901</v>
      </c>
    </row>
    <row r="22" spans="1:11" ht="14.25" thickBot="1">
      <c r="A22" s="291" t="s">
        <v>360</v>
      </c>
      <c r="B22" s="292" t="s">
        <v>326</v>
      </c>
      <c r="C22" s="293"/>
      <c r="D22" s="294">
        <f>SUM(D8:D19)</f>
        <v>74727163</v>
      </c>
      <c r="E22" s="295">
        <f t="shared" si="1"/>
        <v>37.485890651446994</v>
      </c>
      <c r="G22" s="283"/>
      <c r="H22" s="279">
        <v>618</v>
      </c>
      <c r="I22" s="280" t="s">
        <v>42</v>
      </c>
      <c r="J22" s="368">
        <v>734227</v>
      </c>
      <c r="K22" s="282">
        <f t="shared" si="0"/>
        <v>0.34140979287329126</v>
      </c>
    </row>
    <row r="23" spans="1:11" ht="14.25" thickBot="1">
      <c r="A23" s="283" t="s">
        <v>29</v>
      </c>
      <c r="B23" s="296">
        <v>601</v>
      </c>
      <c r="C23" s="315" t="s">
        <v>30</v>
      </c>
      <c r="D23" s="369">
        <v>2244826</v>
      </c>
      <c r="E23" s="299">
        <f t="shared" si="1"/>
        <v>1.1260872029562417</v>
      </c>
      <c r="G23" s="291" t="s">
        <v>361</v>
      </c>
      <c r="H23" s="292" t="s">
        <v>362</v>
      </c>
      <c r="I23" s="293"/>
      <c r="J23" s="294">
        <f>SUM(J20:J22)</f>
        <v>52866058</v>
      </c>
      <c r="K23" s="295">
        <f t="shared" si="0"/>
        <v>24.582302083425702</v>
      </c>
    </row>
    <row r="24" spans="1:11" ht="13.5">
      <c r="A24" s="283"/>
      <c r="B24" s="279">
        <v>606</v>
      </c>
      <c r="C24" s="280" t="s">
        <v>33</v>
      </c>
      <c r="D24" s="368">
        <v>752083</v>
      </c>
      <c r="E24" s="282">
        <f t="shared" si="1"/>
        <v>0.377272466490026</v>
      </c>
      <c r="G24" s="283" t="s">
        <v>51</v>
      </c>
      <c r="H24" s="296">
        <v>302</v>
      </c>
      <c r="I24" s="315" t="s">
        <v>52</v>
      </c>
      <c r="J24" s="328">
        <v>2453155</v>
      </c>
      <c r="K24" s="299">
        <f t="shared" si="0"/>
        <v>1.1406978229295284</v>
      </c>
    </row>
    <row r="25" spans="1:11" ht="14.25" thickBot="1">
      <c r="A25" s="291" t="s">
        <v>363</v>
      </c>
      <c r="B25" s="292" t="s">
        <v>364</v>
      </c>
      <c r="C25" s="293"/>
      <c r="D25" s="294">
        <f>SUM(D23:D24)</f>
        <v>2996909</v>
      </c>
      <c r="E25" s="295">
        <f t="shared" si="1"/>
        <v>1.5033596694462676</v>
      </c>
      <c r="G25" s="283"/>
      <c r="H25" s="279">
        <v>304</v>
      </c>
      <c r="I25" s="280" t="s">
        <v>53</v>
      </c>
      <c r="J25" s="329">
        <v>39379455</v>
      </c>
      <c r="K25" s="282">
        <f t="shared" si="0"/>
        <v>18.311137529691898</v>
      </c>
    </row>
    <row r="26" spans="1:11" ht="14.25" thickBot="1">
      <c r="A26" s="283" t="s">
        <v>51</v>
      </c>
      <c r="B26" s="296">
        <v>302</v>
      </c>
      <c r="C26" s="315" t="s">
        <v>52</v>
      </c>
      <c r="D26" s="369">
        <v>1071918</v>
      </c>
      <c r="E26" s="299">
        <f t="shared" si="1"/>
        <v>0.5377134541467573</v>
      </c>
      <c r="G26" s="291" t="s">
        <v>54</v>
      </c>
      <c r="H26" s="292" t="s">
        <v>365</v>
      </c>
      <c r="I26" s="293"/>
      <c r="J26" s="294">
        <f>SUM(J24:J25)</f>
        <v>41832610</v>
      </c>
      <c r="K26" s="295">
        <f t="shared" si="0"/>
        <v>19.451835352621426</v>
      </c>
    </row>
    <row r="27" spans="1:11" ht="13.5">
      <c r="A27" s="283"/>
      <c r="B27" s="279">
        <v>304</v>
      </c>
      <c r="C27" s="280" t="s">
        <v>53</v>
      </c>
      <c r="D27" s="368">
        <v>106693917</v>
      </c>
      <c r="E27" s="282">
        <f t="shared" si="1"/>
        <v>53.52158900822398</v>
      </c>
      <c r="G27" s="283" t="s">
        <v>55</v>
      </c>
      <c r="H27" s="296">
        <v>305</v>
      </c>
      <c r="I27" s="315" t="s">
        <v>56</v>
      </c>
      <c r="J27" s="369">
        <v>119265</v>
      </c>
      <c r="K27" s="299">
        <f t="shared" si="0"/>
        <v>0.055457289022377385</v>
      </c>
    </row>
    <row r="28" spans="1:11" ht="14.25" thickBot="1">
      <c r="A28" s="291" t="s">
        <v>366</v>
      </c>
      <c r="B28" s="292" t="s">
        <v>365</v>
      </c>
      <c r="C28" s="293"/>
      <c r="D28" s="294">
        <f>SUM(D26:D27)</f>
        <v>107765835</v>
      </c>
      <c r="E28" s="295">
        <f t="shared" si="1"/>
        <v>54.05930246237074</v>
      </c>
      <c r="G28" s="283"/>
      <c r="H28" s="279">
        <v>306</v>
      </c>
      <c r="I28" s="280" t="s">
        <v>57</v>
      </c>
      <c r="J28" s="368">
        <v>1352764</v>
      </c>
      <c r="K28" s="282">
        <f t="shared" si="0"/>
        <v>0.6290246436680277</v>
      </c>
    </row>
    <row r="29" spans="1:11" ht="13.5">
      <c r="A29" s="311" t="s">
        <v>55</v>
      </c>
      <c r="B29" s="339">
        <v>410</v>
      </c>
      <c r="C29" s="371" t="s">
        <v>95</v>
      </c>
      <c r="D29" s="372">
        <v>4197</v>
      </c>
      <c r="E29" s="282">
        <f t="shared" si="1"/>
        <v>0.002105369409837264</v>
      </c>
      <c r="G29" s="283"/>
      <c r="H29" s="279">
        <v>409</v>
      </c>
      <c r="I29" s="280" t="s">
        <v>94</v>
      </c>
      <c r="J29" s="368">
        <v>1382226</v>
      </c>
      <c r="K29" s="282">
        <f t="shared" si="0"/>
        <v>0.6427242424537342</v>
      </c>
    </row>
    <row r="30" spans="1:11" ht="14.25" thickBot="1">
      <c r="A30" s="291" t="s">
        <v>367</v>
      </c>
      <c r="B30" s="292" t="s">
        <v>368</v>
      </c>
      <c r="C30" s="293"/>
      <c r="D30" s="294">
        <f>SUM(D29:D29)</f>
        <v>4197</v>
      </c>
      <c r="E30" s="295">
        <f t="shared" si="1"/>
        <v>0.002105369409837264</v>
      </c>
      <c r="G30" s="283"/>
      <c r="H30" s="279">
        <v>410</v>
      </c>
      <c r="I30" s="280" t="s">
        <v>95</v>
      </c>
      <c r="J30" s="368">
        <v>897982</v>
      </c>
      <c r="K30" s="282">
        <f t="shared" si="0"/>
        <v>0.41755458274340745</v>
      </c>
    </row>
    <row r="31" spans="1:11" ht="13.5">
      <c r="A31" s="283" t="s">
        <v>101</v>
      </c>
      <c r="B31" s="296">
        <v>202</v>
      </c>
      <c r="C31" s="315" t="s">
        <v>103</v>
      </c>
      <c r="D31" s="369">
        <v>305627</v>
      </c>
      <c r="E31" s="299">
        <f t="shared" si="1"/>
        <v>0.15331373281399416</v>
      </c>
      <c r="G31" s="283"/>
      <c r="H31" s="279">
        <v>413</v>
      </c>
      <c r="I31" s="280" t="s">
        <v>98</v>
      </c>
      <c r="J31" s="368">
        <v>44567</v>
      </c>
      <c r="K31" s="282">
        <f t="shared" si="0"/>
        <v>0.02072330524345192</v>
      </c>
    </row>
    <row r="32" spans="1:11" ht="14.25" thickBot="1">
      <c r="A32" s="283"/>
      <c r="B32" s="279">
        <v>203</v>
      </c>
      <c r="C32" s="280" t="s">
        <v>104</v>
      </c>
      <c r="D32" s="368">
        <v>611020</v>
      </c>
      <c r="E32" s="282">
        <f t="shared" si="1"/>
        <v>0.3065100826301561</v>
      </c>
      <c r="G32" s="291" t="s">
        <v>100</v>
      </c>
      <c r="H32" s="292" t="s">
        <v>368</v>
      </c>
      <c r="I32" s="293"/>
      <c r="J32" s="294">
        <f>SUM(J27:J31)</f>
        <v>3796804</v>
      </c>
      <c r="K32" s="295">
        <f t="shared" si="0"/>
        <v>1.765484063130999</v>
      </c>
    </row>
    <row r="33" spans="1:11" ht="13.5">
      <c r="A33" s="283"/>
      <c r="B33" s="279">
        <v>205</v>
      </c>
      <c r="C33" s="280" t="s">
        <v>106</v>
      </c>
      <c r="D33" s="368">
        <v>984800</v>
      </c>
      <c r="E33" s="282">
        <f t="shared" si="1"/>
        <v>0.4940118643811621</v>
      </c>
      <c r="G33" s="337" t="s">
        <v>101</v>
      </c>
      <c r="H33" s="296">
        <v>205</v>
      </c>
      <c r="I33" s="315" t="s">
        <v>106</v>
      </c>
      <c r="J33" s="369">
        <v>15429</v>
      </c>
      <c r="K33" s="338">
        <f>J33/$J$6*100</f>
        <v>0.007174363915031743</v>
      </c>
    </row>
    <row r="34" spans="1:11" ht="13.5">
      <c r="A34" s="283"/>
      <c r="B34" s="279">
        <v>207</v>
      </c>
      <c r="C34" s="280" t="s">
        <v>108</v>
      </c>
      <c r="D34" s="368">
        <v>1002197</v>
      </c>
      <c r="E34" s="282">
        <f t="shared" si="1"/>
        <v>0.5027388387969208</v>
      </c>
      <c r="G34" s="283"/>
      <c r="H34" s="344">
        <v>210</v>
      </c>
      <c r="I34" s="345" t="s">
        <v>111</v>
      </c>
      <c r="J34" s="370">
        <v>9701</v>
      </c>
      <c r="K34" s="299">
        <f t="shared" si="0"/>
        <v>0.00451088886769868</v>
      </c>
    </row>
    <row r="35" spans="1:11" ht="13.5">
      <c r="A35" s="283"/>
      <c r="B35" s="279">
        <v>208</v>
      </c>
      <c r="C35" s="280" t="s">
        <v>109</v>
      </c>
      <c r="D35" s="368">
        <v>2286469</v>
      </c>
      <c r="E35" s="282">
        <f t="shared" si="1"/>
        <v>1.1469768618396947</v>
      </c>
      <c r="G35" s="283"/>
      <c r="H35" s="279">
        <v>220</v>
      </c>
      <c r="I35" s="280" t="s">
        <v>119</v>
      </c>
      <c r="J35" s="368">
        <v>19292</v>
      </c>
      <c r="K35" s="282">
        <f t="shared" si="0"/>
        <v>0.008970628598664357</v>
      </c>
    </row>
    <row r="36" spans="1:11" ht="13.5">
      <c r="A36" s="283"/>
      <c r="B36" s="279">
        <v>213</v>
      </c>
      <c r="C36" s="280" t="s">
        <v>114</v>
      </c>
      <c r="D36" s="368">
        <v>1634815</v>
      </c>
      <c r="E36" s="282">
        <f t="shared" si="1"/>
        <v>0.8200832717996441</v>
      </c>
      <c r="G36" s="283"/>
      <c r="H36" s="323"/>
      <c r="I36" s="324" t="s">
        <v>369</v>
      </c>
      <c r="J36" s="325">
        <f>J33+J34+J35</f>
        <v>44422</v>
      </c>
      <c r="K36" s="290">
        <f t="shared" si="0"/>
        <v>0.020655881381394778</v>
      </c>
    </row>
    <row r="37" spans="1:11" ht="13.5">
      <c r="A37" s="283"/>
      <c r="B37" s="279">
        <v>218</v>
      </c>
      <c r="C37" s="280" t="s">
        <v>117</v>
      </c>
      <c r="D37" s="368">
        <v>156215</v>
      </c>
      <c r="E37" s="282">
        <f t="shared" si="1"/>
        <v>0.07836318378787901</v>
      </c>
      <c r="G37" s="283"/>
      <c r="H37" s="284"/>
      <c r="I37" s="288" t="s">
        <v>370</v>
      </c>
      <c r="J37" s="289">
        <v>0</v>
      </c>
      <c r="K37" s="290">
        <f t="shared" si="0"/>
        <v>0</v>
      </c>
    </row>
    <row r="38" spans="1:11" ht="13.5">
      <c r="A38" s="283"/>
      <c r="B38" s="279">
        <v>220</v>
      </c>
      <c r="C38" s="280" t="s">
        <v>119</v>
      </c>
      <c r="D38" s="368">
        <v>387714</v>
      </c>
      <c r="E38" s="282">
        <f t="shared" si="1"/>
        <v>0.1944915881261961</v>
      </c>
      <c r="G38" s="283"/>
      <c r="H38" s="284"/>
      <c r="I38" s="288" t="s">
        <v>231</v>
      </c>
      <c r="J38" s="289">
        <f>J39-J36-J37</f>
        <v>0</v>
      </c>
      <c r="K38" s="290">
        <f t="shared" si="0"/>
        <v>0</v>
      </c>
    </row>
    <row r="39" spans="1:11" ht="14.25" thickBot="1">
      <c r="A39" s="283"/>
      <c r="B39" s="373">
        <v>234</v>
      </c>
      <c r="C39" s="281" t="s">
        <v>125</v>
      </c>
      <c r="D39" s="281">
        <v>238108</v>
      </c>
      <c r="E39" s="282">
        <f t="shared" si="1"/>
        <v>0.11944372157196362</v>
      </c>
      <c r="G39" s="291" t="s">
        <v>130</v>
      </c>
      <c r="H39" s="292" t="s">
        <v>371</v>
      </c>
      <c r="I39" s="293"/>
      <c r="J39" s="294">
        <f>SUM(J33:J35)</f>
        <v>44422</v>
      </c>
      <c r="K39" s="295">
        <f t="shared" si="0"/>
        <v>0.020655881381394778</v>
      </c>
    </row>
    <row r="40" spans="1:11" ht="13.5">
      <c r="A40" s="283"/>
      <c r="B40" s="323"/>
      <c r="C40" s="324" t="s">
        <v>369</v>
      </c>
      <c r="D40" s="325">
        <f>D32+D33+D34+D35+D36+D37+D38</f>
        <v>7063230</v>
      </c>
      <c r="E40" s="290">
        <f t="shared" si="1"/>
        <v>3.543175691361653</v>
      </c>
      <c r="G40" s="311" t="s">
        <v>372</v>
      </c>
      <c r="H40" s="374">
        <v>153</v>
      </c>
      <c r="I40" s="375" t="s">
        <v>134</v>
      </c>
      <c r="J40" s="374">
        <v>2482323</v>
      </c>
      <c r="K40" s="299">
        <f t="shared" si="0"/>
        <v>1.154260714022512</v>
      </c>
    </row>
    <row r="41" spans="1:11" ht="13.5">
      <c r="A41" s="283"/>
      <c r="B41" s="284"/>
      <c r="C41" s="288" t="s">
        <v>370</v>
      </c>
      <c r="D41" s="289">
        <f>D31</f>
        <v>305627</v>
      </c>
      <c r="E41" s="290">
        <f t="shared" si="1"/>
        <v>0.15331373281399416</v>
      </c>
      <c r="G41" s="283" t="s">
        <v>373</v>
      </c>
      <c r="H41" s="279">
        <v>224</v>
      </c>
      <c r="I41" s="280" t="s">
        <v>139</v>
      </c>
      <c r="J41" s="368">
        <v>616647</v>
      </c>
      <c r="K41" s="282">
        <f t="shared" si="0"/>
        <v>0.28673601562723305</v>
      </c>
    </row>
    <row r="42" spans="1:11" ht="14.25" thickBot="1">
      <c r="A42" s="283"/>
      <c r="B42" s="284"/>
      <c r="C42" s="288" t="s">
        <v>359</v>
      </c>
      <c r="D42" s="289">
        <f>D43-D40-D41</f>
        <v>238108</v>
      </c>
      <c r="E42" s="376">
        <f t="shared" si="1"/>
        <v>0.11944372157196362</v>
      </c>
      <c r="G42" s="283"/>
      <c r="H42" s="279">
        <v>231</v>
      </c>
      <c r="I42" s="280" t="s">
        <v>142</v>
      </c>
      <c r="J42" s="368">
        <v>139357</v>
      </c>
      <c r="K42" s="282">
        <f t="shared" si="0"/>
        <v>0.06479991134273631</v>
      </c>
    </row>
    <row r="43" spans="1:11" ht="13.5">
      <c r="A43" s="377" t="s">
        <v>374</v>
      </c>
      <c r="B43" s="378" t="s">
        <v>375</v>
      </c>
      <c r="C43" s="379"/>
      <c r="D43" s="380">
        <f>SUM(D31:D39)</f>
        <v>7606965</v>
      </c>
      <c r="E43" s="381">
        <f t="shared" si="1"/>
        <v>3.815933145747611</v>
      </c>
      <c r="G43" s="283"/>
      <c r="H43" s="279">
        <v>238</v>
      </c>
      <c r="I43" s="280" t="s">
        <v>147</v>
      </c>
      <c r="J43" s="368">
        <v>372192</v>
      </c>
      <c r="K43" s="282">
        <f t="shared" si="0"/>
        <v>0.17306635908117793</v>
      </c>
    </row>
    <row r="44" spans="1:11" ht="13.5">
      <c r="A44" s="283" t="s">
        <v>376</v>
      </c>
      <c r="B44" s="382">
        <v>156</v>
      </c>
      <c r="C44" s="383" t="s">
        <v>137</v>
      </c>
      <c r="D44" s="384">
        <v>114865</v>
      </c>
      <c r="E44" s="282">
        <f t="shared" si="1"/>
        <v>0.05762050447008753</v>
      </c>
      <c r="G44" s="283"/>
      <c r="H44" s="284"/>
      <c r="I44" s="324" t="s">
        <v>377</v>
      </c>
      <c r="J44" s="286">
        <f>J42</f>
        <v>139357</v>
      </c>
      <c r="K44" s="287">
        <f t="shared" si="0"/>
        <v>0.06479991134273631</v>
      </c>
    </row>
    <row r="45" spans="1:11" ht="13.5">
      <c r="A45" s="283" t="s">
        <v>373</v>
      </c>
      <c r="B45" s="279">
        <v>224</v>
      </c>
      <c r="C45" s="280" t="s">
        <v>139</v>
      </c>
      <c r="D45" s="368">
        <v>802495</v>
      </c>
      <c r="E45" s="282">
        <f t="shared" si="1"/>
        <v>0.402560977971731</v>
      </c>
      <c r="G45" s="283"/>
      <c r="H45" s="284"/>
      <c r="I45" s="288" t="s">
        <v>230</v>
      </c>
      <c r="J45" s="289">
        <f>J46-J44</f>
        <v>3471162</v>
      </c>
      <c r="K45" s="290">
        <f t="shared" si="0"/>
        <v>1.6140630887309233</v>
      </c>
    </row>
    <row r="46" spans="1:11" ht="14.25" thickBot="1">
      <c r="A46" s="283"/>
      <c r="B46" s="279">
        <v>227</v>
      </c>
      <c r="C46" s="280" t="s">
        <v>140</v>
      </c>
      <c r="D46" s="368">
        <v>45353</v>
      </c>
      <c r="E46" s="282">
        <f t="shared" si="1"/>
        <v>0.02275073119951142</v>
      </c>
      <c r="G46" s="291" t="s">
        <v>232</v>
      </c>
      <c r="H46" s="292" t="s">
        <v>378</v>
      </c>
      <c r="I46" s="293"/>
      <c r="J46" s="294">
        <f>SUM(J40:J43)</f>
        <v>3610519</v>
      </c>
      <c r="K46" s="295">
        <f t="shared" si="0"/>
        <v>1.6788630000736593</v>
      </c>
    </row>
    <row r="47" spans="1:11" ht="13.5">
      <c r="A47" s="283"/>
      <c r="B47" s="284"/>
      <c r="C47" s="324" t="s">
        <v>379</v>
      </c>
      <c r="D47" s="289">
        <f>D46</f>
        <v>45353</v>
      </c>
      <c r="E47" s="290">
        <f t="shared" si="1"/>
        <v>0.02275073119951142</v>
      </c>
      <c r="G47" s="283" t="s">
        <v>152</v>
      </c>
      <c r="H47" s="279">
        <v>137</v>
      </c>
      <c r="I47" s="280" t="s">
        <v>156</v>
      </c>
      <c r="J47" s="368">
        <v>2031271</v>
      </c>
      <c r="K47" s="282">
        <f t="shared" si="0"/>
        <v>0.9445250738252928</v>
      </c>
    </row>
    <row r="48" spans="1:11" ht="13.5">
      <c r="A48" s="283"/>
      <c r="B48" s="284"/>
      <c r="C48" s="288" t="s">
        <v>380</v>
      </c>
      <c r="D48" s="289">
        <f>D49-D47</f>
        <v>917360</v>
      </c>
      <c r="E48" s="290">
        <f t="shared" si="1"/>
        <v>0.46018148244181856</v>
      </c>
      <c r="G48" s="283"/>
      <c r="H48" s="279">
        <v>138</v>
      </c>
      <c r="I48" s="280" t="s">
        <v>157</v>
      </c>
      <c r="J48" s="368">
        <v>7255225</v>
      </c>
      <c r="K48" s="282">
        <f t="shared" si="0"/>
        <v>3.3736226868517836</v>
      </c>
    </row>
    <row r="49" spans="1:11" ht="14.25" thickBot="1">
      <c r="A49" s="291" t="s">
        <v>353</v>
      </c>
      <c r="B49" s="292" t="s">
        <v>378</v>
      </c>
      <c r="C49" s="293"/>
      <c r="D49" s="294">
        <f>SUM(D44:D46)</f>
        <v>962713</v>
      </c>
      <c r="E49" s="295">
        <f t="shared" si="1"/>
        <v>0.48293221364133004</v>
      </c>
      <c r="G49" s="311"/>
      <c r="H49" s="305">
        <v>140</v>
      </c>
      <c r="I49" s="306" t="s">
        <v>158</v>
      </c>
      <c r="J49" s="329">
        <v>13977459</v>
      </c>
      <c r="K49" s="282">
        <f t="shared" si="0"/>
        <v>6.4994087415539346</v>
      </c>
    </row>
    <row r="50" spans="1:11" ht="13.5">
      <c r="A50" s="311" t="s">
        <v>152</v>
      </c>
      <c r="B50" s="279">
        <v>134</v>
      </c>
      <c r="C50" s="280" t="s">
        <v>154</v>
      </c>
      <c r="D50" s="368">
        <v>125445</v>
      </c>
      <c r="E50" s="282">
        <f t="shared" si="1"/>
        <v>0.06292782120968206</v>
      </c>
      <c r="G50" s="283"/>
      <c r="H50" s="279">
        <v>147</v>
      </c>
      <c r="I50" s="280" t="s">
        <v>164</v>
      </c>
      <c r="J50" s="368">
        <v>10758382</v>
      </c>
      <c r="K50" s="282">
        <f t="shared" si="0"/>
        <v>5.002563199489729</v>
      </c>
    </row>
    <row r="51" spans="1:11" ht="14.25" thickBot="1">
      <c r="A51" s="311"/>
      <c r="B51" s="279">
        <v>137</v>
      </c>
      <c r="C51" s="280" t="s">
        <v>156</v>
      </c>
      <c r="D51" s="368">
        <v>123682</v>
      </c>
      <c r="E51" s="282">
        <f t="shared" si="1"/>
        <v>0.062043435631997254</v>
      </c>
      <c r="G51" s="291" t="s">
        <v>167</v>
      </c>
      <c r="H51" s="292" t="s">
        <v>381</v>
      </c>
      <c r="I51" s="293"/>
      <c r="J51" s="294">
        <f>SUM(J47:J50)</f>
        <v>34022337</v>
      </c>
      <c r="K51" s="295">
        <f t="shared" si="0"/>
        <v>15.820119701720738</v>
      </c>
    </row>
    <row r="52" spans="1:11" ht="13.5">
      <c r="A52" s="311"/>
      <c r="B52" s="279">
        <v>138</v>
      </c>
      <c r="C52" s="280" t="s">
        <v>157</v>
      </c>
      <c r="D52" s="368">
        <v>1540134</v>
      </c>
      <c r="E52" s="282">
        <f t="shared" si="1"/>
        <v>0.7725878033477019</v>
      </c>
      <c r="G52" s="283" t="s">
        <v>168</v>
      </c>
      <c r="H52" s="296">
        <v>503</v>
      </c>
      <c r="I52" s="315" t="s">
        <v>170</v>
      </c>
      <c r="J52" s="369">
        <v>3353264</v>
      </c>
      <c r="K52" s="299">
        <f t="shared" si="0"/>
        <v>1.5592414439804914</v>
      </c>
    </row>
    <row r="53" spans="1:11" ht="13.5">
      <c r="A53" s="311"/>
      <c r="B53" s="279">
        <v>140</v>
      </c>
      <c r="C53" s="280" t="s">
        <v>158</v>
      </c>
      <c r="D53" s="368">
        <v>13108</v>
      </c>
      <c r="E53" s="282">
        <f t="shared" si="1"/>
        <v>0.0065754544255770455</v>
      </c>
      <c r="G53" s="283"/>
      <c r="H53" s="279">
        <v>551</v>
      </c>
      <c r="I53" s="280" t="s">
        <v>217</v>
      </c>
      <c r="J53" s="368">
        <v>5300311</v>
      </c>
      <c r="K53" s="282">
        <f t="shared" si="0"/>
        <v>2.4646030187857804</v>
      </c>
    </row>
    <row r="54" spans="1:11" ht="14.25" thickBot="1">
      <c r="A54" s="311"/>
      <c r="B54" s="279">
        <v>141</v>
      </c>
      <c r="C54" s="280" t="s">
        <v>159</v>
      </c>
      <c r="D54" s="368">
        <v>62978</v>
      </c>
      <c r="E54" s="282">
        <f t="shared" si="1"/>
        <v>0.031592078792645036</v>
      </c>
      <c r="G54" s="332" t="s">
        <v>225</v>
      </c>
      <c r="H54" s="333" t="s">
        <v>382</v>
      </c>
      <c r="I54" s="334"/>
      <c r="J54" s="335">
        <f>SUM(J52:J53)</f>
        <v>8653575</v>
      </c>
      <c r="K54" s="336">
        <f t="shared" si="0"/>
        <v>4.023844462766272</v>
      </c>
    </row>
    <row r="55" spans="1:11" ht="13.5">
      <c r="A55" s="311"/>
      <c r="B55" s="279">
        <v>147</v>
      </c>
      <c r="C55" s="280" t="s">
        <v>164</v>
      </c>
      <c r="D55" s="368">
        <v>1879703</v>
      </c>
      <c r="E55" s="282">
        <f t="shared" si="1"/>
        <v>0.9429280904882856</v>
      </c>
      <c r="G55" s="385"/>
      <c r="H55" s="386"/>
      <c r="I55" s="386"/>
      <c r="J55" s="387"/>
      <c r="K55" s="351"/>
    </row>
    <row r="56" spans="1:11" ht="13.5">
      <c r="A56" s="311"/>
      <c r="B56" s="339">
        <v>149</v>
      </c>
      <c r="C56" s="371" t="s">
        <v>165</v>
      </c>
      <c r="D56" s="372">
        <v>48705</v>
      </c>
      <c r="E56" s="282">
        <f t="shared" si="1"/>
        <v>0.024432217561621145</v>
      </c>
      <c r="G56" s="353"/>
      <c r="H56" s="354"/>
      <c r="I56" s="355"/>
      <c r="J56" s="388"/>
      <c r="K56" s="357"/>
    </row>
    <row r="57" spans="1:12" ht="14.25" thickBot="1">
      <c r="A57" s="291" t="s">
        <v>383</v>
      </c>
      <c r="B57" s="292" t="s">
        <v>381</v>
      </c>
      <c r="C57" s="293"/>
      <c r="D57" s="389">
        <f>SUM(D50:D56)</f>
        <v>3793755</v>
      </c>
      <c r="E57" s="295">
        <f t="shared" si="1"/>
        <v>1.90308690145751</v>
      </c>
      <c r="G57" s="353"/>
      <c r="H57" s="354"/>
      <c r="I57" s="355"/>
      <c r="J57" s="388"/>
      <c r="K57" s="357"/>
      <c r="L57" s="331"/>
    </row>
    <row r="58" spans="1:11" s="331" customFormat="1" ht="13.5">
      <c r="A58" s="311" t="s">
        <v>168</v>
      </c>
      <c r="B58" s="344">
        <v>506</v>
      </c>
      <c r="C58" s="345" t="s">
        <v>173</v>
      </c>
      <c r="D58" s="370">
        <v>96355</v>
      </c>
      <c r="E58" s="299">
        <f t="shared" si="1"/>
        <v>0.04833520835951145</v>
      </c>
      <c r="G58" s="353"/>
      <c r="H58" s="354"/>
      <c r="I58" s="355"/>
      <c r="J58" s="388"/>
      <c r="K58" s="357"/>
    </row>
    <row r="59" spans="1:11" ht="13.5">
      <c r="A59" s="311"/>
      <c r="B59" s="279">
        <v>524</v>
      </c>
      <c r="C59" s="280" t="s">
        <v>190</v>
      </c>
      <c r="D59" s="368">
        <v>1393547</v>
      </c>
      <c r="E59" s="282">
        <f t="shared" si="1"/>
        <v>0.6990543781202025</v>
      </c>
      <c r="G59" s="353"/>
      <c r="H59" s="359"/>
      <c r="I59" s="353"/>
      <c r="J59" s="360"/>
      <c r="K59" s="357"/>
    </row>
    <row r="60" spans="1:11" ht="14.25" thickBot="1">
      <c r="A60" s="291" t="s">
        <v>384</v>
      </c>
      <c r="B60" s="292" t="s">
        <v>382</v>
      </c>
      <c r="C60" s="293"/>
      <c r="D60" s="294">
        <f>SUM(D58:D59)</f>
        <v>1489902</v>
      </c>
      <c r="E60" s="295">
        <f t="shared" si="1"/>
        <v>0.747389586479714</v>
      </c>
      <c r="G60" s="353"/>
      <c r="H60" s="354"/>
      <c r="I60" s="355"/>
      <c r="J60" s="388"/>
      <c r="K60" s="357"/>
    </row>
    <row r="61" spans="7:11" ht="13.5">
      <c r="G61" s="353"/>
      <c r="H61" s="354"/>
      <c r="I61" s="355"/>
      <c r="J61" s="388"/>
      <c r="K61" s="357"/>
    </row>
    <row r="62" spans="7:11" ht="13.5">
      <c r="G62" s="353"/>
      <c r="H62" s="359"/>
      <c r="I62" s="353"/>
      <c r="J62" s="360"/>
      <c r="K62" s="357"/>
    </row>
    <row r="63" spans="7:11" ht="13.5">
      <c r="G63" s="361"/>
      <c r="H63" s="355"/>
      <c r="I63" s="355"/>
      <c r="J63" s="356"/>
      <c r="K63" s="357"/>
    </row>
    <row r="72" ht="13.5">
      <c r="F72" s="318"/>
    </row>
  </sheetData>
  <sheetProtection/>
  <mergeCells count="2">
    <mergeCell ref="A6:C6"/>
    <mergeCell ref="G6:I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7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6.625" style="258" customWidth="1"/>
    <col min="2" max="2" width="7.125" style="258" customWidth="1"/>
    <col min="3" max="3" width="19.125" style="258" customWidth="1"/>
    <col min="4" max="4" width="14.625" style="258" customWidth="1"/>
    <col min="5" max="7" width="6.625" style="258" customWidth="1"/>
    <col min="8" max="8" width="7.125" style="258" customWidth="1"/>
    <col min="9" max="9" width="19.125" style="258" customWidth="1"/>
    <col min="10" max="10" width="14.625" style="258" customWidth="1"/>
    <col min="11" max="11" width="6.625" style="258" customWidth="1"/>
    <col min="12" max="16384" width="9.00390625" style="258" customWidth="1"/>
  </cols>
  <sheetData>
    <row r="1" spans="1:5" ht="17.25">
      <c r="A1" s="364" t="s">
        <v>263</v>
      </c>
      <c r="B1" s="365"/>
      <c r="C1" s="366"/>
      <c r="D1" s="366"/>
      <c r="E1" s="367"/>
    </row>
    <row r="2" spans="1:5" ht="13.5">
      <c r="A2" s="259"/>
      <c r="B2" s="255"/>
      <c r="C2" s="256"/>
      <c r="D2" s="256"/>
      <c r="E2" s="257"/>
    </row>
    <row r="3" spans="1:5" ht="13.5">
      <c r="A3" s="259" t="s">
        <v>385</v>
      </c>
      <c r="B3" s="255"/>
      <c r="C3" s="256"/>
      <c r="D3" s="256"/>
      <c r="E3" s="257"/>
    </row>
    <row r="4" spans="1:11" ht="14.25" thickBot="1">
      <c r="A4" s="260" t="s">
        <v>320</v>
      </c>
      <c r="B4" s="261"/>
      <c r="C4" s="262"/>
      <c r="D4" s="259"/>
      <c r="E4" s="257" t="s">
        <v>321</v>
      </c>
      <c r="G4" s="260" t="s">
        <v>228</v>
      </c>
      <c r="H4" s="255"/>
      <c r="I4" s="256"/>
      <c r="J4" s="259"/>
      <c r="K4" s="257" t="s">
        <v>321</v>
      </c>
    </row>
    <row r="5" spans="1:11" ht="13.5">
      <c r="A5" s="263" t="s">
        <v>0</v>
      </c>
      <c r="B5" s="390" t="s">
        <v>1</v>
      </c>
      <c r="C5" s="390" t="s">
        <v>2</v>
      </c>
      <c r="D5" s="265" t="s">
        <v>322</v>
      </c>
      <c r="E5" s="391" t="s">
        <v>323</v>
      </c>
      <c r="G5" s="267" t="s">
        <v>0</v>
      </c>
      <c r="H5" s="268" t="s">
        <v>1</v>
      </c>
      <c r="I5" s="268" t="s">
        <v>2</v>
      </c>
      <c r="J5" s="269" t="s">
        <v>322</v>
      </c>
      <c r="K5" s="270" t="s">
        <v>323</v>
      </c>
    </row>
    <row r="6" spans="1:11" s="273" customFormat="1" ht="13.5">
      <c r="A6" s="451" t="s">
        <v>324</v>
      </c>
      <c r="B6" s="452"/>
      <c r="C6" s="452"/>
      <c r="D6" s="271">
        <f>D26+D29+D32+D71+D97+D110+D116+D127</f>
        <v>2264670348</v>
      </c>
      <c r="E6" s="272">
        <f>D6/$D$6*100</f>
        <v>100</v>
      </c>
      <c r="G6" s="451" t="s">
        <v>229</v>
      </c>
      <c r="H6" s="452"/>
      <c r="I6" s="452"/>
      <c r="J6" s="271">
        <f>J23+J27+J30+J38+J60+J70+J72+J76</f>
        <v>613510946</v>
      </c>
      <c r="K6" s="272">
        <f>J6/$J$6*100</f>
        <v>100</v>
      </c>
    </row>
    <row r="7" spans="1:11" ht="13.5">
      <c r="A7" s="274"/>
      <c r="B7" s="275"/>
      <c r="C7" s="275"/>
      <c r="D7" s="275"/>
      <c r="E7" s="276"/>
      <c r="G7" s="274"/>
      <c r="H7" s="275"/>
      <c r="I7" s="275"/>
      <c r="J7" s="275"/>
      <c r="K7" s="277"/>
    </row>
    <row r="8" spans="1:11" ht="13.5">
      <c r="A8" s="278" t="s">
        <v>3</v>
      </c>
      <c r="B8" s="305">
        <v>103</v>
      </c>
      <c r="C8" s="306" t="s">
        <v>227</v>
      </c>
      <c r="D8" s="329">
        <v>21862337</v>
      </c>
      <c r="E8" s="282">
        <f aca="true" t="shared" si="0" ref="E8:E71">D8/$D$6*100</f>
        <v>0.9653650925092608</v>
      </c>
      <c r="G8" s="278" t="s">
        <v>3</v>
      </c>
      <c r="H8" s="305">
        <v>103</v>
      </c>
      <c r="I8" s="306" t="s">
        <v>227</v>
      </c>
      <c r="J8" s="329">
        <v>38763545</v>
      </c>
      <c r="K8" s="282">
        <f aca="true" t="shared" si="1" ref="K8:K76">J8/$J$6*100</f>
        <v>6.31831351220912</v>
      </c>
    </row>
    <row r="9" spans="1:11" ht="13.5">
      <c r="A9" s="283"/>
      <c r="B9" s="305">
        <v>105</v>
      </c>
      <c r="C9" s="306" t="s">
        <v>4</v>
      </c>
      <c r="D9" s="329">
        <v>36874782</v>
      </c>
      <c r="E9" s="282">
        <f t="shared" si="0"/>
        <v>1.6282626755176646</v>
      </c>
      <c r="G9" s="283"/>
      <c r="H9" s="305">
        <v>105</v>
      </c>
      <c r="I9" s="306" t="s">
        <v>4</v>
      </c>
      <c r="J9" s="329">
        <v>39981218</v>
      </c>
      <c r="K9" s="282">
        <f t="shared" si="1"/>
        <v>6.51678967762052</v>
      </c>
    </row>
    <row r="10" spans="1:11" ht="13.5">
      <c r="A10" s="283"/>
      <c r="B10" s="305">
        <v>106</v>
      </c>
      <c r="C10" s="306" t="s">
        <v>5</v>
      </c>
      <c r="D10" s="329">
        <v>2953688</v>
      </c>
      <c r="E10" s="282">
        <f t="shared" si="0"/>
        <v>0.13042463343985108</v>
      </c>
      <c r="G10" s="283"/>
      <c r="H10" s="305">
        <v>106</v>
      </c>
      <c r="I10" s="306" t="s">
        <v>5</v>
      </c>
      <c r="J10" s="329">
        <v>44711</v>
      </c>
      <c r="K10" s="282">
        <f t="shared" si="1"/>
        <v>0.007287726533896268</v>
      </c>
    </row>
    <row r="11" spans="1:11" ht="13.5">
      <c r="A11" s="283"/>
      <c r="B11" s="305">
        <v>108</v>
      </c>
      <c r="C11" s="306" t="s">
        <v>7</v>
      </c>
      <c r="D11" s="329">
        <v>243092</v>
      </c>
      <c r="E11" s="282">
        <f t="shared" si="0"/>
        <v>0.010734100890872794</v>
      </c>
      <c r="G11" s="283"/>
      <c r="H11" s="305">
        <v>108</v>
      </c>
      <c r="I11" s="306" t="s">
        <v>7</v>
      </c>
      <c r="J11" s="329">
        <v>1106</v>
      </c>
      <c r="K11" s="282">
        <f t="shared" si="1"/>
        <v>0.00018027388218758855</v>
      </c>
    </row>
    <row r="12" spans="1:11" ht="13.5">
      <c r="A12" s="283"/>
      <c r="B12" s="305">
        <v>110</v>
      </c>
      <c r="C12" s="306" t="s">
        <v>8</v>
      </c>
      <c r="D12" s="329">
        <v>1112397</v>
      </c>
      <c r="E12" s="282">
        <f t="shared" si="0"/>
        <v>0.04911959928218215</v>
      </c>
      <c r="G12" s="283"/>
      <c r="H12" s="305">
        <v>110</v>
      </c>
      <c r="I12" s="306" t="s">
        <v>8</v>
      </c>
      <c r="J12" s="329">
        <v>1707393</v>
      </c>
      <c r="K12" s="282">
        <f t="shared" si="1"/>
        <v>0.27829870210661245</v>
      </c>
    </row>
    <row r="13" spans="1:11" ht="13.5">
      <c r="A13" s="283"/>
      <c r="B13" s="305">
        <v>111</v>
      </c>
      <c r="C13" s="306" t="s">
        <v>9</v>
      </c>
      <c r="D13" s="329">
        <v>2317166</v>
      </c>
      <c r="E13" s="282">
        <f t="shared" si="0"/>
        <v>0.10231802619954647</v>
      </c>
      <c r="G13" s="283"/>
      <c r="H13" s="305">
        <v>111</v>
      </c>
      <c r="I13" s="306" t="s">
        <v>9</v>
      </c>
      <c r="J13" s="329">
        <v>3830018</v>
      </c>
      <c r="K13" s="282">
        <f t="shared" si="1"/>
        <v>0.6242786742390086</v>
      </c>
    </row>
    <row r="14" spans="1:11" ht="13.5">
      <c r="A14" s="283"/>
      <c r="B14" s="305">
        <v>112</v>
      </c>
      <c r="C14" s="306" t="s">
        <v>10</v>
      </c>
      <c r="D14" s="329">
        <v>12086831</v>
      </c>
      <c r="E14" s="282">
        <f t="shared" si="0"/>
        <v>0.5337126001881135</v>
      </c>
      <c r="G14" s="283"/>
      <c r="H14" s="305">
        <v>113</v>
      </c>
      <c r="I14" s="306" t="s">
        <v>11</v>
      </c>
      <c r="J14" s="329">
        <v>1217995</v>
      </c>
      <c r="K14" s="282">
        <f t="shared" si="1"/>
        <v>0.19852865021254243</v>
      </c>
    </row>
    <row r="15" spans="1:11" ht="13.5">
      <c r="A15" s="283"/>
      <c r="B15" s="305">
        <v>113</v>
      </c>
      <c r="C15" s="306" t="s">
        <v>11</v>
      </c>
      <c r="D15" s="329">
        <v>152831</v>
      </c>
      <c r="E15" s="282">
        <f t="shared" si="0"/>
        <v>0.006748487705284336</v>
      </c>
      <c r="G15" s="283"/>
      <c r="H15" s="305">
        <v>117</v>
      </c>
      <c r="I15" s="306" t="s">
        <v>13</v>
      </c>
      <c r="J15" s="329">
        <v>4968407</v>
      </c>
      <c r="K15" s="282">
        <f t="shared" si="1"/>
        <v>0.8098318428372426</v>
      </c>
    </row>
    <row r="16" spans="1:11" ht="13.5">
      <c r="A16" s="283"/>
      <c r="B16" s="305">
        <v>117</v>
      </c>
      <c r="C16" s="306" t="s">
        <v>13</v>
      </c>
      <c r="D16" s="329">
        <v>176330</v>
      </c>
      <c r="E16" s="282">
        <f t="shared" si="0"/>
        <v>0.007786122168099319</v>
      </c>
      <c r="G16" s="283"/>
      <c r="H16" s="305">
        <v>118</v>
      </c>
      <c r="I16" s="306" t="s">
        <v>14</v>
      </c>
      <c r="J16" s="329">
        <v>27744222</v>
      </c>
      <c r="K16" s="282">
        <f t="shared" si="1"/>
        <v>4.522204889886349</v>
      </c>
    </row>
    <row r="17" spans="1:11" ht="13.5">
      <c r="A17" s="283"/>
      <c r="B17" s="305">
        <v>118</v>
      </c>
      <c r="C17" s="306" t="s">
        <v>14</v>
      </c>
      <c r="D17" s="329">
        <v>4929769</v>
      </c>
      <c r="E17" s="282">
        <f t="shared" si="0"/>
        <v>0.217681527218901</v>
      </c>
      <c r="G17" s="283"/>
      <c r="H17" s="305">
        <v>121</v>
      </c>
      <c r="I17" s="306" t="s">
        <v>16</v>
      </c>
      <c r="J17" s="329">
        <v>47341</v>
      </c>
      <c r="K17" s="282">
        <f t="shared" si="1"/>
        <v>0.007716406741991528</v>
      </c>
    </row>
    <row r="18" spans="1:11" ht="13.5">
      <c r="A18" s="283"/>
      <c r="B18" s="305">
        <v>120</v>
      </c>
      <c r="C18" s="306" t="s">
        <v>15</v>
      </c>
      <c r="D18" s="329">
        <v>14076</v>
      </c>
      <c r="E18" s="282">
        <f t="shared" si="0"/>
        <v>0.000621547414723337</v>
      </c>
      <c r="G18" s="283"/>
      <c r="H18" s="305">
        <v>122</v>
      </c>
      <c r="I18" s="306" t="s">
        <v>17</v>
      </c>
      <c r="J18" s="329">
        <v>200046</v>
      </c>
      <c r="K18" s="282">
        <f t="shared" si="1"/>
        <v>0.0326067531971956</v>
      </c>
    </row>
    <row r="19" spans="1:11" ht="13.5">
      <c r="A19" s="283"/>
      <c r="B19" s="305">
        <v>122</v>
      </c>
      <c r="C19" s="306" t="s">
        <v>17</v>
      </c>
      <c r="D19" s="329">
        <v>23833</v>
      </c>
      <c r="E19" s="282">
        <f t="shared" si="0"/>
        <v>0.001052382746170879</v>
      </c>
      <c r="G19" s="283"/>
      <c r="H19" s="305">
        <v>123</v>
      </c>
      <c r="I19" s="306" t="s">
        <v>18</v>
      </c>
      <c r="J19" s="329">
        <v>2651215</v>
      </c>
      <c r="K19" s="282">
        <f t="shared" si="1"/>
        <v>0.4321381741084698</v>
      </c>
    </row>
    <row r="20" spans="1:11" ht="13.5">
      <c r="A20" s="283"/>
      <c r="B20" s="305">
        <v>123</v>
      </c>
      <c r="C20" s="306" t="s">
        <v>18</v>
      </c>
      <c r="D20" s="329">
        <v>3227294</v>
      </c>
      <c r="E20" s="282">
        <f t="shared" si="0"/>
        <v>0.14250612690054967</v>
      </c>
      <c r="G20" s="283"/>
      <c r="H20" s="326">
        <v>127</v>
      </c>
      <c r="I20" s="306" t="s">
        <v>22</v>
      </c>
      <c r="J20" s="329">
        <v>65420</v>
      </c>
      <c r="K20" s="282">
        <f t="shared" si="1"/>
        <v>0.010663216431023546</v>
      </c>
    </row>
    <row r="21" spans="1:11" ht="13.5">
      <c r="A21" s="283"/>
      <c r="B21" s="305">
        <v>124</v>
      </c>
      <c r="C21" s="306" t="s">
        <v>19</v>
      </c>
      <c r="D21" s="329">
        <v>106630</v>
      </c>
      <c r="E21" s="282">
        <f t="shared" si="0"/>
        <v>0.0047084115396383505</v>
      </c>
      <c r="G21" s="283"/>
      <c r="H21" s="284"/>
      <c r="I21" s="285" t="s">
        <v>325</v>
      </c>
      <c r="J21" s="286">
        <f>J12+J13+J14+J15+J16+J17+J18</f>
        <v>39715422</v>
      </c>
      <c r="K21" s="287">
        <f t="shared" si="1"/>
        <v>6.473465919220943</v>
      </c>
    </row>
    <row r="22" spans="1:11" ht="13.5">
      <c r="A22" s="283"/>
      <c r="B22" s="305">
        <v>125</v>
      </c>
      <c r="C22" s="306" t="s">
        <v>20</v>
      </c>
      <c r="D22" s="329">
        <v>3938</v>
      </c>
      <c r="E22" s="282">
        <f t="shared" si="0"/>
        <v>0.00017388844268119503</v>
      </c>
      <c r="G22" s="283"/>
      <c r="H22" s="284"/>
      <c r="I22" s="288" t="s">
        <v>230</v>
      </c>
      <c r="J22" s="289">
        <f>J23-J21</f>
        <v>81507215</v>
      </c>
      <c r="K22" s="290">
        <f t="shared" si="1"/>
        <v>13.285372580785218</v>
      </c>
    </row>
    <row r="23" spans="1:11" ht="14.25" thickBot="1">
      <c r="A23" s="283"/>
      <c r="B23" s="305">
        <v>127</v>
      </c>
      <c r="C23" s="306" t="s">
        <v>22</v>
      </c>
      <c r="D23" s="329">
        <v>37119</v>
      </c>
      <c r="E23" s="282">
        <f t="shared" si="0"/>
        <v>0.001639046496669192</v>
      </c>
      <c r="G23" s="291" t="s">
        <v>28</v>
      </c>
      <c r="H23" s="292" t="s">
        <v>326</v>
      </c>
      <c r="I23" s="293"/>
      <c r="J23" s="294">
        <f>SUM(J8:J20)</f>
        <v>121222637</v>
      </c>
      <c r="K23" s="295">
        <f t="shared" si="1"/>
        <v>19.75883850000616</v>
      </c>
    </row>
    <row r="24" spans="1:11" ht="13.5">
      <c r="A24" s="283"/>
      <c r="B24" s="284"/>
      <c r="C24" s="288" t="s">
        <v>325</v>
      </c>
      <c r="D24" s="289">
        <f>D12+D13+D14+D15+D16+D17+D18+D19</f>
        <v>20813233</v>
      </c>
      <c r="E24" s="290">
        <f t="shared" si="0"/>
        <v>0.919040292923021</v>
      </c>
      <c r="G24" s="283" t="s">
        <v>29</v>
      </c>
      <c r="H24" s="302">
        <v>601</v>
      </c>
      <c r="I24" s="303" t="s">
        <v>30</v>
      </c>
      <c r="J24" s="328">
        <v>31435</v>
      </c>
      <c r="K24" s="299">
        <f t="shared" si="1"/>
        <v>0.005123787962537835</v>
      </c>
    </row>
    <row r="25" spans="1:11" ht="13.5">
      <c r="A25" s="283"/>
      <c r="B25" s="284"/>
      <c r="C25" s="288" t="s">
        <v>359</v>
      </c>
      <c r="D25" s="289">
        <f>D26-D24</f>
        <v>65308880</v>
      </c>
      <c r="E25" s="290">
        <f t="shared" si="0"/>
        <v>2.8838139757371875</v>
      </c>
      <c r="G25" s="283"/>
      <c r="H25" s="305">
        <v>606</v>
      </c>
      <c r="I25" s="306" t="s">
        <v>33</v>
      </c>
      <c r="J25" s="329">
        <v>2188138</v>
      </c>
      <c r="K25" s="282">
        <f t="shared" si="1"/>
        <v>0.356658347217166</v>
      </c>
    </row>
    <row r="26" spans="1:11" ht="14.25" thickBot="1">
      <c r="A26" s="291" t="s">
        <v>360</v>
      </c>
      <c r="B26" s="292" t="s">
        <v>326</v>
      </c>
      <c r="C26" s="293"/>
      <c r="D26" s="294">
        <f>SUM(D8:D23)</f>
        <v>86122113</v>
      </c>
      <c r="E26" s="295">
        <f t="shared" si="0"/>
        <v>3.8028542686602087</v>
      </c>
      <c r="G26" s="283"/>
      <c r="H26" s="326">
        <v>613</v>
      </c>
      <c r="I26" s="392" t="s">
        <v>38</v>
      </c>
      <c r="J26" s="393">
        <v>32461</v>
      </c>
      <c r="K26" s="282">
        <f t="shared" si="1"/>
        <v>0.005291022142578039</v>
      </c>
    </row>
    <row r="27" spans="1:11" ht="14.25" thickBot="1">
      <c r="A27" s="283" t="s">
        <v>29</v>
      </c>
      <c r="B27" s="302">
        <v>601</v>
      </c>
      <c r="C27" s="303" t="s">
        <v>30</v>
      </c>
      <c r="D27" s="328">
        <v>123180</v>
      </c>
      <c r="E27" s="299">
        <f t="shared" si="0"/>
        <v>0.005439202226884104</v>
      </c>
      <c r="G27" s="291" t="s">
        <v>361</v>
      </c>
      <c r="H27" s="292" t="s">
        <v>362</v>
      </c>
      <c r="I27" s="293"/>
      <c r="J27" s="294">
        <f>SUM(J24:J26)</f>
        <v>2252034</v>
      </c>
      <c r="K27" s="295">
        <f t="shared" si="1"/>
        <v>0.3670731573222819</v>
      </c>
    </row>
    <row r="28" spans="1:11" ht="13.5">
      <c r="A28" s="283"/>
      <c r="B28" s="305">
        <v>606</v>
      </c>
      <c r="C28" s="306" t="s">
        <v>33</v>
      </c>
      <c r="D28" s="329">
        <v>3644138</v>
      </c>
      <c r="E28" s="282">
        <f t="shared" si="0"/>
        <v>0.160912514407152</v>
      </c>
      <c r="G28" s="283" t="s">
        <v>51</v>
      </c>
      <c r="H28" s="302">
        <v>302</v>
      </c>
      <c r="I28" s="303" t="s">
        <v>52</v>
      </c>
      <c r="J28" s="328">
        <v>778534</v>
      </c>
      <c r="K28" s="299">
        <f t="shared" si="1"/>
        <v>0.12689814339514652</v>
      </c>
    </row>
    <row r="29" spans="1:11" ht="14.25" thickBot="1">
      <c r="A29" s="291" t="s">
        <v>363</v>
      </c>
      <c r="B29" s="292" t="s">
        <v>364</v>
      </c>
      <c r="C29" s="293"/>
      <c r="D29" s="294">
        <f>SUM(D27:D28)</f>
        <v>3767318</v>
      </c>
      <c r="E29" s="295">
        <f t="shared" si="0"/>
        <v>0.16635171663403614</v>
      </c>
      <c r="G29" s="283"/>
      <c r="H29" s="305">
        <v>304</v>
      </c>
      <c r="I29" s="306" t="s">
        <v>53</v>
      </c>
      <c r="J29" s="329">
        <v>26621746</v>
      </c>
      <c r="K29" s="282">
        <f t="shared" si="1"/>
        <v>4.339245481041507</v>
      </c>
    </row>
    <row r="30" spans="1:11" ht="14.25" thickBot="1">
      <c r="A30" s="283" t="s">
        <v>51</v>
      </c>
      <c r="B30" s="302">
        <v>302</v>
      </c>
      <c r="C30" s="303" t="s">
        <v>52</v>
      </c>
      <c r="D30" s="328">
        <v>70710861</v>
      </c>
      <c r="E30" s="299">
        <f t="shared" si="0"/>
        <v>3.1223467496029578</v>
      </c>
      <c r="G30" s="291" t="s">
        <v>54</v>
      </c>
      <c r="H30" s="292" t="s">
        <v>365</v>
      </c>
      <c r="I30" s="293"/>
      <c r="J30" s="294">
        <f>SUM(J28:J29)</f>
        <v>27400280</v>
      </c>
      <c r="K30" s="295">
        <f t="shared" si="1"/>
        <v>4.466143624436653</v>
      </c>
    </row>
    <row r="31" spans="1:11" ht="13.5">
      <c r="A31" s="283"/>
      <c r="B31" s="305">
        <v>304</v>
      </c>
      <c r="C31" s="306" t="s">
        <v>53</v>
      </c>
      <c r="D31" s="329">
        <v>1765759832</v>
      </c>
      <c r="E31" s="282">
        <f t="shared" si="0"/>
        <v>77.96983934369949</v>
      </c>
      <c r="G31" s="283" t="s">
        <v>55</v>
      </c>
      <c r="H31" s="302">
        <v>305</v>
      </c>
      <c r="I31" s="303" t="s">
        <v>56</v>
      </c>
      <c r="J31" s="328">
        <v>15100748</v>
      </c>
      <c r="K31" s="299">
        <f t="shared" si="1"/>
        <v>2.4613657015338726</v>
      </c>
    </row>
    <row r="32" spans="1:11" ht="14.25" thickBot="1">
      <c r="A32" s="291" t="s">
        <v>366</v>
      </c>
      <c r="B32" s="292" t="s">
        <v>365</v>
      </c>
      <c r="C32" s="293"/>
      <c r="D32" s="294">
        <f>SUM(D30:D31)</f>
        <v>1836470693</v>
      </c>
      <c r="E32" s="295">
        <f t="shared" si="0"/>
        <v>81.09218609330244</v>
      </c>
      <c r="G32" s="283"/>
      <c r="H32" s="394">
        <v>321</v>
      </c>
      <c r="I32" s="395" t="s">
        <v>69</v>
      </c>
      <c r="J32" s="396">
        <v>35770</v>
      </c>
      <c r="K32" s="299">
        <f t="shared" si="1"/>
        <v>0.005830376822649225</v>
      </c>
    </row>
    <row r="33" spans="1:11" ht="13.5">
      <c r="A33" s="311" t="s">
        <v>55</v>
      </c>
      <c r="B33" s="302">
        <v>305</v>
      </c>
      <c r="C33" s="303" t="s">
        <v>56</v>
      </c>
      <c r="D33" s="328">
        <v>1146506</v>
      </c>
      <c r="E33" s="299">
        <f t="shared" si="0"/>
        <v>0.0506257346025003</v>
      </c>
      <c r="G33" s="283"/>
      <c r="H33" s="394">
        <v>324</v>
      </c>
      <c r="I33" s="395" t="s">
        <v>72</v>
      </c>
      <c r="J33" s="396">
        <v>75335</v>
      </c>
      <c r="K33" s="299">
        <f t="shared" si="1"/>
        <v>0.012279324515914992</v>
      </c>
    </row>
    <row r="34" spans="1:11" ht="13.5">
      <c r="A34" s="311"/>
      <c r="B34" s="305">
        <v>306</v>
      </c>
      <c r="C34" s="306" t="s">
        <v>57</v>
      </c>
      <c r="D34" s="329">
        <v>154033</v>
      </c>
      <c r="E34" s="282">
        <f t="shared" si="0"/>
        <v>0.006801563862750765</v>
      </c>
      <c r="G34" s="283"/>
      <c r="H34" s="394">
        <v>407</v>
      </c>
      <c r="I34" s="395" t="s">
        <v>92</v>
      </c>
      <c r="J34" s="396">
        <v>3417</v>
      </c>
      <c r="K34" s="299">
        <f t="shared" si="1"/>
        <v>0.0005569582779701537</v>
      </c>
    </row>
    <row r="35" spans="1:11" ht="13.5">
      <c r="A35" s="311"/>
      <c r="B35" s="305">
        <v>307</v>
      </c>
      <c r="C35" s="306" t="s">
        <v>58</v>
      </c>
      <c r="D35" s="329">
        <v>46369</v>
      </c>
      <c r="E35" s="282">
        <f t="shared" si="0"/>
        <v>0.0020474944638609275</v>
      </c>
      <c r="G35" s="283"/>
      <c r="H35" s="305">
        <v>408</v>
      </c>
      <c r="I35" s="306" t="s">
        <v>93</v>
      </c>
      <c r="J35" s="329">
        <v>2460</v>
      </c>
      <c r="K35" s="299">
        <f t="shared" si="1"/>
        <v>0.00040097084103206854</v>
      </c>
    </row>
    <row r="36" spans="1:11" ht="13.5">
      <c r="A36" s="311"/>
      <c r="B36" s="305">
        <v>309</v>
      </c>
      <c r="C36" s="306" t="s">
        <v>60</v>
      </c>
      <c r="D36" s="329">
        <v>10247</v>
      </c>
      <c r="E36" s="282">
        <f t="shared" si="0"/>
        <v>0.00045247203457445543</v>
      </c>
      <c r="G36" s="283"/>
      <c r="H36" s="305">
        <v>410</v>
      </c>
      <c r="I36" s="306" t="s">
        <v>95</v>
      </c>
      <c r="J36" s="329">
        <v>4816512</v>
      </c>
      <c r="K36" s="282">
        <f t="shared" si="1"/>
        <v>0.7850735233662807</v>
      </c>
    </row>
    <row r="37" spans="1:11" ht="13.5">
      <c r="A37" s="311"/>
      <c r="B37" s="305">
        <v>310</v>
      </c>
      <c r="C37" s="306" t="s">
        <v>61</v>
      </c>
      <c r="D37" s="329">
        <v>20227</v>
      </c>
      <c r="E37" s="282">
        <f t="shared" si="0"/>
        <v>0.0008931542737715926</v>
      </c>
      <c r="G37" s="283"/>
      <c r="H37" s="305">
        <v>413</v>
      </c>
      <c r="I37" s="306" t="s">
        <v>98</v>
      </c>
      <c r="J37" s="329">
        <v>262035</v>
      </c>
      <c r="K37" s="282">
        <f t="shared" si="1"/>
        <v>0.04271072940237321</v>
      </c>
    </row>
    <row r="38" spans="1:11" ht="14.25" thickBot="1">
      <c r="A38" s="311"/>
      <c r="B38" s="305">
        <v>311</v>
      </c>
      <c r="C38" s="306" t="s">
        <v>62</v>
      </c>
      <c r="D38" s="329">
        <v>997760</v>
      </c>
      <c r="E38" s="282">
        <f t="shared" si="0"/>
        <v>0.04405762635083523</v>
      </c>
      <c r="G38" s="291" t="s">
        <v>100</v>
      </c>
      <c r="H38" s="292" t="s">
        <v>368</v>
      </c>
      <c r="I38" s="293"/>
      <c r="J38" s="294">
        <f>SUM(J31:J37)</f>
        <v>20296277</v>
      </c>
      <c r="K38" s="295">
        <f t="shared" si="1"/>
        <v>3.308217584760093</v>
      </c>
    </row>
    <row r="39" spans="1:11" ht="13.5">
      <c r="A39" s="311"/>
      <c r="B39" s="305">
        <v>312</v>
      </c>
      <c r="C39" s="306" t="s">
        <v>63</v>
      </c>
      <c r="D39" s="329">
        <v>18996561</v>
      </c>
      <c r="E39" s="282">
        <f t="shared" si="0"/>
        <v>0.8388223485495999</v>
      </c>
      <c r="G39" s="283" t="s">
        <v>101</v>
      </c>
      <c r="H39" s="302">
        <v>201</v>
      </c>
      <c r="I39" s="303" t="s">
        <v>102</v>
      </c>
      <c r="J39" s="328">
        <v>18952</v>
      </c>
      <c r="K39" s="299">
        <f t="shared" si="1"/>
        <v>0.0030891054387153513</v>
      </c>
    </row>
    <row r="40" spans="1:11" ht="13.5">
      <c r="A40" s="311"/>
      <c r="B40" s="305">
        <v>314</v>
      </c>
      <c r="C40" s="306" t="s">
        <v>64</v>
      </c>
      <c r="D40" s="329">
        <v>92329</v>
      </c>
      <c r="E40" s="282">
        <f t="shared" si="0"/>
        <v>0.0040769289040914316</v>
      </c>
      <c r="G40" s="283"/>
      <c r="H40" s="305">
        <v>202</v>
      </c>
      <c r="I40" s="306" t="s">
        <v>103</v>
      </c>
      <c r="J40" s="329">
        <v>93019</v>
      </c>
      <c r="K40" s="282">
        <f t="shared" si="1"/>
        <v>0.015161750675594303</v>
      </c>
    </row>
    <row r="41" spans="1:11" ht="13.5">
      <c r="A41" s="311"/>
      <c r="B41" s="305">
        <v>315</v>
      </c>
      <c r="C41" s="306" t="s">
        <v>65</v>
      </c>
      <c r="D41" s="329">
        <v>491468</v>
      </c>
      <c r="E41" s="282">
        <f t="shared" si="0"/>
        <v>0.021701524923220306</v>
      </c>
      <c r="G41" s="283"/>
      <c r="H41" s="305">
        <v>203</v>
      </c>
      <c r="I41" s="306" t="s">
        <v>104</v>
      </c>
      <c r="J41" s="329">
        <v>11132530</v>
      </c>
      <c r="K41" s="282">
        <f t="shared" si="1"/>
        <v>1.8145609418352577</v>
      </c>
    </row>
    <row r="42" spans="1:11" ht="13.5">
      <c r="A42" s="311"/>
      <c r="B42" s="305">
        <v>316</v>
      </c>
      <c r="C42" s="306" t="s">
        <v>66</v>
      </c>
      <c r="D42" s="329">
        <v>2427577</v>
      </c>
      <c r="E42" s="282">
        <f t="shared" si="0"/>
        <v>0.107193393605558</v>
      </c>
      <c r="G42" s="283"/>
      <c r="H42" s="305">
        <v>204</v>
      </c>
      <c r="I42" s="306" t="s">
        <v>105</v>
      </c>
      <c r="J42" s="329">
        <v>127127</v>
      </c>
      <c r="K42" s="282">
        <f t="shared" si="1"/>
        <v>0.02072122768613162</v>
      </c>
    </row>
    <row r="43" spans="1:11" ht="13.5">
      <c r="A43" s="311"/>
      <c r="B43" s="305">
        <v>319</v>
      </c>
      <c r="C43" s="306" t="s">
        <v>67</v>
      </c>
      <c r="D43" s="329">
        <v>273150</v>
      </c>
      <c r="E43" s="282">
        <f t="shared" si="0"/>
        <v>0.012061358079829462</v>
      </c>
      <c r="G43" s="283"/>
      <c r="H43" s="305">
        <v>205</v>
      </c>
      <c r="I43" s="306" t="s">
        <v>106</v>
      </c>
      <c r="J43" s="329">
        <v>24823990</v>
      </c>
      <c r="K43" s="282">
        <f t="shared" si="1"/>
        <v>4.046217946370594</v>
      </c>
    </row>
    <row r="44" spans="1:11" ht="13.5">
      <c r="A44" s="311"/>
      <c r="B44" s="305">
        <v>320</v>
      </c>
      <c r="C44" s="306" t="s">
        <v>68</v>
      </c>
      <c r="D44" s="329">
        <v>2885079</v>
      </c>
      <c r="E44" s="282">
        <f t="shared" si="0"/>
        <v>0.12739509759325024</v>
      </c>
      <c r="G44" s="283"/>
      <c r="H44" s="305">
        <v>206</v>
      </c>
      <c r="I44" s="306" t="s">
        <v>107</v>
      </c>
      <c r="J44" s="329">
        <v>13372</v>
      </c>
      <c r="K44" s="282">
        <f t="shared" si="1"/>
        <v>0.002179586213935293</v>
      </c>
    </row>
    <row r="45" spans="1:11" ht="13.5">
      <c r="A45" s="311"/>
      <c r="B45" s="305">
        <v>321</v>
      </c>
      <c r="C45" s="306" t="s">
        <v>69</v>
      </c>
      <c r="D45" s="329">
        <v>2366</v>
      </c>
      <c r="E45" s="282">
        <f t="shared" si="0"/>
        <v>0.00010447436652709686</v>
      </c>
      <c r="G45" s="283"/>
      <c r="H45" s="305">
        <v>207</v>
      </c>
      <c r="I45" s="306" t="s">
        <v>108</v>
      </c>
      <c r="J45" s="329">
        <v>38319</v>
      </c>
      <c r="K45" s="282">
        <f t="shared" si="1"/>
        <v>0.0062458543323202585</v>
      </c>
    </row>
    <row r="46" spans="1:11" ht="13.5">
      <c r="A46" s="311"/>
      <c r="B46" s="305">
        <v>322</v>
      </c>
      <c r="C46" s="306" t="s">
        <v>70</v>
      </c>
      <c r="D46" s="329">
        <v>1906284</v>
      </c>
      <c r="E46" s="282">
        <f t="shared" si="0"/>
        <v>0.08417489996650056</v>
      </c>
      <c r="G46" s="283"/>
      <c r="H46" s="305">
        <v>208</v>
      </c>
      <c r="I46" s="306" t="s">
        <v>109</v>
      </c>
      <c r="J46" s="329">
        <v>36052845</v>
      </c>
      <c r="K46" s="282">
        <f t="shared" si="1"/>
        <v>5.8764795045726865</v>
      </c>
    </row>
    <row r="47" spans="1:11" ht="13.5">
      <c r="A47" s="311"/>
      <c r="B47" s="305">
        <v>323</v>
      </c>
      <c r="C47" s="306" t="s">
        <v>71</v>
      </c>
      <c r="D47" s="329">
        <v>7756161</v>
      </c>
      <c r="E47" s="282">
        <f t="shared" si="0"/>
        <v>0.3424852101256019</v>
      </c>
      <c r="G47" s="283"/>
      <c r="H47" s="305">
        <v>209</v>
      </c>
      <c r="I47" s="306" t="s">
        <v>110</v>
      </c>
      <c r="J47" s="329">
        <v>5138</v>
      </c>
      <c r="K47" s="282">
        <f t="shared" si="1"/>
        <v>0.0008374748704157594</v>
      </c>
    </row>
    <row r="48" spans="1:11" ht="13.5">
      <c r="A48" s="311"/>
      <c r="B48" s="305">
        <v>324</v>
      </c>
      <c r="C48" s="306" t="s">
        <v>72</v>
      </c>
      <c r="D48" s="329">
        <v>7772411</v>
      </c>
      <c r="E48" s="282">
        <f t="shared" si="0"/>
        <v>0.3432027538517496</v>
      </c>
      <c r="G48" s="283"/>
      <c r="H48" s="305">
        <v>210</v>
      </c>
      <c r="I48" s="306" t="s">
        <v>111</v>
      </c>
      <c r="J48" s="329">
        <v>13780926</v>
      </c>
      <c r="K48" s="282">
        <f t="shared" si="1"/>
        <v>2.246239629439309</v>
      </c>
    </row>
    <row r="49" spans="1:11" ht="13.5">
      <c r="A49" s="311"/>
      <c r="B49" s="305">
        <v>326</v>
      </c>
      <c r="C49" s="306" t="s">
        <v>74</v>
      </c>
      <c r="D49" s="329">
        <v>906808</v>
      </c>
      <c r="E49" s="282">
        <f t="shared" si="0"/>
        <v>0.04004150099818413</v>
      </c>
      <c r="G49" s="283"/>
      <c r="H49" s="305">
        <v>213</v>
      </c>
      <c r="I49" s="306" t="s">
        <v>114</v>
      </c>
      <c r="J49" s="329">
        <v>243844886</v>
      </c>
      <c r="K49" s="282">
        <f t="shared" si="1"/>
        <v>39.745808545036134</v>
      </c>
    </row>
    <row r="50" spans="1:11" ht="13.5">
      <c r="A50" s="311"/>
      <c r="B50" s="305">
        <v>327</v>
      </c>
      <c r="C50" s="306" t="s">
        <v>75</v>
      </c>
      <c r="D50" s="329">
        <v>1220669</v>
      </c>
      <c r="E50" s="282">
        <f t="shared" si="0"/>
        <v>0.05390051585556416</v>
      </c>
      <c r="G50" s="283"/>
      <c r="H50" s="305">
        <v>217</v>
      </c>
      <c r="I50" s="306" t="s">
        <v>116</v>
      </c>
      <c r="J50" s="329">
        <v>4112846</v>
      </c>
      <c r="K50" s="282">
        <f t="shared" si="1"/>
        <v>0.6703785852257638</v>
      </c>
    </row>
    <row r="51" spans="1:11" ht="13.5">
      <c r="A51" s="311"/>
      <c r="B51" s="305">
        <v>328</v>
      </c>
      <c r="C51" s="306" t="s">
        <v>76</v>
      </c>
      <c r="D51" s="329">
        <v>154406</v>
      </c>
      <c r="E51" s="282">
        <f t="shared" si="0"/>
        <v>0.006818034251049415</v>
      </c>
      <c r="G51" s="283"/>
      <c r="H51" s="305">
        <v>218</v>
      </c>
      <c r="I51" s="306" t="s">
        <v>117</v>
      </c>
      <c r="J51" s="329">
        <v>17340325</v>
      </c>
      <c r="K51" s="282">
        <f t="shared" si="1"/>
        <v>2.82640841423553</v>
      </c>
    </row>
    <row r="52" spans="1:11" ht="13.5">
      <c r="A52" s="311"/>
      <c r="B52" s="305">
        <v>329</v>
      </c>
      <c r="C52" s="306" t="s">
        <v>77</v>
      </c>
      <c r="D52" s="329">
        <v>92659</v>
      </c>
      <c r="E52" s="282">
        <f t="shared" si="0"/>
        <v>0.004091500561299353</v>
      </c>
      <c r="G52" s="283"/>
      <c r="H52" s="305">
        <v>220</v>
      </c>
      <c r="I52" s="306" t="s">
        <v>119</v>
      </c>
      <c r="J52" s="329">
        <v>16808505</v>
      </c>
      <c r="K52" s="282">
        <f t="shared" si="1"/>
        <v>2.739723734285256</v>
      </c>
    </row>
    <row r="53" spans="1:11" ht="13.5">
      <c r="A53" s="311"/>
      <c r="B53" s="305">
        <v>330</v>
      </c>
      <c r="C53" s="306" t="s">
        <v>78</v>
      </c>
      <c r="D53" s="329">
        <v>112933</v>
      </c>
      <c r="E53" s="282">
        <f t="shared" si="0"/>
        <v>0.004986730192309649</v>
      </c>
      <c r="G53" s="283"/>
      <c r="H53" s="305">
        <v>222</v>
      </c>
      <c r="I53" s="306" t="s">
        <v>121</v>
      </c>
      <c r="J53" s="329">
        <v>3464941</v>
      </c>
      <c r="K53" s="282">
        <f t="shared" si="1"/>
        <v>0.5647724824782507</v>
      </c>
    </row>
    <row r="54" spans="1:11" ht="13.5">
      <c r="A54" s="311"/>
      <c r="B54" s="305">
        <v>331</v>
      </c>
      <c r="C54" s="330" t="s">
        <v>79</v>
      </c>
      <c r="D54" s="329">
        <v>142892</v>
      </c>
      <c r="E54" s="282">
        <f t="shared" si="0"/>
        <v>0.006309615884103941</v>
      </c>
      <c r="G54" s="283"/>
      <c r="H54" s="305">
        <v>225</v>
      </c>
      <c r="I54" s="306" t="s">
        <v>122</v>
      </c>
      <c r="J54" s="329">
        <v>2504351</v>
      </c>
      <c r="K54" s="282">
        <f t="shared" si="1"/>
        <v>0.4081998889063016</v>
      </c>
    </row>
    <row r="55" spans="1:11" ht="13.5">
      <c r="A55" s="311"/>
      <c r="B55" s="305">
        <v>334</v>
      </c>
      <c r="C55" s="306" t="s">
        <v>82</v>
      </c>
      <c r="D55" s="329">
        <v>2202</v>
      </c>
      <c r="E55" s="282">
        <f t="shared" si="0"/>
        <v>9.723269446012988E-05</v>
      </c>
      <c r="G55" s="283"/>
      <c r="H55" s="305">
        <v>234</v>
      </c>
      <c r="I55" s="306" t="s">
        <v>125</v>
      </c>
      <c r="J55" s="329">
        <v>28300</v>
      </c>
      <c r="K55" s="282">
        <f t="shared" si="1"/>
        <v>0.004612794634637212</v>
      </c>
    </row>
    <row r="56" spans="1:11" ht="13.5">
      <c r="A56" s="311"/>
      <c r="B56" s="305">
        <v>335</v>
      </c>
      <c r="C56" s="309" t="s">
        <v>83</v>
      </c>
      <c r="D56" s="329">
        <v>260414</v>
      </c>
      <c r="E56" s="282">
        <f t="shared" si="0"/>
        <v>0.011498980424677684</v>
      </c>
      <c r="G56" s="283"/>
      <c r="H56" s="305">
        <v>242</v>
      </c>
      <c r="I56" s="397" t="s">
        <v>127</v>
      </c>
      <c r="J56" s="398">
        <v>6336</v>
      </c>
      <c r="K56" s="282">
        <f t="shared" si="1"/>
        <v>0.00103274441007284</v>
      </c>
    </row>
    <row r="57" spans="1:11" ht="13.5">
      <c r="A57" s="311"/>
      <c r="B57" s="305">
        <v>336</v>
      </c>
      <c r="C57" s="306" t="s">
        <v>84</v>
      </c>
      <c r="D57" s="329">
        <v>31576</v>
      </c>
      <c r="E57" s="282">
        <f t="shared" si="0"/>
        <v>0.0013942868121131068</v>
      </c>
      <c r="G57" s="283"/>
      <c r="H57" s="323"/>
      <c r="I57" s="324" t="s">
        <v>369</v>
      </c>
      <c r="J57" s="325">
        <f>J41+J42+J43+J44+J45+J46+J47+J48+J49+J50+J51+J52+J53+J54+J56</f>
        <v>374056437</v>
      </c>
      <c r="K57" s="290">
        <f t="shared" si="1"/>
        <v>60.969806559897954</v>
      </c>
    </row>
    <row r="58" spans="1:11" ht="13.5">
      <c r="A58" s="311"/>
      <c r="B58" s="305">
        <v>401</v>
      </c>
      <c r="C58" s="306" t="s">
        <v>86</v>
      </c>
      <c r="D58" s="329">
        <v>3408367</v>
      </c>
      <c r="E58" s="282">
        <f t="shared" si="0"/>
        <v>0.15050168352361012</v>
      </c>
      <c r="G58" s="283"/>
      <c r="H58" s="284"/>
      <c r="I58" s="288" t="s">
        <v>370</v>
      </c>
      <c r="J58" s="289">
        <f>J39+J40</f>
        <v>111971</v>
      </c>
      <c r="K58" s="290">
        <f t="shared" si="1"/>
        <v>0.018250856114309655</v>
      </c>
    </row>
    <row r="59" spans="1:11" ht="13.5">
      <c r="A59" s="311"/>
      <c r="B59" s="305">
        <v>402</v>
      </c>
      <c r="C59" s="306" t="s">
        <v>87</v>
      </c>
      <c r="D59" s="329">
        <v>7708755</v>
      </c>
      <c r="E59" s="282">
        <f t="shared" si="0"/>
        <v>0.3403919253328785</v>
      </c>
      <c r="G59" s="283"/>
      <c r="H59" s="284"/>
      <c r="I59" s="288" t="s">
        <v>231</v>
      </c>
      <c r="J59" s="289">
        <f>J60-J57-J58</f>
        <v>28300</v>
      </c>
      <c r="K59" s="290">
        <f t="shared" si="1"/>
        <v>0.004612794634637212</v>
      </c>
    </row>
    <row r="60" spans="1:11" ht="14.25" thickBot="1">
      <c r="A60" s="311"/>
      <c r="B60" s="305">
        <v>403</v>
      </c>
      <c r="C60" s="306" t="s">
        <v>88</v>
      </c>
      <c r="D60" s="329">
        <v>302217</v>
      </c>
      <c r="E60" s="282">
        <f t="shared" si="0"/>
        <v>0.013344856140625371</v>
      </c>
      <c r="G60" s="291" t="s">
        <v>130</v>
      </c>
      <c r="H60" s="292" t="s">
        <v>371</v>
      </c>
      <c r="I60" s="293"/>
      <c r="J60" s="294">
        <f>SUM(J39:J56)</f>
        <v>374196708</v>
      </c>
      <c r="K60" s="295">
        <f t="shared" si="1"/>
        <v>60.99267021064691</v>
      </c>
    </row>
    <row r="61" spans="1:11" ht="13.5">
      <c r="A61" s="311"/>
      <c r="B61" s="305">
        <v>404</v>
      </c>
      <c r="C61" s="306" t="s">
        <v>89</v>
      </c>
      <c r="D61" s="329">
        <v>369790</v>
      </c>
      <c r="E61" s="282">
        <f t="shared" si="0"/>
        <v>0.01632864581490074</v>
      </c>
      <c r="G61" s="311" t="s">
        <v>372</v>
      </c>
      <c r="H61" s="302">
        <v>223</v>
      </c>
      <c r="I61" s="303" t="s">
        <v>138</v>
      </c>
      <c r="J61" s="328">
        <v>6942120</v>
      </c>
      <c r="K61" s="299">
        <f t="shared" si="1"/>
        <v>1.1315397133924976</v>
      </c>
    </row>
    <row r="62" spans="1:11" ht="13.5">
      <c r="A62" s="311"/>
      <c r="B62" s="305">
        <v>405</v>
      </c>
      <c r="C62" s="306" t="s">
        <v>90</v>
      </c>
      <c r="D62" s="329">
        <v>178644</v>
      </c>
      <c r="E62" s="282">
        <f t="shared" si="0"/>
        <v>0.007888300394702744</v>
      </c>
      <c r="G62" s="283" t="s">
        <v>386</v>
      </c>
      <c r="H62" s="305">
        <v>224</v>
      </c>
      <c r="I62" s="306" t="s">
        <v>139</v>
      </c>
      <c r="J62" s="329">
        <v>131596</v>
      </c>
      <c r="K62" s="282">
        <f t="shared" si="1"/>
        <v>0.021449658047339875</v>
      </c>
    </row>
    <row r="63" spans="1:11" ht="13.5">
      <c r="A63" s="311"/>
      <c r="B63" s="305">
        <v>406</v>
      </c>
      <c r="C63" s="306" t="s">
        <v>91</v>
      </c>
      <c r="D63" s="329">
        <v>10035</v>
      </c>
      <c r="E63" s="282">
        <f t="shared" si="0"/>
        <v>0.0004431108487317908</v>
      </c>
      <c r="G63" s="283"/>
      <c r="H63" s="305">
        <v>227</v>
      </c>
      <c r="I63" s="306" t="s">
        <v>140</v>
      </c>
      <c r="J63" s="329">
        <v>21513203</v>
      </c>
      <c r="K63" s="282">
        <f t="shared" si="1"/>
        <v>3.5065719919526916</v>
      </c>
    </row>
    <row r="64" spans="1:11" ht="13.5">
      <c r="A64" s="311"/>
      <c r="B64" s="305">
        <v>407</v>
      </c>
      <c r="C64" s="306" t="s">
        <v>92</v>
      </c>
      <c r="D64" s="329">
        <v>2227827</v>
      </c>
      <c r="E64" s="282">
        <f t="shared" si="0"/>
        <v>0.09837312534106618</v>
      </c>
      <c r="G64" s="283"/>
      <c r="H64" s="305">
        <v>231</v>
      </c>
      <c r="I64" s="306" t="s">
        <v>142</v>
      </c>
      <c r="J64" s="329">
        <v>21545</v>
      </c>
      <c r="K64" s="282">
        <f t="shared" si="1"/>
        <v>0.0035117547845674463</v>
      </c>
    </row>
    <row r="65" spans="1:11" ht="13.5">
      <c r="A65" s="311"/>
      <c r="B65" s="305">
        <v>408</v>
      </c>
      <c r="C65" s="306" t="s">
        <v>93</v>
      </c>
      <c r="D65" s="329">
        <v>6040873</v>
      </c>
      <c r="E65" s="282">
        <f t="shared" si="0"/>
        <v>0.2667440320987503</v>
      </c>
      <c r="G65" s="283"/>
      <c r="H65" s="305">
        <v>238</v>
      </c>
      <c r="I65" s="306" t="s">
        <v>147</v>
      </c>
      <c r="J65" s="329">
        <v>652298</v>
      </c>
      <c r="K65" s="282">
        <f t="shared" si="1"/>
        <v>0.10632214539168142</v>
      </c>
    </row>
    <row r="66" spans="1:11" ht="13.5">
      <c r="A66" s="311"/>
      <c r="B66" s="305">
        <v>409</v>
      </c>
      <c r="C66" s="306" t="s">
        <v>94</v>
      </c>
      <c r="D66" s="329">
        <v>10762599</v>
      </c>
      <c r="E66" s="282">
        <f t="shared" si="0"/>
        <v>0.47523910089187077</v>
      </c>
      <c r="G66" s="283"/>
      <c r="H66" s="305">
        <v>245</v>
      </c>
      <c r="I66" s="306" t="s">
        <v>150</v>
      </c>
      <c r="J66" s="329">
        <v>92862</v>
      </c>
      <c r="K66" s="282">
        <f t="shared" si="1"/>
        <v>0.015136160260130063</v>
      </c>
    </row>
    <row r="67" spans="1:11" ht="13.5">
      <c r="A67" s="311"/>
      <c r="B67" s="305">
        <v>410</v>
      </c>
      <c r="C67" s="306" t="s">
        <v>95</v>
      </c>
      <c r="D67" s="329">
        <v>20979933</v>
      </c>
      <c r="E67" s="282">
        <f t="shared" si="0"/>
        <v>0.926401187639871</v>
      </c>
      <c r="G67" s="283"/>
      <c r="H67" s="305">
        <v>246</v>
      </c>
      <c r="I67" s="306" t="s">
        <v>151</v>
      </c>
      <c r="J67" s="329">
        <v>11101269</v>
      </c>
      <c r="K67" s="282">
        <f t="shared" si="1"/>
        <v>1.8094655152248906</v>
      </c>
    </row>
    <row r="68" spans="1:11" ht="13.5">
      <c r="A68" s="311"/>
      <c r="B68" s="305">
        <v>411</v>
      </c>
      <c r="C68" s="306" t="s">
        <v>96</v>
      </c>
      <c r="D68" s="329">
        <v>1111416</v>
      </c>
      <c r="E68" s="282">
        <f t="shared" si="0"/>
        <v>0.04907628171939133</v>
      </c>
      <c r="G68" s="283"/>
      <c r="H68" s="284"/>
      <c r="I68" s="324" t="s">
        <v>387</v>
      </c>
      <c r="J68" s="286">
        <f>J61+J63+J64+J66+J67</f>
        <v>39670999</v>
      </c>
      <c r="K68" s="287">
        <f t="shared" si="1"/>
        <v>6.466225135614777</v>
      </c>
    </row>
    <row r="69" spans="1:11" ht="13.5">
      <c r="A69" s="311"/>
      <c r="B69" s="305">
        <v>412</v>
      </c>
      <c r="C69" s="306" t="s">
        <v>97</v>
      </c>
      <c r="D69" s="329">
        <v>192069</v>
      </c>
      <c r="E69" s="282">
        <f t="shared" si="0"/>
        <v>0.008481101903843182</v>
      </c>
      <c r="G69" s="283"/>
      <c r="H69" s="284"/>
      <c r="I69" s="288" t="s">
        <v>230</v>
      </c>
      <c r="J69" s="289">
        <f>J70-J68</f>
        <v>783894</v>
      </c>
      <c r="K69" s="290">
        <f t="shared" si="1"/>
        <v>0.12777180343902128</v>
      </c>
    </row>
    <row r="70" spans="1:11" ht="14.25" thickBot="1">
      <c r="A70" s="311"/>
      <c r="B70" s="305">
        <v>413</v>
      </c>
      <c r="C70" s="306" t="s">
        <v>98</v>
      </c>
      <c r="D70" s="329">
        <v>320137</v>
      </c>
      <c r="E70" s="282">
        <f t="shared" si="0"/>
        <v>0.014136141283552497</v>
      </c>
      <c r="F70" s="318"/>
      <c r="G70" s="291" t="s">
        <v>232</v>
      </c>
      <c r="H70" s="292" t="s">
        <v>388</v>
      </c>
      <c r="I70" s="293"/>
      <c r="J70" s="294">
        <f>SUM(J61:J67)</f>
        <v>40454893</v>
      </c>
      <c r="K70" s="295">
        <f t="shared" si="1"/>
        <v>6.593996939053798</v>
      </c>
    </row>
    <row r="71" spans="1:11" ht="14.25" thickBot="1">
      <c r="A71" s="291" t="s">
        <v>367</v>
      </c>
      <c r="B71" s="292" t="s">
        <v>368</v>
      </c>
      <c r="C71" s="293"/>
      <c r="D71" s="294">
        <f>SUM(D33:D70)</f>
        <v>101515749</v>
      </c>
      <c r="E71" s="295">
        <f t="shared" si="0"/>
        <v>4.482583926161778</v>
      </c>
      <c r="G71" s="283" t="s">
        <v>152</v>
      </c>
      <c r="H71" s="302">
        <v>137</v>
      </c>
      <c r="I71" s="303" t="s">
        <v>156</v>
      </c>
      <c r="J71" s="399">
        <v>276207</v>
      </c>
      <c r="K71" s="299">
        <f t="shared" si="1"/>
        <v>0.04502071263778234</v>
      </c>
    </row>
    <row r="72" spans="1:11" ht="14.25" thickBot="1">
      <c r="A72" s="283" t="s">
        <v>101</v>
      </c>
      <c r="B72" s="400">
        <v>201</v>
      </c>
      <c r="C72" s="401" t="s">
        <v>102</v>
      </c>
      <c r="D72" s="402">
        <v>193769</v>
      </c>
      <c r="E72" s="403">
        <f>D72/$D$6*100</f>
        <v>0.008556168016732472</v>
      </c>
      <c r="G72" s="291" t="s">
        <v>167</v>
      </c>
      <c r="H72" s="292" t="s">
        <v>389</v>
      </c>
      <c r="I72" s="293"/>
      <c r="J72" s="294">
        <f>SUM(J71:J71)</f>
        <v>276207</v>
      </c>
      <c r="K72" s="295">
        <f t="shared" si="1"/>
        <v>0.04502071263778234</v>
      </c>
    </row>
    <row r="73" spans="1:11" ht="13.5">
      <c r="A73" s="283"/>
      <c r="B73" s="305">
        <v>202</v>
      </c>
      <c r="C73" s="306" t="s">
        <v>103</v>
      </c>
      <c r="D73" s="329">
        <v>4684052</v>
      </c>
      <c r="E73" s="282">
        <f aca="true" t="shared" si="2" ref="E73:E127">D73/$D$6*100</f>
        <v>0.20683151541841974</v>
      </c>
      <c r="G73" s="283" t="s">
        <v>168</v>
      </c>
      <c r="H73" s="302">
        <v>501</v>
      </c>
      <c r="I73" s="303" t="s">
        <v>169</v>
      </c>
      <c r="J73" s="328">
        <v>248173</v>
      </c>
      <c r="K73" s="299">
        <f t="shared" si="1"/>
        <v>0.04045127501278518</v>
      </c>
    </row>
    <row r="74" spans="1:11" ht="13.5">
      <c r="A74" s="283"/>
      <c r="B74" s="305">
        <v>203</v>
      </c>
      <c r="C74" s="306" t="s">
        <v>104</v>
      </c>
      <c r="D74" s="329">
        <v>5627310</v>
      </c>
      <c r="E74" s="282">
        <f t="shared" si="2"/>
        <v>0.24848252219002429</v>
      </c>
      <c r="G74" s="283"/>
      <c r="H74" s="305">
        <v>509</v>
      </c>
      <c r="I74" s="306" t="s">
        <v>175</v>
      </c>
      <c r="J74" s="329">
        <v>423969</v>
      </c>
      <c r="K74" s="282">
        <f t="shared" si="1"/>
        <v>0.06910536849655491</v>
      </c>
    </row>
    <row r="75" spans="1:11" ht="13.5">
      <c r="A75" s="283"/>
      <c r="B75" s="404">
        <v>204</v>
      </c>
      <c r="C75" s="194" t="s">
        <v>105</v>
      </c>
      <c r="D75" s="405">
        <v>8254</v>
      </c>
      <c r="E75" s="282">
        <f t="shared" si="2"/>
        <v>0.0003644680563460091</v>
      </c>
      <c r="G75" s="283"/>
      <c r="H75" s="305">
        <v>551</v>
      </c>
      <c r="I75" s="306" t="s">
        <v>217</v>
      </c>
      <c r="J75" s="329">
        <v>26739768</v>
      </c>
      <c r="K75" s="282">
        <f t="shared" si="1"/>
        <v>4.35848262762699</v>
      </c>
    </row>
    <row r="76" spans="1:11" ht="14.25" thickBot="1">
      <c r="A76" s="283"/>
      <c r="B76" s="305">
        <v>205</v>
      </c>
      <c r="C76" s="306" t="s">
        <v>106</v>
      </c>
      <c r="D76" s="329">
        <v>38247825</v>
      </c>
      <c r="E76" s="282">
        <f t="shared" si="2"/>
        <v>1.6888914995411068</v>
      </c>
      <c r="G76" s="332" t="s">
        <v>225</v>
      </c>
      <c r="H76" s="333" t="s">
        <v>390</v>
      </c>
      <c r="I76" s="334"/>
      <c r="J76" s="335">
        <f>SUM(J73:J75)</f>
        <v>27411910</v>
      </c>
      <c r="K76" s="336">
        <f t="shared" si="1"/>
        <v>4.4680392711363295</v>
      </c>
    </row>
    <row r="77" spans="1:11" ht="13.5">
      <c r="A77" s="283"/>
      <c r="B77" s="305">
        <v>206</v>
      </c>
      <c r="C77" s="306" t="s">
        <v>107</v>
      </c>
      <c r="D77" s="329">
        <v>476989</v>
      </c>
      <c r="E77" s="282">
        <f t="shared" si="2"/>
        <v>0.021062182424088506</v>
      </c>
      <c r="G77" s="385"/>
      <c r="H77" s="386"/>
      <c r="I77" s="386"/>
      <c r="J77" s="387"/>
      <c r="K77" s="351"/>
    </row>
    <row r="78" spans="1:11" ht="13.5">
      <c r="A78" s="283"/>
      <c r="B78" s="305">
        <v>207</v>
      </c>
      <c r="C78" s="306" t="s">
        <v>108</v>
      </c>
      <c r="D78" s="329">
        <v>37231478</v>
      </c>
      <c r="E78" s="282">
        <f t="shared" si="2"/>
        <v>1.6440131356371697</v>
      </c>
      <c r="G78" s="353"/>
      <c r="H78" s="354"/>
      <c r="I78" s="355"/>
      <c r="J78" s="388"/>
      <c r="K78" s="357"/>
    </row>
    <row r="79" spans="1:11" ht="13.5">
      <c r="A79" s="283"/>
      <c r="B79" s="305">
        <v>208</v>
      </c>
      <c r="C79" s="306" t="s">
        <v>109</v>
      </c>
      <c r="D79" s="329">
        <v>21921642</v>
      </c>
      <c r="E79" s="282">
        <f t="shared" si="2"/>
        <v>0.9679837959356723</v>
      </c>
      <c r="G79" s="353"/>
      <c r="H79" s="359"/>
      <c r="I79" s="353"/>
      <c r="J79" s="360"/>
      <c r="K79" s="357"/>
    </row>
    <row r="80" spans="1:11" ht="13.5">
      <c r="A80" s="283"/>
      <c r="B80" s="305">
        <v>210</v>
      </c>
      <c r="C80" s="306" t="s">
        <v>111</v>
      </c>
      <c r="D80" s="329">
        <v>3372416</v>
      </c>
      <c r="E80" s="282">
        <f t="shared" si="2"/>
        <v>0.1489142118621496</v>
      </c>
      <c r="G80" s="353"/>
      <c r="H80" s="359"/>
      <c r="I80" s="353"/>
      <c r="J80" s="360"/>
      <c r="K80" s="357"/>
    </row>
    <row r="81" spans="1:11" ht="13.5">
      <c r="A81" s="283"/>
      <c r="B81" s="305">
        <v>213</v>
      </c>
      <c r="C81" s="306" t="s">
        <v>114</v>
      </c>
      <c r="D81" s="329">
        <v>32791884</v>
      </c>
      <c r="E81" s="282">
        <f t="shared" si="2"/>
        <v>1.447976038939156</v>
      </c>
      <c r="G81" s="353"/>
      <c r="H81" s="359"/>
      <c r="I81" s="353"/>
      <c r="J81" s="360"/>
      <c r="K81" s="357"/>
    </row>
    <row r="82" spans="1:11" ht="13.5">
      <c r="A82" s="283"/>
      <c r="B82" s="305">
        <v>215</v>
      </c>
      <c r="C82" s="306" t="s">
        <v>115</v>
      </c>
      <c r="D82" s="329">
        <v>1373067</v>
      </c>
      <c r="E82" s="282">
        <f t="shared" si="2"/>
        <v>0.06062988378033022</v>
      </c>
      <c r="G82" s="353"/>
      <c r="H82" s="354"/>
      <c r="I82" s="355"/>
      <c r="J82" s="388"/>
      <c r="K82" s="357"/>
    </row>
    <row r="83" spans="1:11" ht="13.5">
      <c r="A83" s="283"/>
      <c r="B83" s="305">
        <v>217</v>
      </c>
      <c r="C83" s="306" t="s">
        <v>116</v>
      </c>
      <c r="D83" s="329">
        <v>305684</v>
      </c>
      <c r="E83" s="282">
        <f t="shared" si="2"/>
        <v>0.013497946854382534</v>
      </c>
      <c r="G83" s="353"/>
      <c r="H83" s="359"/>
      <c r="I83" s="353"/>
      <c r="J83" s="360"/>
      <c r="K83" s="357"/>
    </row>
    <row r="84" spans="1:11" ht="13.5">
      <c r="A84" s="283"/>
      <c r="B84" s="305">
        <v>218</v>
      </c>
      <c r="C84" s="306" t="s">
        <v>117</v>
      </c>
      <c r="D84" s="329">
        <v>2809504</v>
      </c>
      <c r="E84" s="282">
        <f t="shared" si="2"/>
        <v>0.12405796730995129</v>
      </c>
      <c r="G84" s="353"/>
      <c r="H84" s="354"/>
      <c r="I84" s="355"/>
      <c r="J84" s="388"/>
      <c r="K84" s="357"/>
    </row>
    <row r="85" spans="1:11" ht="13.5">
      <c r="A85" s="283"/>
      <c r="B85" s="305">
        <v>219</v>
      </c>
      <c r="C85" s="306" t="s">
        <v>118</v>
      </c>
      <c r="D85" s="329">
        <v>635218</v>
      </c>
      <c r="E85" s="282">
        <f t="shared" si="2"/>
        <v>0.02804902711606484</v>
      </c>
      <c r="G85" s="353"/>
      <c r="H85" s="354"/>
      <c r="I85" s="355"/>
      <c r="J85" s="388"/>
      <c r="K85" s="357"/>
    </row>
    <row r="86" spans="1:11" ht="13.5">
      <c r="A86" s="283"/>
      <c r="B86" s="305">
        <v>220</v>
      </c>
      <c r="C86" s="306" t="s">
        <v>119</v>
      </c>
      <c r="D86" s="329">
        <v>1382604</v>
      </c>
      <c r="E86" s="282">
        <f t="shared" si="2"/>
        <v>0.06105100467363915</v>
      </c>
      <c r="G86" s="353"/>
      <c r="H86" s="354"/>
      <c r="I86" s="355"/>
      <c r="J86" s="388"/>
      <c r="K86" s="357"/>
    </row>
    <row r="87" spans="1:11" ht="13.5">
      <c r="A87" s="283"/>
      <c r="B87" s="305">
        <v>222</v>
      </c>
      <c r="C87" s="306" t="s">
        <v>121</v>
      </c>
      <c r="D87" s="329">
        <v>1245747</v>
      </c>
      <c r="E87" s="282">
        <f t="shared" si="2"/>
        <v>0.05500787349029219</v>
      </c>
      <c r="G87" s="353"/>
      <c r="H87" s="354"/>
      <c r="I87" s="355"/>
      <c r="J87" s="388"/>
      <c r="K87" s="357"/>
    </row>
    <row r="88" spans="1:11" ht="13.5">
      <c r="A88" s="283"/>
      <c r="B88" s="305">
        <v>225</v>
      </c>
      <c r="C88" s="306" t="s">
        <v>122</v>
      </c>
      <c r="D88" s="329">
        <v>226275</v>
      </c>
      <c r="E88" s="282">
        <f t="shared" si="2"/>
        <v>0.009991520408249722</v>
      </c>
      <c r="G88" s="353"/>
      <c r="H88" s="354"/>
      <c r="I88" s="355"/>
      <c r="J88" s="388"/>
      <c r="K88" s="357"/>
    </row>
    <row r="89" spans="1:11" ht="13.5">
      <c r="A89" s="283"/>
      <c r="B89" s="305">
        <v>230</v>
      </c>
      <c r="C89" s="306" t="s">
        <v>123</v>
      </c>
      <c r="D89" s="329">
        <v>73783</v>
      </c>
      <c r="E89" s="282">
        <f t="shared" si="2"/>
        <v>0.0032580017690062497</v>
      </c>
      <c r="G89" s="353"/>
      <c r="H89" s="359"/>
      <c r="I89" s="353"/>
      <c r="J89" s="360"/>
      <c r="K89" s="357"/>
    </row>
    <row r="90" spans="1:11" ht="13.5">
      <c r="A90" s="283"/>
      <c r="B90" s="305">
        <v>233</v>
      </c>
      <c r="C90" s="306" t="s">
        <v>124</v>
      </c>
      <c r="D90" s="329">
        <v>4101748</v>
      </c>
      <c r="E90" s="282">
        <f t="shared" si="2"/>
        <v>0.18111898730083958</v>
      </c>
      <c r="G90" s="361"/>
      <c r="H90" s="355"/>
      <c r="I90" s="355"/>
      <c r="J90" s="356"/>
      <c r="K90" s="357"/>
    </row>
    <row r="91" spans="1:5" ht="13.5">
      <c r="A91" s="283"/>
      <c r="B91" s="305">
        <v>234</v>
      </c>
      <c r="C91" s="306" t="s">
        <v>125</v>
      </c>
      <c r="D91" s="329">
        <v>690152</v>
      </c>
      <c r="E91" s="282">
        <f t="shared" si="2"/>
        <v>0.03047472231927682</v>
      </c>
    </row>
    <row r="92" spans="1:5" ht="13.5">
      <c r="A92" s="283"/>
      <c r="B92" s="305">
        <v>241</v>
      </c>
      <c r="C92" s="306" t="s">
        <v>126</v>
      </c>
      <c r="D92" s="329">
        <v>26070</v>
      </c>
      <c r="E92" s="282">
        <f t="shared" si="2"/>
        <v>0.0011511609194257884</v>
      </c>
    </row>
    <row r="93" spans="1:5" ht="13.5">
      <c r="A93" s="283"/>
      <c r="B93" s="305">
        <v>242</v>
      </c>
      <c r="C93" s="306" t="s">
        <v>127</v>
      </c>
      <c r="D93" s="329">
        <v>198528</v>
      </c>
      <c r="E93" s="282">
        <f t="shared" si="2"/>
        <v>0.008766308976285496</v>
      </c>
    </row>
    <row r="94" spans="1:5" ht="13.5">
      <c r="A94" s="283"/>
      <c r="B94" s="323"/>
      <c r="C94" s="324" t="s">
        <v>369</v>
      </c>
      <c r="D94" s="325">
        <f>D74+D75+D76+D77+D78+D79+D80+D81+D83+D84+D86+D87+D88+D89+D90+D92+D93</f>
        <v>150047741</v>
      </c>
      <c r="E94" s="290">
        <f t="shared" si="2"/>
        <v>6.625588626287785</v>
      </c>
    </row>
    <row r="95" spans="1:5" ht="13.5">
      <c r="A95" s="283"/>
      <c r="B95" s="284"/>
      <c r="C95" s="288" t="s">
        <v>370</v>
      </c>
      <c r="D95" s="289">
        <f>D72+D73+D82</f>
        <v>6250888</v>
      </c>
      <c r="E95" s="290">
        <f t="shared" si="2"/>
        <v>0.27601756721548243</v>
      </c>
    </row>
    <row r="96" spans="1:5" ht="13.5">
      <c r="A96" s="283"/>
      <c r="B96" s="284"/>
      <c r="C96" s="288" t="s">
        <v>391</v>
      </c>
      <c r="D96" s="289">
        <f>D97-D94-D95</f>
        <v>1325370</v>
      </c>
      <c r="E96" s="290">
        <f t="shared" si="2"/>
        <v>0.05852374943534166</v>
      </c>
    </row>
    <row r="97" spans="1:5" ht="14.25" thickBot="1">
      <c r="A97" s="332" t="s">
        <v>392</v>
      </c>
      <c r="B97" s="333" t="s">
        <v>371</v>
      </c>
      <c r="C97" s="334"/>
      <c r="D97" s="335">
        <f>SUM(D72:D93)</f>
        <v>157623999</v>
      </c>
      <c r="E97" s="336">
        <f t="shared" si="2"/>
        <v>6.960129942938609</v>
      </c>
    </row>
    <row r="98" spans="1:5" ht="13.5">
      <c r="A98" s="337" t="s">
        <v>372</v>
      </c>
      <c r="B98" s="302">
        <v>153</v>
      </c>
      <c r="C98" s="303" t="s">
        <v>134</v>
      </c>
      <c r="D98" s="328">
        <v>2150029</v>
      </c>
      <c r="E98" s="406">
        <f t="shared" si="2"/>
        <v>0.09493783507603024</v>
      </c>
    </row>
    <row r="99" spans="1:5" ht="13.5">
      <c r="A99" s="283" t="s">
        <v>386</v>
      </c>
      <c r="B99" s="394">
        <v>154</v>
      </c>
      <c r="C99" s="395" t="s">
        <v>135</v>
      </c>
      <c r="D99" s="396">
        <v>19101</v>
      </c>
      <c r="E99" s="282">
        <f t="shared" si="2"/>
        <v>0.0008434340131166853</v>
      </c>
    </row>
    <row r="100" spans="1:5" ht="13.5">
      <c r="A100" s="283"/>
      <c r="B100" s="394">
        <v>157</v>
      </c>
      <c r="C100" s="422" t="s">
        <v>397</v>
      </c>
      <c r="D100" s="396">
        <v>3333680</v>
      </c>
      <c r="E100" s="299">
        <f t="shared" si="2"/>
        <v>0.14720376424516157</v>
      </c>
    </row>
    <row r="101" spans="1:5" ht="13.5">
      <c r="A101" s="283"/>
      <c r="B101" s="305">
        <v>223</v>
      </c>
      <c r="C101" s="306" t="s">
        <v>138</v>
      </c>
      <c r="D101" s="329">
        <v>2330449</v>
      </c>
      <c r="E101" s="282">
        <f t="shared" si="2"/>
        <v>0.1029045574804338</v>
      </c>
    </row>
    <row r="102" spans="1:5" ht="13.5">
      <c r="A102" s="283"/>
      <c r="B102" s="305">
        <v>224</v>
      </c>
      <c r="C102" s="306" t="s">
        <v>139</v>
      </c>
      <c r="D102" s="329">
        <v>62319917</v>
      </c>
      <c r="E102" s="282">
        <f t="shared" si="2"/>
        <v>2.7518317204548834</v>
      </c>
    </row>
    <row r="103" spans="1:5" ht="13.5">
      <c r="A103" s="283"/>
      <c r="B103" s="305">
        <v>227</v>
      </c>
      <c r="C103" s="306" t="s">
        <v>140</v>
      </c>
      <c r="D103" s="329">
        <v>166826</v>
      </c>
      <c r="E103" s="282">
        <f t="shared" si="2"/>
        <v>0.007366458440511183</v>
      </c>
    </row>
    <row r="104" spans="1:5" ht="13.5">
      <c r="A104" s="283"/>
      <c r="B104" s="305">
        <v>231</v>
      </c>
      <c r="C104" s="306" t="s">
        <v>142</v>
      </c>
      <c r="D104" s="329">
        <v>229031</v>
      </c>
      <c r="E104" s="282">
        <f t="shared" si="2"/>
        <v>0.010113215824204363</v>
      </c>
    </row>
    <row r="105" spans="1:5" ht="13.5">
      <c r="A105" s="283"/>
      <c r="B105" s="305">
        <v>235</v>
      </c>
      <c r="C105" s="306" t="s">
        <v>144</v>
      </c>
      <c r="D105" s="329">
        <v>476823</v>
      </c>
      <c r="E105" s="282">
        <f t="shared" si="2"/>
        <v>0.02105485243894755</v>
      </c>
    </row>
    <row r="106" spans="1:5" ht="13.5">
      <c r="A106" s="283"/>
      <c r="B106" s="305">
        <v>238</v>
      </c>
      <c r="C106" s="306" t="s">
        <v>147</v>
      </c>
      <c r="D106" s="329">
        <v>2224679</v>
      </c>
      <c r="E106" s="282">
        <f t="shared" si="2"/>
        <v>0.09823412056261002</v>
      </c>
    </row>
    <row r="107" spans="1:5" ht="13.5">
      <c r="A107" s="283"/>
      <c r="B107" s="305">
        <v>245</v>
      </c>
      <c r="C107" s="306" t="s">
        <v>150</v>
      </c>
      <c r="D107" s="329">
        <v>180039</v>
      </c>
      <c r="E107" s="282">
        <f t="shared" si="2"/>
        <v>0.007949898763808957</v>
      </c>
    </row>
    <row r="108" spans="1:5" ht="13.5">
      <c r="A108" s="283"/>
      <c r="B108" s="284"/>
      <c r="C108" s="324" t="s">
        <v>369</v>
      </c>
      <c r="D108" s="289">
        <f>D101+D103+D104+D105+D107</f>
        <v>3383168</v>
      </c>
      <c r="E108" s="290">
        <f t="shared" si="2"/>
        <v>0.14938898294790587</v>
      </c>
    </row>
    <row r="109" spans="1:5" ht="13.5">
      <c r="A109" s="283"/>
      <c r="B109" s="284"/>
      <c r="C109" s="288" t="s">
        <v>393</v>
      </c>
      <c r="D109" s="289">
        <f>D110-D108</f>
        <v>70047406</v>
      </c>
      <c r="E109" s="290">
        <f t="shared" si="2"/>
        <v>3.093050874351802</v>
      </c>
    </row>
    <row r="110" spans="1:5" ht="14.25" thickBot="1">
      <c r="A110" s="291" t="s">
        <v>353</v>
      </c>
      <c r="B110" s="292" t="s">
        <v>388</v>
      </c>
      <c r="C110" s="293"/>
      <c r="D110" s="294">
        <f>SUM(D98:D107)</f>
        <v>73430574</v>
      </c>
      <c r="E110" s="295">
        <f t="shared" si="2"/>
        <v>3.242439857299708</v>
      </c>
    </row>
    <row r="111" spans="1:5" ht="13.5">
      <c r="A111" s="311" t="s">
        <v>152</v>
      </c>
      <c r="B111" s="407">
        <v>134</v>
      </c>
      <c r="C111" s="408" t="s">
        <v>154</v>
      </c>
      <c r="D111" s="409">
        <v>63225</v>
      </c>
      <c r="E111" s="299">
        <f>D111/$D$6*100</f>
        <v>0.002791797051426754</v>
      </c>
    </row>
    <row r="112" spans="1:5" ht="13.5">
      <c r="A112" s="311"/>
      <c r="B112" s="382">
        <v>137</v>
      </c>
      <c r="C112" s="383" t="s">
        <v>156</v>
      </c>
      <c r="D112" s="384">
        <v>22726</v>
      </c>
      <c r="E112" s="299">
        <f t="shared" si="2"/>
        <v>0.0010035014597188517</v>
      </c>
    </row>
    <row r="113" spans="1:5" ht="13.5">
      <c r="A113" s="311"/>
      <c r="B113" s="394">
        <v>143</v>
      </c>
      <c r="C113" s="395" t="s">
        <v>160</v>
      </c>
      <c r="D113" s="396">
        <v>20075</v>
      </c>
      <c r="E113" s="299">
        <f t="shared" si="2"/>
        <v>0.00088644248014855</v>
      </c>
    </row>
    <row r="114" spans="1:5" ht="13.5">
      <c r="A114" s="311"/>
      <c r="B114" s="394">
        <v>146</v>
      </c>
      <c r="C114" s="395" t="s">
        <v>163</v>
      </c>
      <c r="D114" s="396">
        <v>713954</v>
      </c>
      <c r="E114" s="299">
        <f>D114/$D$6*100</f>
        <v>0.031525736212800894</v>
      </c>
    </row>
    <row r="115" spans="1:5" ht="13.5">
      <c r="A115" s="311"/>
      <c r="B115" s="305">
        <v>147</v>
      </c>
      <c r="C115" s="306" t="s">
        <v>164</v>
      </c>
      <c r="D115" s="329">
        <v>12464</v>
      </c>
      <c r="E115" s="282">
        <f t="shared" si="2"/>
        <v>0.0005503670770894908</v>
      </c>
    </row>
    <row r="116" spans="1:5" ht="14.25" thickBot="1">
      <c r="A116" s="332" t="s">
        <v>394</v>
      </c>
      <c r="B116" s="333" t="s">
        <v>389</v>
      </c>
      <c r="C116" s="334"/>
      <c r="D116" s="352">
        <f>SUM(D111:D115)</f>
        <v>832444</v>
      </c>
      <c r="E116" s="336">
        <f t="shared" si="2"/>
        <v>0.03675784428118454</v>
      </c>
    </row>
    <row r="117" spans="1:5" ht="13.5">
      <c r="A117" s="358" t="s">
        <v>168</v>
      </c>
      <c r="B117" s="302">
        <v>501</v>
      </c>
      <c r="C117" s="303" t="s">
        <v>169</v>
      </c>
      <c r="D117" s="328">
        <v>301903</v>
      </c>
      <c r="E117" s="338">
        <f t="shared" si="2"/>
        <v>0.013330990988009352</v>
      </c>
    </row>
    <row r="118" spans="1:5" ht="13.5">
      <c r="A118" s="311"/>
      <c r="B118" s="394">
        <v>503</v>
      </c>
      <c r="C118" s="395" t="s">
        <v>170</v>
      </c>
      <c r="D118" s="396">
        <v>115546</v>
      </c>
      <c r="E118" s="282">
        <f t="shared" si="2"/>
        <v>0.005102111223474191</v>
      </c>
    </row>
    <row r="119" spans="1:5" ht="13.5">
      <c r="A119" s="311"/>
      <c r="B119" s="394">
        <v>504</v>
      </c>
      <c r="C119" s="395" t="s">
        <v>171</v>
      </c>
      <c r="D119" s="396">
        <v>88896</v>
      </c>
      <c r="E119" s="282">
        <f t="shared" si="2"/>
        <v>0.0039253395125920555</v>
      </c>
    </row>
    <row r="120" spans="1:5" ht="13.5">
      <c r="A120" s="311"/>
      <c r="B120" s="394">
        <v>505</v>
      </c>
      <c r="C120" s="395" t="s">
        <v>172</v>
      </c>
      <c r="D120" s="396">
        <v>91845</v>
      </c>
      <c r="E120" s="282">
        <f t="shared" si="2"/>
        <v>0.00405555714018648</v>
      </c>
    </row>
    <row r="121" spans="1:5" ht="13.5">
      <c r="A121" s="311"/>
      <c r="B121" s="305">
        <v>506</v>
      </c>
      <c r="C121" s="306" t="s">
        <v>173</v>
      </c>
      <c r="D121" s="329">
        <v>928253</v>
      </c>
      <c r="E121" s="282">
        <f t="shared" si="2"/>
        <v>0.04098843793401405</v>
      </c>
    </row>
    <row r="122" spans="1:5" ht="13.5">
      <c r="A122" s="311"/>
      <c r="B122" s="305">
        <v>516</v>
      </c>
      <c r="C122" s="306" t="s">
        <v>182</v>
      </c>
      <c r="D122" s="329">
        <v>112302</v>
      </c>
      <c r="E122" s="282">
        <f t="shared" si="2"/>
        <v>0.004958867417466623</v>
      </c>
    </row>
    <row r="123" spans="1:5" ht="13.5">
      <c r="A123" s="311"/>
      <c r="B123" s="305">
        <v>519</v>
      </c>
      <c r="C123" s="306" t="s">
        <v>185</v>
      </c>
      <c r="D123" s="329">
        <v>3983</v>
      </c>
      <c r="E123" s="282">
        <f t="shared" si="2"/>
        <v>0.00017587548684591157</v>
      </c>
    </row>
    <row r="124" spans="1:5" ht="13.5">
      <c r="A124" s="311"/>
      <c r="B124" s="405">
        <v>523</v>
      </c>
      <c r="C124" s="194" t="s">
        <v>189</v>
      </c>
      <c r="D124" s="405">
        <v>108916</v>
      </c>
      <c r="E124" s="282">
        <f t="shared" si="2"/>
        <v>0.004809353383205952</v>
      </c>
    </row>
    <row r="125" spans="1:5" ht="13.5">
      <c r="A125" s="311"/>
      <c r="B125" s="305">
        <v>535</v>
      </c>
      <c r="C125" s="306" t="s">
        <v>201</v>
      </c>
      <c r="D125" s="329">
        <v>1679286</v>
      </c>
      <c r="E125" s="282">
        <f t="shared" si="2"/>
        <v>0.07415145438200439</v>
      </c>
    </row>
    <row r="126" spans="1:5" ht="13.5">
      <c r="A126" s="311"/>
      <c r="B126" s="305">
        <v>551</v>
      </c>
      <c r="C126" s="306" t="s">
        <v>217</v>
      </c>
      <c r="D126" s="329">
        <v>1476528</v>
      </c>
      <c r="E126" s="282">
        <f t="shared" si="2"/>
        <v>0.06519836325423553</v>
      </c>
    </row>
    <row r="127" spans="1:5" ht="14.25" thickBot="1">
      <c r="A127" s="291" t="s">
        <v>395</v>
      </c>
      <c r="B127" s="292" t="s">
        <v>390</v>
      </c>
      <c r="C127" s="293"/>
      <c r="D127" s="294">
        <f>SUM(D117:D126)</f>
        <v>4907458</v>
      </c>
      <c r="E127" s="295">
        <f t="shared" si="2"/>
        <v>0.21669635072203453</v>
      </c>
    </row>
  </sheetData>
  <sheetProtection/>
  <mergeCells count="2">
    <mergeCell ref="A6:C6"/>
    <mergeCell ref="G6:I6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3"/>
  <sheetViews>
    <sheetView zoomScalePageLayoutView="0" workbookViewId="0" topLeftCell="A1">
      <selection activeCell="I102" sqref="I102"/>
    </sheetView>
  </sheetViews>
  <sheetFormatPr defaultColWidth="9.00390625" defaultRowHeight="13.5"/>
  <cols>
    <col min="1" max="1" width="6.625" style="258" customWidth="1"/>
    <col min="2" max="2" width="7.125" style="258" customWidth="1"/>
    <col min="3" max="3" width="19.125" style="258" customWidth="1"/>
    <col min="4" max="4" width="14.625" style="258" customWidth="1"/>
    <col min="5" max="7" width="6.625" style="258" customWidth="1"/>
    <col min="8" max="8" width="7.125" style="258" customWidth="1"/>
    <col min="9" max="9" width="19.125" style="258" customWidth="1"/>
    <col min="10" max="10" width="14.625" style="258" customWidth="1"/>
    <col min="11" max="11" width="6.625" style="258" customWidth="1"/>
    <col min="12" max="16384" width="9.00390625" style="258" customWidth="1"/>
  </cols>
  <sheetData>
    <row r="1" spans="1:5" ht="17.25">
      <c r="A1" s="364" t="s">
        <v>263</v>
      </c>
      <c r="B1" s="365"/>
      <c r="C1" s="366"/>
      <c r="D1" s="366"/>
      <c r="E1" s="367"/>
    </row>
    <row r="2" spans="1:5" ht="13.5">
      <c r="A2" s="259"/>
      <c r="B2" s="255"/>
      <c r="C2" s="256"/>
      <c r="D2" s="256"/>
      <c r="E2" s="257"/>
    </row>
    <row r="3" spans="1:5" ht="13.5">
      <c r="A3" s="259" t="s">
        <v>396</v>
      </c>
      <c r="B3" s="255"/>
      <c r="C3" s="256"/>
      <c r="D3" s="256"/>
      <c r="E3" s="257"/>
    </row>
    <row r="4" spans="1:11" ht="14.25" thickBot="1">
      <c r="A4" s="260" t="s">
        <v>320</v>
      </c>
      <c r="B4" s="261"/>
      <c r="C4" s="262"/>
      <c r="D4" s="259"/>
      <c r="E4" s="257" t="s">
        <v>321</v>
      </c>
      <c r="G4" s="260" t="s">
        <v>228</v>
      </c>
      <c r="H4" s="255"/>
      <c r="I4" s="256"/>
      <c r="J4" s="259"/>
      <c r="K4" s="257" t="s">
        <v>321</v>
      </c>
    </row>
    <row r="5" spans="1:11" ht="13.5">
      <c r="A5" s="263" t="s">
        <v>0</v>
      </c>
      <c r="B5" s="390" t="s">
        <v>1</v>
      </c>
      <c r="C5" s="390" t="s">
        <v>2</v>
      </c>
      <c r="D5" s="265" t="s">
        <v>322</v>
      </c>
      <c r="E5" s="391" t="s">
        <v>323</v>
      </c>
      <c r="G5" s="267" t="s">
        <v>0</v>
      </c>
      <c r="H5" s="268" t="s">
        <v>1</v>
      </c>
      <c r="I5" s="268" t="s">
        <v>2</v>
      </c>
      <c r="J5" s="269" t="s">
        <v>322</v>
      </c>
      <c r="K5" s="270" t="s">
        <v>323</v>
      </c>
    </row>
    <row r="6" spans="1:11" s="273" customFormat="1" ht="13.5">
      <c r="A6" s="451" t="s">
        <v>324</v>
      </c>
      <c r="B6" s="452"/>
      <c r="C6" s="452"/>
      <c r="D6" s="271">
        <f>D34+D51+D54+D88+D119+D143+D157+D193</f>
        <v>860909403</v>
      </c>
      <c r="E6" s="272">
        <f>D6/$D$6*100</f>
        <v>100</v>
      </c>
      <c r="G6" s="451" t="s">
        <v>229</v>
      </c>
      <c r="H6" s="452"/>
      <c r="I6" s="452"/>
      <c r="J6" s="271">
        <f>J31+J40+J43+J67+J98+J119+J129+J151</f>
        <v>861449930</v>
      </c>
      <c r="K6" s="272">
        <f>J6/$J$6*100</f>
        <v>100</v>
      </c>
    </row>
    <row r="7" spans="1:11" ht="13.5">
      <c r="A7" s="274"/>
      <c r="B7" s="275"/>
      <c r="C7" s="275"/>
      <c r="D7" s="275"/>
      <c r="E7" s="276"/>
      <c r="G7" s="274"/>
      <c r="H7" s="275"/>
      <c r="I7" s="275"/>
      <c r="J7" s="275"/>
      <c r="K7" s="277"/>
    </row>
    <row r="8" spans="1:11" ht="13.5">
      <c r="A8" s="278" t="s">
        <v>3</v>
      </c>
      <c r="B8" s="305">
        <v>103</v>
      </c>
      <c r="C8" s="306" t="s">
        <v>227</v>
      </c>
      <c r="D8" s="329">
        <v>68595939</v>
      </c>
      <c r="E8" s="282">
        <f aca="true" t="shared" si="0" ref="E8:E71">D8/$D$6*100</f>
        <v>7.967846414612804</v>
      </c>
      <c r="G8" s="278" t="s">
        <v>3</v>
      </c>
      <c r="H8" s="305">
        <v>103</v>
      </c>
      <c r="I8" s="397" t="s">
        <v>227</v>
      </c>
      <c r="J8" s="329">
        <v>70644724</v>
      </c>
      <c r="K8" s="282">
        <f aca="true" t="shared" si="1" ref="K8:K71">J8/$J$6*100</f>
        <v>8.200676735791248</v>
      </c>
    </row>
    <row r="9" spans="1:11" ht="13.5">
      <c r="A9" s="283"/>
      <c r="B9" s="305">
        <v>105</v>
      </c>
      <c r="C9" s="306" t="s">
        <v>4</v>
      </c>
      <c r="D9" s="329">
        <v>180391567</v>
      </c>
      <c r="E9" s="282">
        <f t="shared" si="0"/>
        <v>20.953606311116108</v>
      </c>
      <c r="G9" s="283"/>
      <c r="H9" s="305">
        <v>105</v>
      </c>
      <c r="I9" s="397" t="s">
        <v>4</v>
      </c>
      <c r="J9" s="329">
        <v>110900088</v>
      </c>
      <c r="K9" s="282">
        <f t="shared" si="1"/>
        <v>12.87365453729853</v>
      </c>
    </row>
    <row r="10" spans="1:11" ht="13.5">
      <c r="A10" s="283"/>
      <c r="B10" s="305">
        <v>106</v>
      </c>
      <c r="C10" s="306" t="s">
        <v>5</v>
      </c>
      <c r="D10" s="329">
        <v>32190577</v>
      </c>
      <c r="E10" s="282">
        <f t="shared" si="0"/>
        <v>3.739136416424993</v>
      </c>
      <c r="G10" s="283"/>
      <c r="H10" s="305">
        <v>106</v>
      </c>
      <c r="I10" s="397" t="s">
        <v>5</v>
      </c>
      <c r="J10" s="329">
        <v>75876088</v>
      </c>
      <c r="K10" s="282">
        <f t="shared" si="1"/>
        <v>8.807951032046633</v>
      </c>
    </row>
    <row r="11" spans="1:11" ht="13.5">
      <c r="A11" s="283"/>
      <c r="B11" s="305">
        <v>107</v>
      </c>
      <c r="C11" s="306" t="s">
        <v>6</v>
      </c>
      <c r="D11" s="329">
        <v>7311</v>
      </c>
      <c r="E11" s="282">
        <f t="shared" si="0"/>
        <v>0.000849218277152445</v>
      </c>
      <c r="G11" s="283"/>
      <c r="H11" s="305">
        <v>108</v>
      </c>
      <c r="I11" s="397" t="s">
        <v>7</v>
      </c>
      <c r="J11" s="329">
        <v>9259221</v>
      </c>
      <c r="K11" s="282">
        <f t="shared" si="1"/>
        <v>1.074841459445008</v>
      </c>
    </row>
    <row r="12" spans="1:11" ht="13.5">
      <c r="A12" s="283"/>
      <c r="B12" s="305">
        <v>108</v>
      </c>
      <c r="C12" s="306" t="s">
        <v>7</v>
      </c>
      <c r="D12" s="329">
        <v>42690627</v>
      </c>
      <c r="E12" s="282">
        <f t="shared" si="0"/>
        <v>4.9587827535901585</v>
      </c>
      <c r="G12" s="283"/>
      <c r="H12" s="305">
        <v>110</v>
      </c>
      <c r="I12" s="397" t="s">
        <v>8</v>
      </c>
      <c r="J12" s="329">
        <v>9960941</v>
      </c>
      <c r="K12" s="282">
        <f t="shared" si="1"/>
        <v>1.156299472913069</v>
      </c>
    </row>
    <row r="13" spans="1:11" ht="13.5">
      <c r="A13" s="283"/>
      <c r="B13" s="305">
        <v>110</v>
      </c>
      <c r="C13" s="306" t="s">
        <v>8</v>
      </c>
      <c r="D13" s="329">
        <v>14087141</v>
      </c>
      <c r="E13" s="282">
        <f t="shared" si="0"/>
        <v>1.6363093434582916</v>
      </c>
      <c r="G13" s="283"/>
      <c r="H13" s="305">
        <v>111</v>
      </c>
      <c r="I13" s="397" t="s">
        <v>9</v>
      </c>
      <c r="J13" s="329">
        <v>36807362</v>
      </c>
      <c r="K13" s="282">
        <f t="shared" si="1"/>
        <v>4.272722153451217</v>
      </c>
    </row>
    <row r="14" spans="1:11" ht="13.5">
      <c r="A14" s="283"/>
      <c r="B14" s="305">
        <v>111</v>
      </c>
      <c r="C14" s="306" t="s">
        <v>9</v>
      </c>
      <c r="D14" s="329">
        <v>37725206</v>
      </c>
      <c r="E14" s="282">
        <f t="shared" si="0"/>
        <v>4.3820181157900535</v>
      </c>
      <c r="G14" s="283"/>
      <c r="H14" s="305">
        <v>112</v>
      </c>
      <c r="I14" s="397" t="s">
        <v>10</v>
      </c>
      <c r="J14" s="329">
        <v>6466922</v>
      </c>
      <c r="K14" s="282">
        <f t="shared" si="1"/>
        <v>0.7507020170052136</v>
      </c>
    </row>
    <row r="15" spans="1:11" ht="13.5">
      <c r="A15" s="283"/>
      <c r="B15" s="305">
        <v>112</v>
      </c>
      <c r="C15" s="306" t="s">
        <v>10</v>
      </c>
      <c r="D15" s="329">
        <v>14950772</v>
      </c>
      <c r="E15" s="282">
        <f t="shared" si="0"/>
        <v>1.7366254739350315</v>
      </c>
      <c r="G15" s="283"/>
      <c r="H15" s="305">
        <v>113</v>
      </c>
      <c r="I15" s="397" t="s">
        <v>11</v>
      </c>
      <c r="J15" s="329">
        <v>11405148</v>
      </c>
      <c r="K15" s="282">
        <f t="shared" si="1"/>
        <v>1.3239478700752811</v>
      </c>
    </row>
    <row r="16" spans="1:11" ht="13.5">
      <c r="A16" s="283"/>
      <c r="B16" s="305">
        <v>113</v>
      </c>
      <c r="C16" s="306" t="s">
        <v>11</v>
      </c>
      <c r="D16" s="329">
        <v>45584888</v>
      </c>
      <c r="E16" s="282">
        <f t="shared" si="0"/>
        <v>5.29496923150693</v>
      </c>
      <c r="G16" s="283"/>
      <c r="H16" s="305">
        <v>117</v>
      </c>
      <c r="I16" s="397" t="s">
        <v>13</v>
      </c>
      <c r="J16" s="329">
        <v>27303496</v>
      </c>
      <c r="K16" s="282">
        <f t="shared" si="1"/>
        <v>3.169481481065301</v>
      </c>
    </row>
    <row r="17" spans="1:11" ht="13.5">
      <c r="A17" s="283"/>
      <c r="B17" s="305">
        <v>116</v>
      </c>
      <c r="C17" s="306" t="s">
        <v>12</v>
      </c>
      <c r="D17" s="329">
        <v>14618</v>
      </c>
      <c r="E17" s="282">
        <f t="shared" si="0"/>
        <v>0.0016979719293413271</v>
      </c>
      <c r="G17" s="283"/>
      <c r="H17" s="305">
        <v>118</v>
      </c>
      <c r="I17" s="397" t="s">
        <v>14</v>
      </c>
      <c r="J17" s="329">
        <v>7104259</v>
      </c>
      <c r="K17" s="282">
        <f t="shared" si="1"/>
        <v>0.8246862356817418</v>
      </c>
    </row>
    <row r="18" spans="1:11" ht="13.5">
      <c r="A18" s="283"/>
      <c r="B18" s="305">
        <v>117</v>
      </c>
      <c r="C18" s="306" t="s">
        <v>13</v>
      </c>
      <c r="D18" s="329">
        <v>26432967</v>
      </c>
      <c r="E18" s="282">
        <f t="shared" si="0"/>
        <v>3.0703540823098665</v>
      </c>
      <c r="G18" s="283"/>
      <c r="H18" s="305">
        <v>120</v>
      </c>
      <c r="I18" s="397" t="s">
        <v>15</v>
      </c>
      <c r="J18" s="329">
        <v>636384</v>
      </c>
      <c r="K18" s="282">
        <f t="shared" si="1"/>
        <v>0.0738735912370438</v>
      </c>
    </row>
    <row r="19" spans="1:11" ht="13.5">
      <c r="A19" s="283"/>
      <c r="B19" s="305">
        <v>118</v>
      </c>
      <c r="C19" s="306" t="s">
        <v>14</v>
      </c>
      <c r="D19" s="329">
        <v>15999639</v>
      </c>
      <c r="E19" s="282">
        <f t="shared" si="0"/>
        <v>1.8584579218494144</v>
      </c>
      <c r="G19" s="283"/>
      <c r="H19" s="305">
        <v>121</v>
      </c>
      <c r="I19" s="397" t="s">
        <v>16</v>
      </c>
      <c r="J19" s="329">
        <v>141925</v>
      </c>
      <c r="K19" s="282">
        <f t="shared" si="1"/>
        <v>0.016475130481466288</v>
      </c>
    </row>
    <row r="20" spans="1:11" ht="13.5">
      <c r="A20" s="283"/>
      <c r="B20" s="305">
        <v>120</v>
      </c>
      <c r="C20" s="306" t="s">
        <v>15</v>
      </c>
      <c r="D20" s="329">
        <v>158828</v>
      </c>
      <c r="E20" s="282">
        <f t="shared" si="0"/>
        <v>0.018448863428199774</v>
      </c>
      <c r="G20" s="283"/>
      <c r="H20" s="305">
        <v>122</v>
      </c>
      <c r="I20" s="397" t="s">
        <v>17</v>
      </c>
      <c r="J20" s="329">
        <v>3346898</v>
      </c>
      <c r="K20" s="282">
        <f t="shared" si="1"/>
        <v>0.3885191563019803</v>
      </c>
    </row>
    <row r="21" spans="1:11" ht="13.5">
      <c r="A21" s="283"/>
      <c r="B21" s="305">
        <v>121</v>
      </c>
      <c r="C21" s="306" t="s">
        <v>16</v>
      </c>
      <c r="D21" s="329">
        <v>27975</v>
      </c>
      <c r="E21" s="282">
        <f t="shared" si="0"/>
        <v>0.0032494708389193888</v>
      </c>
      <c r="G21" s="283"/>
      <c r="H21" s="305">
        <v>123</v>
      </c>
      <c r="I21" s="397" t="s">
        <v>18</v>
      </c>
      <c r="J21" s="329">
        <v>4119466</v>
      </c>
      <c r="K21" s="282">
        <f t="shared" si="1"/>
        <v>0.47820144346636606</v>
      </c>
    </row>
    <row r="22" spans="1:11" ht="13.5">
      <c r="A22" s="283"/>
      <c r="B22" s="305">
        <v>122</v>
      </c>
      <c r="C22" s="306" t="s">
        <v>17</v>
      </c>
      <c r="D22" s="329">
        <v>176693</v>
      </c>
      <c r="E22" s="282">
        <f t="shared" si="0"/>
        <v>0.020523994671713442</v>
      </c>
      <c r="G22" s="283"/>
      <c r="H22" s="305">
        <v>124</v>
      </c>
      <c r="I22" s="397" t="s">
        <v>19</v>
      </c>
      <c r="J22" s="329">
        <v>196272</v>
      </c>
      <c r="K22" s="282">
        <f t="shared" si="1"/>
        <v>0.02278391269937186</v>
      </c>
    </row>
    <row r="23" spans="1:11" ht="13.5">
      <c r="A23" s="283"/>
      <c r="B23" s="305">
        <v>123</v>
      </c>
      <c r="C23" s="306" t="s">
        <v>18</v>
      </c>
      <c r="D23" s="329">
        <v>13298224</v>
      </c>
      <c r="E23" s="282">
        <f t="shared" si="0"/>
        <v>1.5446717103634655</v>
      </c>
      <c r="G23" s="283"/>
      <c r="H23" s="305">
        <v>125</v>
      </c>
      <c r="I23" s="397" t="s">
        <v>20</v>
      </c>
      <c r="J23" s="329">
        <v>270394</v>
      </c>
      <c r="K23" s="282">
        <f t="shared" si="1"/>
        <v>0.031388243307420086</v>
      </c>
    </row>
    <row r="24" spans="1:11" ht="13.5">
      <c r="A24" s="283"/>
      <c r="B24" s="305">
        <v>124</v>
      </c>
      <c r="C24" s="306" t="s">
        <v>19</v>
      </c>
      <c r="D24" s="329">
        <v>538535</v>
      </c>
      <c r="E24" s="282">
        <f t="shared" si="0"/>
        <v>0.06255420118811271</v>
      </c>
      <c r="G24" s="283"/>
      <c r="H24" s="305">
        <v>126</v>
      </c>
      <c r="I24" s="397" t="s">
        <v>21</v>
      </c>
      <c r="J24" s="329">
        <v>14336</v>
      </c>
      <c r="K24" s="282">
        <f t="shared" si="1"/>
        <v>0.0016641710099158055</v>
      </c>
    </row>
    <row r="25" spans="1:11" ht="13.5">
      <c r="A25" s="283"/>
      <c r="B25" s="305">
        <v>125</v>
      </c>
      <c r="C25" s="306" t="s">
        <v>20</v>
      </c>
      <c r="D25" s="329">
        <v>340711</v>
      </c>
      <c r="E25" s="282">
        <f t="shared" si="0"/>
        <v>0.039575708990136335</v>
      </c>
      <c r="G25" s="283"/>
      <c r="H25" s="305">
        <v>127</v>
      </c>
      <c r="I25" s="397" t="s">
        <v>22</v>
      </c>
      <c r="J25" s="329">
        <v>747725</v>
      </c>
      <c r="K25" s="282">
        <f t="shared" si="1"/>
        <v>0.08679842831956583</v>
      </c>
    </row>
    <row r="26" spans="1:11" ht="13.5">
      <c r="A26" s="283"/>
      <c r="B26" s="305">
        <v>126</v>
      </c>
      <c r="C26" s="306" t="s">
        <v>21</v>
      </c>
      <c r="D26" s="329">
        <v>3492</v>
      </c>
      <c r="E26" s="282">
        <f t="shared" si="0"/>
        <v>0.00040561759319058106</v>
      </c>
      <c r="G26" s="283"/>
      <c r="H26" s="305">
        <v>129</v>
      </c>
      <c r="I26" s="397" t="s">
        <v>24</v>
      </c>
      <c r="J26" s="329">
        <v>7128</v>
      </c>
      <c r="K26" s="282">
        <f t="shared" si="1"/>
        <v>0.000827442170666843</v>
      </c>
    </row>
    <row r="27" spans="1:11" ht="13.5">
      <c r="A27" s="283"/>
      <c r="B27" s="305">
        <v>127</v>
      </c>
      <c r="C27" s="306" t="s">
        <v>22</v>
      </c>
      <c r="D27" s="329">
        <v>431849</v>
      </c>
      <c r="E27" s="282">
        <f t="shared" si="0"/>
        <v>0.05016195647243964</v>
      </c>
      <c r="G27" s="283"/>
      <c r="H27" s="305">
        <v>131</v>
      </c>
      <c r="I27" s="397" t="s">
        <v>26</v>
      </c>
      <c r="J27" s="329">
        <v>15013</v>
      </c>
      <c r="K27" s="282">
        <f t="shared" si="1"/>
        <v>0.0017427594427919912</v>
      </c>
    </row>
    <row r="28" spans="1:11" ht="13.5">
      <c r="A28" s="283"/>
      <c r="B28" s="305">
        <v>128</v>
      </c>
      <c r="C28" s="306" t="s">
        <v>23</v>
      </c>
      <c r="D28" s="329">
        <v>250</v>
      </c>
      <c r="E28" s="282">
        <f t="shared" si="0"/>
        <v>2.9039060222693373E-05</v>
      </c>
      <c r="G28" s="283"/>
      <c r="H28" s="305">
        <v>132</v>
      </c>
      <c r="I28" s="397" t="s">
        <v>27</v>
      </c>
      <c r="J28" s="329">
        <v>2814</v>
      </c>
      <c r="K28" s="282">
        <f t="shared" si="1"/>
        <v>0.0003266585673760517</v>
      </c>
    </row>
    <row r="29" spans="1:11" ht="13.5">
      <c r="A29" s="283"/>
      <c r="B29" s="305">
        <v>129</v>
      </c>
      <c r="C29" s="306" t="s">
        <v>24</v>
      </c>
      <c r="D29" s="329">
        <v>78807</v>
      </c>
      <c r="E29" s="282">
        <f t="shared" si="0"/>
        <v>0.009153924875879186</v>
      </c>
      <c r="G29" s="283"/>
      <c r="H29" s="284"/>
      <c r="I29" s="285" t="s">
        <v>325</v>
      </c>
      <c r="J29" s="286">
        <f>J12+J13+J14+J15+J16+J17+J18+J19+J20</f>
        <v>103173335</v>
      </c>
      <c r="K29" s="287">
        <f t="shared" si="1"/>
        <v>11.976707108212313</v>
      </c>
    </row>
    <row r="30" spans="1:11" ht="13.5">
      <c r="A30" s="283"/>
      <c r="B30" s="305">
        <v>130</v>
      </c>
      <c r="C30" s="306" t="s">
        <v>25</v>
      </c>
      <c r="D30" s="329">
        <v>13585</v>
      </c>
      <c r="E30" s="282">
        <f t="shared" si="0"/>
        <v>0.0015779825325011579</v>
      </c>
      <c r="G30" s="283"/>
      <c r="H30" s="284"/>
      <c r="I30" s="288" t="s">
        <v>230</v>
      </c>
      <c r="J30" s="289">
        <f>J31-J29</f>
        <v>272053269</v>
      </c>
      <c r="K30" s="290">
        <f t="shared" si="1"/>
        <v>31.580856823564897</v>
      </c>
    </row>
    <row r="31" spans="1:11" ht="14.25" thickBot="1">
      <c r="A31" s="283"/>
      <c r="B31" s="305">
        <v>131</v>
      </c>
      <c r="C31" s="306" t="s">
        <v>26</v>
      </c>
      <c r="D31" s="329">
        <v>58337</v>
      </c>
      <c r="E31" s="282">
        <f t="shared" si="0"/>
        <v>0.006776206624845054</v>
      </c>
      <c r="G31" s="291" t="s">
        <v>28</v>
      </c>
      <c r="H31" s="292" t="s">
        <v>326</v>
      </c>
      <c r="I31" s="293"/>
      <c r="J31" s="294">
        <f>SUM(J8:J28)</f>
        <v>375226604</v>
      </c>
      <c r="K31" s="295">
        <f t="shared" si="1"/>
        <v>43.5575639317772</v>
      </c>
    </row>
    <row r="32" spans="1:11" ht="13.5">
      <c r="A32" s="283"/>
      <c r="B32" s="284"/>
      <c r="C32" s="288" t="s">
        <v>325</v>
      </c>
      <c r="D32" s="289">
        <f>D13+D14+D15+D16+D17+D18+D19+D20+D21+D22</f>
        <v>155158727</v>
      </c>
      <c r="E32" s="290">
        <f t="shared" si="0"/>
        <v>18.02265446971776</v>
      </c>
      <c r="G32" s="283" t="s">
        <v>29</v>
      </c>
      <c r="H32" s="302">
        <v>601</v>
      </c>
      <c r="I32" s="303" t="s">
        <v>30</v>
      </c>
      <c r="J32" s="328">
        <v>1130321</v>
      </c>
      <c r="K32" s="282">
        <f t="shared" si="1"/>
        <v>0.131211456480123</v>
      </c>
    </row>
    <row r="33" spans="1:11" ht="13.5">
      <c r="A33" s="283"/>
      <c r="B33" s="284"/>
      <c r="C33" s="288" t="s">
        <v>359</v>
      </c>
      <c r="D33" s="289">
        <f>D34-D32</f>
        <v>338639811</v>
      </c>
      <c r="E33" s="290">
        <f t="shared" si="0"/>
        <v>39.33512746172201</v>
      </c>
      <c r="G33" s="283"/>
      <c r="H33" s="305">
        <v>606</v>
      </c>
      <c r="I33" s="306" t="s">
        <v>33</v>
      </c>
      <c r="J33" s="329">
        <v>163284</v>
      </c>
      <c r="K33" s="282">
        <f t="shared" si="1"/>
        <v>0.018954554909534904</v>
      </c>
    </row>
    <row r="34" spans="1:11" ht="14.25" thickBot="1">
      <c r="A34" s="291" t="s">
        <v>360</v>
      </c>
      <c r="B34" s="292" t="s">
        <v>326</v>
      </c>
      <c r="C34" s="293"/>
      <c r="D34" s="294">
        <f>SUM(D8:D31)</f>
        <v>493798538</v>
      </c>
      <c r="E34" s="295">
        <f t="shared" si="0"/>
        <v>57.35778193143977</v>
      </c>
      <c r="G34" s="283"/>
      <c r="H34" s="305">
        <v>607</v>
      </c>
      <c r="I34" s="306" t="s">
        <v>226</v>
      </c>
      <c r="J34" s="329">
        <v>804</v>
      </c>
      <c r="K34" s="282">
        <f t="shared" si="1"/>
        <v>9.333101925030047E-05</v>
      </c>
    </row>
    <row r="35" spans="1:11" ht="13.5">
      <c r="A35" s="283" t="s">
        <v>29</v>
      </c>
      <c r="B35" s="302">
        <v>601</v>
      </c>
      <c r="C35" s="303" t="s">
        <v>30</v>
      </c>
      <c r="D35" s="328">
        <v>2549785</v>
      </c>
      <c r="E35" s="299">
        <f t="shared" si="0"/>
        <v>0.29617344067968093</v>
      </c>
      <c r="G35" s="283"/>
      <c r="H35" s="305">
        <v>611</v>
      </c>
      <c r="I35" s="306" t="s">
        <v>36</v>
      </c>
      <c r="J35" s="329">
        <v>1067</v>
      </c>
      <c r="K35" s="282">
        <f t="shared" si="1"/>
        <v>0.00012386094221401818</v>
      </c>
    </row>
    <row r="36" spans="1:11" ht="13.5">
      <c r="A36" s="283"/>
      <c r="B36" s="305">
        <v>602</v>
      </c>
      <c r="C36" s="306" t="s">
        <v>31</v>
      </c>
      <c r="D36" s="329">
        <v>11449</v>
      </c>
      <c r="E36" s="282">
        <f t="shared" si="0"/>
        <v>0.0013298728019584657</v>
      </c>
      <c r="G36" s="283"/>
      <c r="H36" s="305">
        <v>612</v>
      </c>
      <c r="I36" s="306" t="s">
        <v>37</v>
      </c>
      <c r="J36" s="329">
        <v>1001</v>
      </c>
      <c r="K36" s="282">
        <f t="shared" si="1"/>
        <v>0.00011619944063376963</v>
      </c>
    </row>
    <row r="37" spans="1:11" ht="13.5">
      <c r="A37" s="283"/>
      <c r="B37" s="305">
        <v>606</v>
      </c>
      <c r="C37" s="330" t="s">
        <v>33</v>
      </c>
      <c r="D37" s="329">
        <v>359506</v>
      </c>
      <c r="E37" s="282">
        <f t="shared" si="0"/>
        <v>0.04175886553767842</v>
      </c>
      <c r="G37" s="283"/>
      <c r="H37" s="305">
        <v>620</v>
      </c>
      <c r="I37" s="306" t="s">
        <v>44</v>
      </c>
      <c r="J37" s="329">
        <v>134145</v>
      </c>
      <c r="K37" s="282">
        <f t="shared" si="1"/>
        <v>0.015572001961855172</v>
      </c>
    </row>
    <row r="38" spans="1:11" ht="13.5">
      <c r="A38" s="283"/>
      <c r="B38" s="305">
        <v>610</v>
      </c>
      <c r="C38" s="306" t="s">
        <v>35</v>
      </c>
      <c r="D38" s="329">
        <v>460</v>
      </c>
      <c r="E38" s="282">
        <f t="shared" si="0"/>
        <v>5.343187080975581E-05</v>
      </c>
      <c r="G38" s="283"/>
      <c r="H38" s="305">
        <v>625</v>
      </c>
      <c r="I38" s="306" t="s">
        <v>47</v>
      </c>
      <c r="J38" s="329">
        <v>52236</v>
      </c>
      <c r="K38" s="282">
        <f t="shared" si="1"/>
        <v>0.006063730250694895</v>
      </c>
    </row>
    <row r="39" spans="1:11" ht="13.5">
      <c r="A39" s="283"/>
      <c r="B39" s="305">
        <v>612</v>
      </c>
      <c r="C39" s="306" t="s">
        <v>37</v>
      </c>
      <c r="D39" s="329">
        <v>2370</v>
      </c>
      <c r="E39" s="282">
        <f t="shared" si="0"/>
        <v>0.00027529029091113316</v>
      </c>
      <c r="G39" s="283"/>
      <c r="H39" s="305">
        <v>628</v>
      </c>
      <c r="I39" s="306" t="s">
        <v>50</v>
      </c>
      <c r="J39" s="329">
        <v>39620</v>
      </c>
      <c r="K39" s="282">
        <f t="shared" si="1"/>
        <v>0.004599222615294658</v>
      </c>
    </row>
    <row r="40" spans="1:11" ht="14.25" thickBot="1">
      <c r="A40" s="283"/>
      <c r="B40" s="305">
        <v>613</v>
      </c>
      <c r="C40" s="306" t="s">
        <v>38</v>
      </c>
      <c r="D40" s="329">
        <v>538</v>
      </c>
      <c r="E40" s="282">
        <f t="shared" si="0"/>
        <v>6.249205759923614E-05</v>
      </c>
      <c r="G40" s="291" t="s">
        <v>361</v>
      </c>
      <c r="H40" s="292" t="s">
        <v>362</v>
      </c>
      <c r="I40" s="293"/>
      <c r="J40" s="294">
        <f>SUM(J32:J39)</f>
        <v>1522478</v>
      </c>
      <c r="K40" s="295">
        <f t="shared" si="1"/>
        <v>0.1767343576196007</v>
      </c>
    </row>
    <row r="41" spans="1:11" ht="13.5">
      <c r="A41" s="283"/>
      <c r="B41" s="305">
        <v>614</v>
      </c>
      <c r="C41" s="306" t="s">
        <v>39</v>
      </c>
      <c r="D41" s="329">
        <v>545</v>
      </c>
      <c r="E41" s="282">
        <f t="shared" si="0"/>
        <v>6.330515128547155E-05</v>
      </c>
      <c r="G41" s="283" t="s">
        <v>51</v>
      </c>
      <c r="H41" s="302">
        <v>302</v>
      </c>
      <c r="I41" s="303" t="s">
        <v>52</v>
      </c>
      <c r="J41" s="328">
        <v>5934581</v>
      </c>
      <c r="K41" s="282">
        <f t="shared" si="1"/>
        <v>0.6889060865092879</v>
      </c>
    </row>
    <row r="42" spans="1:11" ht="13.5">
      <c r="A42" s="283"/>
      <c r="B42" s="305">
        <v>615</v>
      </c>
      <c r="C42" s="306" t="s">
        <v>40</v>
      </c>
      <c r="D42" s="329">
        <v>1052</v>
      </c>
      <c r="E42" s="282">
        <f t="shared" si="0"/>
        <v>0.00012219636541709373</v>
      </c>
      <c r="G42" s="283"/>
      <c r="H42" s="305">
        <v>304</v>
      </c>
      <c r="I42" s="306" t="s">
        <v>53</v>
      </c>
      <c r="J42" s="329">
        <v>217139351</v>
      </c>
      <c r="K42" s="282">
        <f t="shared" si="1"/>
        <v>25.206264860918846</v>
      </c>
    </row>
    <row r="43" spans="1:11" ht="14.25" thickBot="1">
      <c r="A43" s="283"/>
      <c r="B43" s="305">
        <v>617</v>
      </c>
      <c r="C43" s="306" t="s">
        <v>41</v>
      </c>
      <c r="D43" s="329">
        <v>270</v>
      </c>
      <c r="E43" s="282">
        <f t="shared" si="0"/>
        <v>3.1362185040508844E-05</v>
      </c>
      <c r="G43" s="291" t="s">
        <v>54</v>
      </c>
      <c r="H43" s="292" t="s">
        <v>365</v>
      </c>
      <c r="I43" s="293"/>
      <c r="J43" s="294">
        <f>SUM(J41:J42)</f>
        <v>223073932</v>
      </c>
      <c r="K43" s="295">
        <f t="shared" si="1"/>
        <v>25.895170947428138</v>
      </c>
    </row>
    <row r="44" spans="1:11" ht="13.5">
      <c r="A44" s="283"/>
      <c r="B44" s="305">
        <v>618</v>
      </c>
      <c r="C44" s="306" t="s">
        <v>42</v>
      </c>
      <c r="D44" s="329">
        <v>1381</v>
      </c>
      <c r="E44" s="282">
        <f t="shared" si="0"/>
        <v>0.00016041176867015818</v>
      </c>
      <c r="G44" s="283" t="s">
        <v>55</v>
      </c>
      <c r="H44" s="302">
        <v>305</v>
      </c>
      <c r="I44" s="303" t="s">
        <v>56</v>
      </c>
      <c r="J44" s="328">
        <v>8854414</v>
      </c>
      <c r="K44" s="282">
        <f t="shared" si="1"/>
        <v>1.0278501038359826</v>
      </c>
    </row>
    <row r="45" spans="1:11" ht="13.5">
      <c r="A45" s="283"/>
      <c r="B45" s="305">
        <v>619</v>
      </c>
      <c r="C45" s="306" t="s">
        <v>43</v>
      </c>
      <c r="D45" s="329">
        <v>910</v>
      </c>
      <c r="E45" s="282">
        <f t="shared" si="0"/>
        <v>0.00010570217921060389</v>
      </c>
      <c r="G45" s="283"/>
      <c r="H45" s="305">
        <v>306</v>
      </c>
      <c r="I45" s="306" t="s">
        <v>57</v>
      </c>
      <c r="J45" s="329">
        <v>23906</v>
      </c>
      <c r="K45" s="282">
        <f t="shared" si="1"/>
        <v>0.0027750887390518447</v>
      </c>
    </row>
    <row r="46" spans="1:11" ht="13.5">
      <c r="A46" s="283"/>
      <c r="B46" s="305">
        <v>620</v>
      </c>
      <c r="C46" s="306" t="s">
        <v>44</v>
      </c>
      <c r="D46" s="329">
        <v>6997</v>
      </c>
      <c r="E46" s="282">
        <f t="shared" si="0"/>
        <v>0.0008127452175127421</v>
      </c>
      <c r="G46" s="283"/>
      <c r="H46" s="305">
        <v>307</v>
      </c>
      <c r="I46" s="306" t="s">
        <v>58</v>
      </c>
      <c r="J46" s="329">
        <v>25802</v>
      </c>
      <c r="K46" s="282">
        <f t="shared" si="1"/>
        <v>0.002995182784448076</v>
      </c>
    </row>
    <row r="47" spans="1:11" ht="13.5">
      <c r="A47" s="283"/>
      <c r="B47" s="305">
        <v>625</v>
      </c>
      <c r="C47" s="306" t="s">
        <v>47</v>
      </c>
      <c r="D47" s="329">
        <v>2656</v>
      </c>
      <c r="E47" s="282">
        <f t="shared" si="0"/>
        <v>0.00030851097580589443</v>
      </c>
      <c r="G47" s="283"/>
      <c r="H47" s="305">
        <v>309</v>
      </c>
      <c r="I47" s="306" t="s">
        <v>60</v>
      </c>
      <c r="J47" s="329">
        <v>11893</v>
      </c>
      <c r="K47" s="282">
        <f t="shared" si="1"/>
        <v>0.001380579368089333</v>
      </c>
    </row>
    <row r="48" spans="1:11" ht="13.5">
      <c r="A48" s="283"/>
      <c r="B48" s="305">
        <v>626</v>
      </c>
      <c r="C48" s="306" t="s">
        <v>48</v>
      </c>
      <c r="D48" s="329">
        <v>1194</v>
      </c>
      <c r="E48" s="282">
        <f t="shared" si="0"/>
        <v>0.00013869055162358355</v>
      </c>
      <c r="G48" s="283"/>
      <c r="H48" s="305">
        <v>310</v>
      </c>
      <c r="I48" s="306" t="s">
        <v>61</v>
      </c>
      <c r="J48" s="329">
        <v>6097</v>
      </c>
      <c r="K48" s="282">
        <f t="shared" si="1"/>
        <v>0.0007077602293147786</v>
      </c>
    </row>
    <row r="49" spans="1:11" ht="13.5">
      <c r="A49" s="283"/>
      <c r="B49" s="305">
        <v>627</v>
      </c>
      <c r="C49" s="306" t="s">
        <v>49</v>
      </c>
      <c r="D49" s="329">
        <v>959</v>
      </c>
      <c r="E49" s="282">
        <f t="shared" si="0"/>
        <v>0.00011139383501425178</v>
      </c>
      <c r="G49" s="283"/>
      <c r="H49" s="305">
        <v>311</v>
      </c>
      <c r="I49" s="306" t="s">
        <v>62</v>
      </c>
      <c r="J49" s="329">
        <v>100302</v>
      </c>
      <c r="K49" s="282">
        <f t="shared" si="1"/>
        <v>0.011643392901546814</v>
      </c>
    </row>
    <row r="50" spans="1:11" ht="13.5">
      <c r="A50" s="283"/>
      <c r="B50" s="305">
        <v>628</v>
      </c>
      <c r="C50" s="306" t="s">
        <v>50</v>
      </c>
      <c r="D50" s="329">
        <v>3060</v>
      </c>
      <c r="E50" s="282">
        <f t="shared" si="0"/>
        <v>0.0003554380971257669</v>
      </c>
      <c r="G50" s="283"/>
      <c r="H50" s="305">
        <v>312</v>
      </c>
      <c r="I50" s="306" t="s">
        <v>63</v>
      </c>
      <c r="J50" s="329">
        <v>823</v>
      </c>
      <c r="K50" s="282">
        <f t="shared" si="1"/>
        <v>9.553660303855385E-05</v>
      </c>
    </row>
    <row r="51" spans="1:11" ht="14.25" thickBot="1">
      <c r="A51" s="291" t="s">
        <v>363</v>
      </c>
      <c r="B51" s="292" t="s">
        <v>364</v>
      </c>
      <c r="C51" s="293"/>
      <c r="D51" s="294">
        <f>SUM(D35:D50)</f>
        <v>2943132</v>
      </c>
      <c r="E51" s="295">
        <f t="shared" si="0"/>
        <v>0.34186314956534397</v>
      </c>
      <c r="G51" s="283"/>
      <c r="H51" s="305">
        <v>316</v>
      </c>
      <c r="I51" s="306" t="s">
        <v>66</v>
      </c>
      <c r="J51" s="329">
        <v>1981</v>
      </c>
      <c r="K51" s="282">
        <f t="shared" si="1"/>
        <v>0.00022996113076473288</v>
      </c>
    </row>
    <row r="52" spans="1:11" ht="13.5">
      <c r="A52" s="283" t="s">
        <v>51</v>
      </c>
      <c r="B52" s="302">
        <v>302</v>
      </c>
      <c r="C52" s="303" t="s">
        <v>52</v>
      </c>
      <c r="D52" s="328">
        <v>14954159</v>
      </c>
      <c r="E52" s="299">
        <f t="shared" si="0"/>
        <v>1.7370188951229284</v>
      </c>
      <c r="G52" s="283"/>
      <c r="H52" s="305">
        <v>320</v>
      </c>
      <c r="I52" s="306" t="s">
        <v>68</v>
      </c>
      <c r="J52" s="329">
        <v>288</v>
      </c>
      <c r="K52" s="282">
        <f t="shared" si="1"/>
        <v>3.3432006895630023E-05</v>
      </c>
    </row>
    <row r="53" spans="1:11" ht="13.5">
      <c r="A53" s="283"/>
      <c r="B53" s="305">
        <v>304</v>
      </c>
      <c r="C53" s="306" t="s">
        <v>53</v>
      </c>
      <c r="D53" s="329">
        <v>178146232</v>
      </c>
      <c r="E53" s="282">
        <f t="shared" si="0"/>
        <v>20.692796637975622</v>
      </c>
      <c r="G53" s="283"/>
      <c r="H53" s="305">
        <v>322</v>
      </c>
      <c r="I53" s="306" t="s">
        <v>70</v>
      </c>
      <c r="J53" s="329">
        <v>1424</v>
      </c>
      <c r="K53" s="282">
        <f t="shared" si="1"/>
        <v>0.00016530270076172622</v>
      </c>
    </row>
    <row r="54" spans="1:11" ht="14.25" thickBot="1">
      <c r="A54" s="291" t="s">
        <v>366</v>
      </c>
      <c r="B54" s="292" t="s">
        <v>365</v>
      </c>
      <c r="C54" s="293"/>
      <c r="D54" s="294">
        <f>SUM(D52:D53)</f>
        <v>193100391</v>
      </c>
      <c r="E54" s="295">
        <f t="shared" si="0"/>
        <v>22.42981553309855</v>
      </c>
      <c r="G54" s="283"/>
      <c r="H54" s="305">
        <v>323</v>
      </c>
      <c r="I54" s="306" t="s">
        <v>71</v>
      </c>
      <c r="J54" s="329">
        <v>7654</v>
      </c>
      <c r="K54" s="282">
        <f t="shared" si="1"/>
        <v>0.0008885020165942784</v>
      </c>
    </row>
    <row r="55" spans="1:11" ht="13.5">
      <c r="A55" s="311" t="s">
        <v>55</v>
      </c>
      <c r="B55" s="302">
        <v>305</v>
      </c>
      <c r="C55" s="410" t="s">
        <v>56</v>
      </c>
      <c r="D55" s="328">
        <v>5920784</v>
      </c>
      <c r="E55" s="299">
        <f t="shared" si="0"/>
        <v>0.6877360125662374</v>
      </c>
      <c r="G55" s="283"/>
      <c r="H55" s="305">
        <v>324</v>
      </c>
      <c r="I55" s="306" t="s">
        <v>72</v>
      </c>
      <c r="J55" s="329">
        <v>40488281</v>
      </c>
      <c r="K55" s="282">
        <f t="shared" si="1"/>
        <v>4.700015588834049</v>
      </c>
    </row>
    <row r="56" spans="1:11" ht="13.5">
      <c r="A56" s="311"/>
      <c r="B56" s="305">
        <v>306</v>
      </c>
      <c r="C56" s="411" t="s">
        <v>57</v>
      </c>
      <c r="D56" s="329">
        <v>27744</v>
      </c>
      <c r="E56" s="282">
        <f t="shared" si="0"/>
        <v>0.00322263874727362</v>
      </c>
      <c r="G56" s="283"/>
      <c r="H56" s="305">
        <v>332</v>
      </c>
      <c r="I56" s="306" t="s">
        <v>80</v>
      </c>
      <c r="J56" s="329">
        <v>266</v>
      </c>
      <c r="K56" s="282">
        <f t="shared" si="1"/>
        <v>3.087817303554717E-05</v>
      </c>
    </row>
    <row r="57" spans="1:11" ht="13.5">
      <c r="A57" s="311"/>
      <c r="B57" s="305">
        <v>307</v>
      </c>
      <c r="C57" s="411" t="s">
        <v>58</v>
      </c>
      <c r="D57" s="329">
        <v>15994</v>
      </c>
      <c r="E57" s="282">
        <f t="shared" si="0"/>
        <v>0.0018578029168070313</v>
      </c>
      <c r="G57" s="283"/>
      <c r="H57" s="305">
        <v>401</v>
      </c>
      <c r="I57" s="306" t="s">
        <v>86</v>
      </c>
      <c r="J57" s="329">
        <v>90837</v>
      </c>
      <c r="K57" s="282">
        <f t="shared" si="1"/>
        <v>0.010544663924924806</v>
      </c>
    </row>
    <row r="58" spans="1:11" ht="13.5">
      <c r="A58" s="311"/>
      <c r="B58" s="305">
        <v>308</v>
      </c>
      <c r="C58" s="411" t="s">
        <v>59</v>
      </c>
      <c r="D58" s="329">
        <v>2100</v>
      </c>
      <c r="E58" s="282">
        <f t="shared" si="0"/>
        <v>0.00024392810587062436</v>
      </c>
      <c r="G58" s="283"/>
      <c r="H58" s="305">
        <v>402</v>
      </c>
      <c r="I58" s="306" t="s">
        <v>87</v>
      </c>
      <c r="J58" s="329">
        <v>16074</v>
      </c>
      <c r="K58" s="282">
        <f t="shared" si="1"/>
        <v>0.0018659238848623505</v>
      </c>
    </row>
    <row r="59" spans="1:11" ht="13.5">
      <c r="A59" s="311"/>
      <c r="B59" s="305">
        <v>309</v>
      </c>
      <c r="C59" s="411" t="s">
        <v>60</v>
      </c>
      <c r="D59" s="329">
        <v>44424</v>
      </c>
      <c r="E59" s="282">
        <f t="shared" si="0"/>
        <v>0.0051601248453317225</v>
      </c>
      <c r="G59" s="283"/>
      <c r="H59" s="305">
        <v>406</v>
      </c>
      <c r="I59" s="306" t="s">
        <v>91</v>
      </c>
      <c r="J59" s="329">
        <v>16850</v>
      </c>
      <c r="K59" s="282">
        <f t="shared" si="1"/>
        <v>0.001956004570108909</v>
      </c>
    </row>
    <row r="60" spans="1:11" ht="13.5">
      <c r="A60" s="311"/>
      <c r="B60" s="305">
        <v>310</v>
      </c>
      <c r="C60" s="411" t="s">
        <v>61</v>
      </c>
      <c r="D60" s="329">
        <v>16527</v>
      </c>
      <c r="E60" s="282">
        <f t="shared" si="0"/>
        <v>0.0019197141932018136</v>
      </c>
      <c r="G60" s="283"/>
      <c r="H60" s="305">
        <v>407</v>
      </c>
      <c r="I60" s="306" t="s">
        <v>92</v>
      </c>
      <c r="J60" s="329">
        <v>74549</v>
      </c>
      <c r="K60" s="282">
        <f t="shared" si="1"/>
        <v>0.008653898201605286</v>
      </c>
    </row>
    <row r="61" spans="1:11" ht="13.5">
      <c r="A61" s="311"/>
      <c r="B61" s="305">
        <v>311</v>
      </c>
      <c r="C61" s="411" t="s">
        <v>62</v>
      </c>
      <c r="D61" s="329">
        <v>11148426</v>
      </c>
      <c r="E61" s="282">
        <f t="shared" si="0"/>
        <v>1.2949592560089624</v>
      </c>
      <c r="G61" s="283"/>
      <c r="H61" s="305">
        <v>408</v>
      </c>
      <c r="I61" s="306" t="s">
        <v>93</v>
      </c>
      <c r="J61" s="329">
        <v>541</v>
      </c>
      <c r="K61" s="282">
        <f t="shared" si="1"/>
        <v>6.280109628658279E-05</v>
      </c>
    </row>
    <row r="62" spans="1:11" ht="13.5">
      <c r="A62" s="311"/>
      <c r="B62" s="305">
        <v>312</v>
      </c>
      <c r="C62" s="411" t="s">
        <v>63</v>
      </c>
      <c r="D62" s="329">
        <v>33301</v>
      </c>
      <c r="E62" s="282">
        <f t="shared" si="0"/>
        <v>0.0038681189779036485</v>
      </c>
      <c r="G62" s="283"/>
      <c r="H62" s="305">
        <v>409</v>
      </c>
      <c r="I62" s="306" t="s">
        <v>94</v>
      </c>
      <c r="J62" s="329">
        <v>14438</v>
      </c>
      <c r="K62" s="282">
        <f t="shared" si="1"/>
        <v>0.0016760115123580078</v>
      </c>
    </row>
    <row r="63" spans="1:14" ht="13.5">
      <c r="A63" s="311"/>
      <c r="B63" s="305">
        <v>314</v>
      </c>
      <c r="C63" s="411" t="s">
        <v>64</v>
      </c>
      <c r="D63" s="329">
        <v>13360</v>
      </c>
      <c r="E63" s="282">
        <f t="shared" si="0"/>
        <v>0.001551847378300734</v>
      </c>
      <c r="G63" s="283"/>
      <c r="H63" s="305">
        <v>410</v>
      </c>
      <c r="I63" s="306" t="s">
        <v>95</v>
      </c>
      <c r="J63" s="329">
        <v>1133319</v>
      </c>
      <c r="K63" s="282">
        <f t="shared" si="1"/>
        <v>0.13155947438523793</v>
      </c>
      <c r="M63" s="412"/>
      <c r="N63" s="413"/>
    </row>
    <row r="64" spans="1:11" ht="13.5">
      <c r="A64" s="311"/>
      <c r="B64" s="305">
        <v>315</v>
      </c>
      <c r="C64" s="411" t="s">
        <v>65</v>
      </c>
      <c r="D64" s="329">
        <v>985</v>
      </c>
      <c r="E64" s="282">
        <f t="shared" si="0"/>
        <v>0.0001144138972774119</v>
      </c>
      <c r="G64" s="283"/>
      <c r="H64" s="305">
        <v>411</v>
      </c>
      <c r="I64" s="306" t="s">
        <v>96</v>
      </c>
      <c r="J64" s="329">
        <v>2001</v>
      </c>
      <c r="K64" s="282">
        <f t="shared" si="1"/>
        <v>0.0002322827979102628</v>
      </c>
    </row>
    <row r="65" spans="1:11" ht="13.5">
      <c r="A65" s="311"/>
      <c r="B65" s="305">
        <v>316</v>
      </c>
      <c r="C65" s="411" t="s">
        <v>66</v>
      </c>
      <c r="D65" s="329">
        <v>15084</v>
      </c>
      <c r="E65" s="282">
        <f t="shared" si="0"/>
        <v>0.0017521007375964274</v>
      </c>
      <c r="G65" s="283"/>
      <c r="H65" s="305">
        <v>412</v>
      </c>
      <c r="I65" s="306" t="s">
        <v>97</v>
      </c>
      <c r="J65" s="329">
        <v>11304</v>
      </c>
      <c r="K65" s="282">
        <f t="shared" si="1"/>
        <v>0.0013122062706534784</v>
      </c>
    </row>
    <row r="66" spans="1:11" ht="13.5">
      <c r="A66" s="311"/>
      <c r="B66" s="305">
        <v>319</v>
      </c>
      <c r="C66" s="411" t="s">
        <v>67</v>
      </c>
      <c r="D66" s="329">
        <v>3019</v>
      </c>
      <c r="E66" s="282">
        <f t="shared" si="0"/>
        <v>0.0003506756912492452</v>
      </c>
      <c r="G66" s="283"/>
      <c r="H66" s="305">
        <v>413</v>
      </c>
      <c r="I66" s="306" t="s">
        <v>98</v>
      </c>
      <c r="J66" s="329">
        <v>193144</v>
      </c>
      <c r="K66" s="282">
        <f t="shared" si="1"/>
        <v>0.02242080395781099</v>
      </c>
    </row>
    <row r="67" spans="1:11" ht="14.25" thickBot="1">
      <c r="A67" s="311"/>
      <c r="B67" s="305">
        <v>320</v>
      </c>
      <c r="C67" s="411" t="s">
        <v>68</v>
      </c>
      <c r="D67" s="329">
        <v>18517</v>
      </c>
      <c r="E67" s="282">
        <f t="shared" si="0"/>
        <v>0.002150865112574453</v>
      </c>
      <c r="G67" s="291" t="s">
        <v>100</v>
      </c>
      <c r="H67" s="292" t="s">
        <v>368</v>
      </c>
      <c r="I67" s="293"/>
      <c r="J67" s="294">
        <f>SUM(J44:J66)</f>
        <v>51076188</v>
      </c>
      <c r="K67" s="295">
        <f t="shared" si="1"/>
        <v>5.9290953799253305</v>
      </c>
    </row>
    <row r="68" spans="1:11" ht="13.5">
      <c r="A68" s="311"/>
      <c r="B68" s="305">
        <v>322</v>
      </c>
      <c r="C68" s="411" t="s">
        <v>70</v>
      </c>
      <c r="D68" s="329">
        <v>10440</v>
      </c>
      <c r="E68" s="282">
        <f t="shared" si="0"/>
        <v>0.0012126711548996754</v>
      </c>
      <c r="G68" s="283" t="s">
        <v>101</v>
      </c>
      <c r="H68" s="302">
        <v>201</v>
      </c>
      <c r="I68" s="410" t="s">
        <v>102</v>
      </c>
      <c r="J68" s="328">
        <v>1328</v>
      </c>
      <c r="K68" s="282">
        <f t="shared" si="1"/>
        <v>0.00015415869846318288</v>
      </c>
    </row>
    <row r="69" spans="1:11" ht="13.5">
      <c r="A69" s="311"/>
      <c r="B69" s="305">
        <v>323</v>
      </c>
      <c r="C69" s="411" t="s">
        <v>71</v>
      </c>
      <c r="D69" s="329">
        <v>37388</v>
      </c>
      <c r="E69" s="282">
        <f t="shared" si="0"/>
        <v>0.004342849534424239</v>
      </c>
      <c r="F69" s="318"/>
      <c r="G69" s="283"/>
      <c r="H69" s="305">
        <v>202</v>
      </c>
      <c r="I69" s="411" t="s">
        <v>103</v>
      </c>
      <c r="J69" s="329">
        <v>4996672</v>
      </c>
      <c r="K69" s="282">
        <f t="shared" si="1"/>
        <v>0.5800304609694494</v>
      </c>
    </row>
    <row r="70" spans="1:11" ht="13.5">
      <c r="A70" s="311"/>
      <c r="B70" s="305">
        <v>324</v>
      </c>
      <c r="C70" s="411" t="s">
        <v>72</v>
      </c>
      <c r="D70" s="329">
        <v>44123</v>
      </c>
      <c r="E70" s="282">
        <f t="shared" si="0"/>
        <v>0.005125161816823599</v>
      </c>
      <c r="G70" s="283"/>
      <c r="H70" s="305">
        <v>203</v>
      </c>
      <c r="I70" s="411" t="s">
        <v>104</v>
      </c>
      <c r="J70" s="329">
        <v>3309662</v>
      </c>
      <c r="K70" s="282">
        <f t="shared" si="1"/>
        <v>0.3841966764104328</v>
      </c>
    </row>
    <row r="71" spans="1:13" ht="13.5">
      <c r="A71" s="311"/>
      <c r="B71" s="305">
        <v>325</v>
      </c>
      <c r="C71" s="411" t="s">
        <v>73</v>
      </c>
      <c r="D71" s="329">
        <v>660</v>
      </c>
      <c r="E71" s="282">
        <f t="shared" si="0"/>
        <v>7.66631189879105E-05</v>
      </c>
      <c r="G71" s="283"/>
      <c r="H71" s="305">
        <v>204</v>
      </c>
      <c r="I71" s="411" t="s">
        <v>105</v>
      </c>
      <c r="J71" s="329">
        <v>871396</v>
      </c>
      <c r="K71" s="282">
        <f t="shared" si="1"/>
        <v>0.101154573197307</v>
      </c>
      <c r="M71" s="412"/>
    </row>
    <row r="72" spans="1:11" ht="13.5">
      <c r="A72" s="311"/>
      <c r="B72" s="305">
        <v>326</v>
      </c>
      <c r="C72" s="411" t="s">
        <v>74</v>
      </c>
      <c r="D72" s="329">
        <v>6849</v>
      </c>
      <c r="E72" s="282">
        <f aca="true" t="shared" si="2" ref="E72:E135">D72/$D$6*100</f>
        <v>0.0007955540938609077</v>
      </c>
      <c r="G72" s="283"/>
      <c r="H72" s="305">
        <v>205</v>
      </c>
      <c r="I72" s="411" t="s">
        <v>106</v>
      </c>
      <c r="J72" s="329">
        <v>17406631</v>
      </c>
      <c r="K72" s="282">
        <f aca="true" t="shared" si="3" ref="K72:K139">J72/$J$6*100</f>
        <v>2.020620165353081</v>
      </c>
    </row>
    <row r="73" spans="1:11" ht="13.5">
      <c r="A73" s="311"/>
      <c r="B73" s="305">
        <v>328</v>
      </c>
      <c r="C73" s="411" t="s">
        <v>76</v>
      </c>
      <c r="D73" s="329">
        <v>213</v>
      </c>
      <c r="E73" s="282">
        <f t="shared" si="2"/>
        <v>2.4741279309734757E-05</v>
      </c>
      <c r="G73" s="283"/>
      <c r="H73" s="305">
        <v>206</v>
      </c>
      <c r="I73" s="411" t="s">
        <v>107</v>
      </c>
      <c r="J73" s="329">
        <v>15431016</v>
      </c>
      <c r="K73" s="282">
        <f t="shared" si="3"/>
        <v>1.7912841434672822</v>
      </c>
    </row>
    <row r="74" spans="1:11" ht="13.5">
      <c r="A74" s="311"/>
      <c r="B74" s="305">
        <v>331</v>
      </c>
      <c r="C74" s="411" t="s">
        <v>79</v>
      </c>
      <c r="D74" s="329">
        <v>1780</v>
      </c>
      <c r="E74" s="282">
        <f t="shared" si="2"/>
        <v>0.00020675810878557685</v>
      </c>
      <c r="G74" s="283"/>
      <c r="H74" s="305">
        <v>207</v>
      </c>
      <c r="I74" s="411" t="s">
        <v>108</v>
      </c>
      <c r="J74" s="329">
        <v>6023652</v>
      </c>
      <c r="K74" s="282">
        <f t="shared" si="3"/>
        <v>0.6992457472252623</v>
      </c>
    </row>
    <row r="75" spans="1:11" ht="13.5">
      <c r="A75" s="311"/>
      <c r="B75" s="305">
        <v>401</v>
      </c>
      <c r="C75" s="411" t="s">
        <v>86</v>
      </c>
      <c r="D75" s="329">
        <v>246488</v>
      </c>
      <c r="E75" s="282">
        <f t="shared" si="2"/>
        <v>0.028631119504684978</v>
      </c>
      <c r="G75" s="283"/>
      <c r="H75" s="305">
        <v>208</v>
      </c>
      <c r="I75" s="411" t="s">
        <v>109</v>
      </c>
      <c r="J75" s="329">
        <v>15338545</v>
      </c>
      <c r="K75" s="282">
        <f t="shared" si="3"/>
        <v>1.7805497993365675</v>
      </c>
    </row>
    <row r="76" spans="1:11" ht="13.5">
      <c r="A76" s="311"/>
      <c r="B76" s="305">
        <v>402</v>
      </c>
      <c r="C76" s="411" t="s">
        <v>87</v>
      </c>
      <c r="D76" s="329">
        <v>660048</v>
      </c>
      <c r="E76" s="282">
        <f t="shared" si="2"/>
        <v>0.07666869448747327</v>
      </c>
      <c r="G76" s="283"/>
      <c r="H76" s="305">
        <v>209</v>
      </c>
      <c r="I76" s="411" t="s">
        <v>110</v>
      </c>
      <c r="J76" s="329">
        <v>81771</v>
      </c>
      <c r="K76" s="282">
        <f t="shared" si="3"/>
        <v>0.00949225220785612</v>
      </c>
    </row>
    <row r="77" spans="1:11" ht="13.5">
      <c r="A77" s="311"/>
      <c r="B77" s="305">
        <v>403</v>
      </c>
      <c r="C77" s="411" t="s">
        <v>88</v>
      </c>
      <c r="D77" s="329">
        <v>4210</v>
      </c>
      <c r="E77" s="282">
        <f t="shared" si="2"/>
        <v>0.0004890177741501564</v>
      </c>
      <c r="G77" s="283"/>
      <c r="H77" s="305">
        <v>210</v>
      </c>
      <c r="I77" s="411" t="s">
        <v>111</v>
      </c>
      <c r="J77" s="329">
        <v>14331531</v>
      </c>
      <c r="K77" s="282">
        <f t="shared" si="3"/>
        <v>1.663652233392137</v>
      </c>
    </row>
    <row r="78" spans="1:11" ht="13.5">
      <c r="A78" s="311"/>
      <c r="B78" s="305">
        <v>405</v>
      </c>
      <c r="C78" s="411" t="s">
        <v>90</v>
      </c>
      <c r="D78" s="329">
        <v>1334</v>
      </c>
      <c r="E78" s="282">
        <f t="shared" si="2"/>
        <v>0.00015495242534829183</v>
      </c>
      <c r="G78" s="283"/>
      <c r="H78" s="305">
        <v>211</v>
      </c>
      <c r="I78" s="411" t="s">
        <v>112</v>
      </c>
      <c r="J78" s="329">
        <v>883</v>
      </c>
      <c r="K78" s="282">
        <f t="shared" si="3"/>
        <v>0.00010250160447514344</v>
      </c>
    </row>
    <row r="79" spans="1:11" ht="13.5">
      <c r="A79" s="311"/>
      <c r="B79" s="305">
        <v>406</v>
      </c>
      <c r="C79" s="411" t="s">
        <v>91</v>
      </c>
      <c r="D79" s="329">
        <v>191005</v>
      </c>
      <c r="E79" s="282">
        <f t="shared" si="2"/>
        <v>0.02218642279134219</v>
      </c>
      <c r="G79" s="283"/>
      <c r="H79" s="305">
        <v>213</v>
      </c>
      <c r="I79" s="411" t="s">
        <v>114</v>
      </c>
      <c r="J79" s="329">
        <v>84900305</v>
      </c>
      <c r="K79" s="282">
        <f t="shared" si="3"/>
        <v>9.855512438198236</v>
      </c>
    </row>
    <row r="80" spans="1:11" ht="13.5">
      <c r="A80" s="311"/>
      <c r="B80" s="305">
        <v>407</v>
      </c>
      <c r="C80" s="411" t="s">
        <v>92</v>
      </c>
      <c r="D80" s="329">
        <v>189344</v>
      </c>
      <c r="E80" s="282">
        <f t="shared" si="2"/>
        <v>0.021993487275222618</v>
      </c>
      <c r="G80" s="283"/>
      <c r="H80" s="305">
        <v>215</v>
      </c>
      <c r="I80" s="411" t="s">
        <v>115</v>
      </c>
      <c r="J80" s="329">
        <v>3264474</v>
      </c>
      <c r="K80" s="282">
        <f t="shared" si="3"/>
        <v>0.37895110166182266</v>
      </c>
    </row>
    <row r="81" spans="1:11" ht="13.5">
      <c r="A81" s="311"/>
      <c r="B81" s="305">
        <v>408</v>
      </c>
      <c r="C81" s="411" t="s">
        <v>93</v>
      </c>
      <c r="D81" s="329">
        <v>14224</v>
      </c>
      <c r="E81" s="282">
        <f t="shared" si="2"/>
        <v>0.001652206370430362</v>
      </c>
      <c r="G81" s="283"/>
      <c r="H81" s="305">
        <v>217</v>
      </c>
      <c r="I81" s="411" t="s">
        <v>116</v>
      </c>
      <c r="J81" s="329">
        <v>289311</v>
      </c>
      <c r="K81" s="282">
        <f t="shared" si="3"/>
        <v>0.0335841921770195</v>
      </c>
    </row>
    <row r="82" spans="1:11" ht="13.5">
      <c r="A82" s="311"/>
      <c r="B82" s="305">
        <v>409</v>
      </c>
      <c r="C82" s="411" t="s">
        <v>94</v>
      </c>
      <c r="D82" s="329">
        <v>230902</v>
      </c>
      <c r="E82" s="282">
        <f t="shared" si="2"/>
        <v>0.026820708334161385</v>
      </c>
      <c r="G82" s="283"/>
      <c r="H82" s="305">
        <v>218</v>
      </c>
      <c r="I82" s="411" t="s">
        <v>117</v>
      </c>
      <c r="J82" s="329">
        <v>1298566</v>
      </c>
      <c r="K82" s="282">
        <f t="shared" si="3"/>
        <v>0.1507419009251066</v>
      </c>
    </row>
    <row r="83" spans="1:11" ht="13.5">
      <c r="A83" s="311"/>
      <c r="B83" s="326">
        <v>410</v>
      </c>
      <c r="C83" s="414" t="s">
        <v>95</v>
      </c>
      <c r="D83" s="393">
        <v>5989285</v>
      </c>
      <c r="E83" s="282">
        <f t="shared" si="2"/>
        <v>0.6956928312234963</v>
      </c>
      <c r="G83" s="283"/>
      <c r="H83" s="305">
        <v>220</v>
      </c>
      <c r="I83" s="411" t="s">
        <v>119</v>
      </c>
      <c r="J83" s="329">
        <v>26036058</v>
      </c>
      <c r="K83" s="282">
        <f t="shared" si="3"/>
        <v>3.0223530228854973</v>
      </c>
    </row>
    <row r="84" spans="1:11" ht="13.5">
      <c r="A84" s="311"/>
      <c r="B84" s="326">
        <v>411</v>
      </c>
      <c r="C84" s="414" t="s">
        <v>96</v>
      </c>
      <c r="D84" s="393">
        <v>3171</v>
      </c>
      <c r="E84" s="282">
        <f t="shared" si="2"/>
        <v>0.00036833143986464276</v>
      </c>
      <c r="G84" s="283"/>
      <c r="H84" s="305">
        <v>221</v>
      </c>
      <c r="I84" s="411" t="s">
        <v>120</v>
      </c>
      <c r="J84" s="329">
        <v>1053241</v>
      </c>
      <c r="K84" s="282">
        <f t="shared" si="3"/>
        <v>0.12226375130125089</v>
      </c>
    </row>
    <row r="85" spans="1:11" ht="13.5">
      <c r="A85" s="311"/>
      <c r="B85" s="326">
        <v>412</v>
      </c>
      <c r="C85" s="414" t="s">
        <v>97</v>
      </c>
      <c r="D85" s="393">
        <v>12147</v>
      </c>
      <c r="E85" s="282">
        <f t="shared" si="2"/>
        <v>0.0014109498581002257</v>
      </c>
      <c r="G85" s="283"/>
      <c r="H85" s="305">
        <v>222</v>
      </c>
      <c r="I85" s="411" t="s">
        <v>121</v>
      </c>
      <c r="J85" s="329">
        <v>1014865</v>
      </c>
      <c r="K85" s="282">
        <f t="shared" si="3"/>
        <v>0.11780893638240819</v>
      </c>
    </row>
    <row r="86" spans="1:11" ht="13.5">
      <c r="A86" s="311"/>
      <c r="B86" s="326">
        <v>413</v>
      </c>
      <c r="C86" s="414" t="s">
        <v>98</v>
      </c>
      <c r="D86" s="393">
        <v>2886747</v>
      </c>
      <c r="E86" s="282">
        <f t="shared" si="2"/>
        <v>0.3353136799227177</v>
      </c>
      <c r="G86" s="283"/>
      <c r="H86" s="305">
        <v>225</v>
      </c>
      <c r="I86" s="411" t="s">
        <v>122</v>
      </c>
      <c r="J86" s="329">
        <v>3417258</v>
      </c>
      <c r="K86" s="282">
        <f t="shared" si="3"/>
        <v>0.3966867813199544</v>
      </c>
    </row>
    <row r="87" spans="1:11" ht="13.5">
      <c r="A87" s="311"/>
      <c r="B87" s="326">
        <v>414</v>
      </c>
      <c r="C87" s="414" t="s">
        <v>99</v>
      </c>
      <c r="D87" s="393">
        <v>937</v>
      </c>
      <c r="E87" s="282">
        <f t="shared" si="2"/>
        <v>0.00010883839771465478</v>
      </c>
      <c r="G87" s="283"/>
      <c r="H87" s="305">
        <v>228</v>
      </c>
      <c r="I87" s="411" t="s">
        <v>339</v>
      </c>
      <c r="J87" s="329">
        <v>17523</v>
      </c>
      <c r="K87" s="282">
        <f t="shared" si="3"/>
        <v>0.0020341286695559893</v>
      </c>
    </row>
    <row r="88" spans="1:11" ht="14.25" thickBot="1">
      <c r="A88" s="291" t="s">
        <v>367</v>
      </c>
      <c r="B88" s="292" t="s">
        <v>368</v>
      </c>
      <c r="C88" s="293"/>
      <c r="D88" s="294">
        <f>SUM(D55:D87)</f>
        <v>27791560</v>
      </c>
      <c r="E88" s="295">
        <f t="shared" si="2"/>
        <v>3.228163138090385</v>
      </c>
      <c r="G88" s="283"/>
      <c r="H88" s="305">
        <v>230</v>
      </c>
      <c r="I88" s="411" t="s">
        <v>123</v>
      </c>
      <c r="J88" s="329">
        <v>44467</v>
      </c>
      <c r="K88" s="282">
        <f t="shared" si="3"/>
        <v>0.0051618786480138205</v>
      </c>
    </row>
    <row r="89" spans="1:11" ht="13.5">
      <c r="A89" s="283" t="s">
        <v>101</v>
      </c>
      <c r="B89" s="302">
        <v>201</v>
      </c>
      <c r="C89" s="410" t="s">
        <v>102</v>
      </c>
      <c r="D89" s="328">
        <v>19600</v>
      </c>
      <c r="E89" s="299">
        <f t="shared" si="2"/>
        <v>0.0022766623214591605</v>
      </c>
      <c r="G89" s="283"/>
      <c r="H89" s="305">
        <v>234</v>
      </c>
      <c r="I89" s="411" t="s">
        <v>125</v>
      </c>
      <c r="J89" s="329">
        <v>1813685</v>
      </c>
      <c r="K89" s="282">
        <f t="shared" si="3"/>
        <v>0.21053864384201645</v>
      </c>
    </row>
    <row r="90" spans="1:11" ht="13.5">
      <c r="A90" s="283"/>
      <c r="B90" s="305">
        <v>202</v>
      </c>
      <c r="C90" s="411" t="s">
        <v>103</v>
      </c>
      <c r="D90" s="329">
        <v>877560</v>
      </c>
      <c r="E90" s="282">
        <f t="shared" si="2"/>
        <v>0.10193407075610719</v>
      </c>
      <c r="G90" s="283"/>
      <c r="H90" s="305">
        <v>241</v>
      </c>
      <c r="I90" s="411" t="s">
        <v>126</v>
      </c>
      <c r="J90" s="329">
        <v>19541</v>
      </c>
      <c r="K90" s="282">
        <f t="shared" si="3"/>
        <v>0.0022683848845399526</v>
      </c>
    </row>
    <row r="91" spans="1:11" ht="13.5">
      <c r="A91" s="283"/>
      <c r="B91" s="305">
        <v>203</v>
      </c>
      <c r="C91" s="411" t="s">
        <v>104</v>
      </c>
      <c r="D91" s="329">
        <v>1795357</v>
      </c>
      <c r="E91" s="282">
        <f t="shared" si="2"/>
        <v>0.20854192017693646</v>
      </c>
      <c r="G91" s="283"/>
      <c r="H91" s="305">
        <v>242</v>
      </c>
      <c r="I91" s="411" t="s">
        <v>127</v>
      </c>
      <c r="J91" s="329">
        <v>363971</v>
      </c>
      <c r="K91" s="282">
        <f t="shared" si="3"/>
        <v>0.04225097563128248</v>
      </c>
    </row>
    <row r="92" spans="1:11" ht="13.5">
      <c r="A92" s="283"/>
      <c r="B92" s="305">
        <v>204</v>
      </c>
      <c r="C92" s="411" t="s">
        <v>105</v>
      </c>
      <c r="D92" s="329">
        <v>798464</v>
      </c>
      <c r="E92" s="282">
        <f t="shared" si="2"/>
        <v>0.09274657672661057</v>
      </c>
      <c r="G92" s="283"/>
      <c r="H92" s="305">
        <v>243</v>
      </c>
      <c r="I92" s="411" t="s">
        <v>128</v>
      </c>
      <c r="J92" s="329">
        <v>54271</v>
      </c>
      <c r="K92" s="282">
        <f t="shared" si="3"/>
        <v>0.0062999598827525585</v>
      </c>
    </row>
    <row r="93" spans="1:11" ht="13.5">
      <c r="A93" s="283"/>
      <c r="B93" s="305">
        <v>205</v>
      </c>
      <c r="C93" s="411" t="s">
        <v>106</v>
      </c>
      <c r="D93" s="329">
        <v>13648399</v>
      </c>
      <c r="E93" s="282">
        <f t="shared" si="2"/>
        <v>1.585346722017392</v>
      </c>
      <c r="G93" s="283"/>
      <c r="H93" s="305">
        <v>244</v>
      </c>
      <c r="I93" s="411" t="s">
        <v>340</v>
      </c>
      <c r="J93" s="329">
        <v>2179</v>
      </c>
      <c r="K93" s="282">
        <f t="shared" si="3"/>
        <v>0.00025294563550547856</v>
      </c>
    </row>
    <row r="94" spans="1:11" ht="13.5">
      <c r="A94" s="283"/>
      <c r="B94" s="305">
        <v>206</v>
      </c>
      <c r="C94" s="411" t="s">
        <v>107</v>
      </c>
      <c r="D94" s="329">
        <v>1371285</v>
      </c>
      <c r="E94" s="282">
        <f t="shared" si="2"/>
        <v>0.15928331078990432</v>
      </c>
      <c r="G94" s="283"/>
      <c r="H94" s="305">
        <v>247</v>
      </c>
      <c r="I94" s="411" t="s">
        <v>349</v>
      </c>
      <c r="J94" s="329">
        <v>232685</v>
      </c>
      <c r="K94" s="282">
        <f t="shared" si="3"/>
        <v>0.027010855987880805</v>
      </c>
    </row>
    <row r="95" spans="1:11" ht="13.5">
      <c r="A95" s="283"/>
      <c r="B95" s="305">
        <v>207</v>
      </c>
      <c r="C95" s="411" t="s">
        <v>108</v>
      </c>
      <c r="D95" s="329">
        <v>10048510</v>
      </c>
      <c r="E95" s="282">
        <f t="shared" si="2"/>
        <v>1.1671971481533463</v>
      </c>
      <c r="G95" s="283"/>
      <c r="H95" s="323"/>
      <c r="I95" s="324" t="s">
        <v>369</v>
      </c>
      <c r="J95" s="325">
        <f>J70+J71+J72+J73+J74+J75+J76+J77+J79+J81+J82+J83+J84+J85+J86+J88+J90+J91</f>
        <v>191231787</v>
      </c>
      <c r="K95" s="290">
        <f t="shared" si="3"/>
        <v>22.198827852943236</v>
      </c>
    </row>
    <row r="96" spans="1:11" ht="13.5">
      <c r="A96" s="283"/>
      <c r="B96" s="305">
        <v>208</v>
      </c>
      <c r="C96" s="411" t="s">
        <v>109</v>
      </c>
      <c r="D96" s="329">
        <v>15182340</v>
      </c>
      <c r="E96" s="282">
        <f t="shared" si="2"/>
        <v>1.7635235423256264</v>
      </c>
      <c r="G96" s="283"/>
      <c r="H96" s="284"/>
      <c r="I96" s="288" t="s">
        <v>370</v>
      </c>
      <c r="J96" s="289">
        <f>J68+J69+J80</f>
        <v>8262474</v>
      </c>
      <c r="K96" s="290">
        <f t="shared" si="3"/>
        <v>0.9591357213297353</v>
      </c>
    </row>
    <row r="97" spans="1:11" ht="13.5">
      <c r="A97" s="283"/>
      <c r="B97" s="305">
        <v>209</v>
      </c>
      <c r="C97" s="411" t="s">
        <v>110</v>
      </c>
      <c r="D97" s="329">
        <v>2817</v>
      </c>
      <c r="E97" s="282">
        <f t="shared" si="2"/>
        <v>0.00032721213058930896</v>
      </c>
      <c r="G97" s="283"/>
      <c r="H97" s="284"/>
      <c r="I97" s="288" t="s">
        <v>231</v>
      </c>
      <c r="J97" s="289">
        <f>J98-J95-J96</f>
        <v>2121226</v>
      </c>
      <c r="K97" s="290">
        <f t="shared" si="3"/>
        <v>0.2462390356221864</v>
      </c>
    </row>
    <row r="98" spans="1:11" ht="14.25" thickBot="1">
      <c r="A98" s="283"/>
      <c r="B98" s="305">
        <v>210</v>
      </c>
      <c r="C98" s="411" t="s">
        <v>111</v>
      </c>
      <c r="D98" s="329">
        <v>6202777</v>
      </c>
      <c r="E98" s="282">
        <f t="shared" si="2"/>
        <v>0.7204912594037494</v>
      </c>
      <c r="G98" s="291" t="s">
        <v>130</v>
      </c>
      <c r="H98" s="292" t="s">
        <v>371</v>
      </c>
      <c r="I98" s="293"/>
      <c r="J98" s="294">
        <f>SUM(J68:J94)</f>
        <v>201615487</v>
      </c>
      <c r="K98" s="295">
        <f t="shared" si="3"/>
        <v>23.404202609895155</v>
      </c>
    </row>
    <row r="99" spans="1:11" ht="13.5">
      <c r="A99" s="283"/>
      <c r="B99" s="305">
        <v>213</v>
      </c>
      <c r="C99" s="411" t="s">
        <v>114</v>
      </c>
      <c r="D99" s="329">
        <v>45824693</v>
      </c>
      <c r="E99" s="282">
        <f t="shared" si="2"/>
        <v>5.322824078853742</v>
      </c>
      <c r="G99" s="311" t="s">
        <v>372</v>
      </c>
      <c r="H99" s="302">
        <v>151</v>
      </c>
      <c r="I99" s="303" t="s">
        <v>132</v>
      </c>
      <c r="J99" s="328">
        <v>3225</v>
      </c>
      <c r="K99" s="282">
        <f t="shared" si="3"/>
        <v>0.00037436882721669036</v>
      </c>
    </row>
    <row r="100" spans="1:11" ht="13.5">
      <c r="A100" s="283"/>
      <c r="B100" s="305">
        <v>215</v>
      </c>
      <c r="C100" s="411" t="s">
        <v>115</v>
      </c>
      <c r="D100" s="329">
        <v>1040819</v>
      </c>
      <c r="E100" s="282">
        <f t="shared" si="2"/>
        <v>0.12089762248769398</v>
      </c>
      <c r="G100" s="283" t="s">
        <v>386</v>
      </c>
      <c r="H100" s="305">
        <v>153</v>
      </c>
      <c r="I100" s="306" t="s">
        <v>134</v>
      </c>
      <c r="J100" s="329">
        <v>1749</v>
      </c>
      <c r="K100" s="282">
        <f t="shared" si="3"/>
        <v>0.0002030297918765865</v>
      </c>
    </row>
    <row r="101" spans="1:11" ht="13.5">
      <c r="A101" s="283"/>
      <c r="B101" s="305">
        <v>217</v>
      </c>
      <c r="C101" s="411" t="s">
        <v>116</v>
      </c>
      <c r="D101" s="329">
        <v>286094</v>
      </c>
      <c r="E101" s="282">
        <f t="shared" si="2"/>
        <v>0.03323160358140495</v>
      </c>
      <c r="G101" s="283"/>
      <c r="H101" s="305">
        <v>156</v>
      </c>
      <c r="I101" s="306" t="s">
        <v>137</v>
      </c>
      <c r="J101" s="329">
        <v>773</v>
      </c>
      <c r="K101" s="282">
        <f t="shared" si="3"/>
        <v>8.973243517472919E-05</v>
      </c>
    </row>
    <row r="102" spans="1:11" ht="13.5">
      <c r="A102" s="283"/>
      <c r="B102" s="305">
        <v>218</v>
      </c>
      <c r="C102" s="411" t="s">
        <v>117</v>
      </c>
      <c r="D102" s="329">
        <v>3627171</v>
      </c>
      <c r="E102" s="282">
        <f t="shared" si="2"/>
        <v>0.4213185484280278</v>
      </c>
      <c r="G102" s="283"/>
      <c r="H102" s="305">
        <v>157</v>
      </c>
      <c r="I102" s="420" t="s">
        <v>397</v>
      </c>
      <c r="J102" s="329">
        <v>4273</v>
      </c>
      <c r="K102" s="282">
        <f t="shared" si="3"/>
        <v>0.0004960241856424552</v>
      </c>
    </row>
    <row r="103" spans="1:11" ht="13.5">
      <c r="A103" s="283"/>
      <c r="B103" s="305">
        <v>219</v>
      </c>
      <c r="C103" s="411" t="s">
        <v>118</v>
      </c>
      <c r="D103" s="329">
        <v>2059</v>
      </c>
      <c r="E103" s="282">
        <f t="shared" si="2"/>
        <v>0.00023916569999410264</v>
      </c>
      <c r="G103" s="283"/>
      <c r="H103" s="305">
        <v>223</v>
      </c>
      <c r="I103" s="306" t="s">
        <v>138</v>
      </c>
      <c r="J103" s="329">
        <v>1398951</v>
      </c>
      <c r="K103" s="282">
        <f t="shared" si="3"/>
        <v>0.16239492874530734</v>
      </c>
    </row>
    <row r="104" spans="1:11" ht="13.5">
      <c r="A104" s="283"/>
      <c r="B104" s="305">
        <v>220</v>
      </c>
      <c r="C104" s="411" t="s">
        <v>119</v>
      </c>
      <c r="D104" s="329">
        <v>5844673</v>
      </c>
      <c r="E104" s="282">
        <f t="shared" si="2"/>
        <v>0.6788952449157998</v>
      </c>
      <c r="G104" s="283"/>
      <c r="H104" s="305">
        <v>224</v>
      </c>
      <c r="I104" s="306" t="s">
        <v>139</v>
      </c>
      <c r="J104" s="329">
        <v>145658</v>
      </c>
      <c r="K104" s="282">
        <f t="shared" si="3"/>
        <v>0.016908469654179435</v>
      </c>
    </row>
    <row r="105" spans="1:11" ht="13.5">
      <c r="A105" s="283"/>
      <c r="B105" s="305">
        <v>221</v>
      </c>
      <c r="C105" s="411" t="s">
        <v>120</v>
      </c>
      <c r="D105" s="329">
        <v>9920</v>
      </c>
      <c r="E105" s="282">
        <f t="shared" si="2"/>
        <v>0.001152269909636473</v>
      </c>
      <c r="G105" s="283"/>
      <c r="H105" s="305">
        <v>227</v>
      </c>
      <c r="I105" s="306" t="s">
        <v>140</v>
      </c>
      <c r="J105" s="329">
        <v>2138980</v>
      </c>
      <c r="K105" s="282">
        <f t="shared" si="3"/>
        <v>0.2482999795472733</v>
      </c>
    </row>
    <row r="106" spans="1:11" ht="13.5">
      <c r="A106" s="283"/>
      <c r="B106" s="305">
        <v>222</v>
      </c>
      <c r="C106" s="411" t="s">
        <v>121</v>
      </c>
      <c r="D106" s="329">
        <v>568767</v>
      </c>
      <c r="E106" s="282">
        <f t="shared" si="2"/>
        <v>0.06606583666272257</v>
      </c>
      <c r="G106" s="283"/>
      <c r="H106" s="305">
        <v>229</v>
      </c>
      <c r="I106" s="306" t="s">
        <v>141</v>
      </c>
      <c r="J106" s="329">
        <v>21095</v>
      </c>
      <c r="K106" s="282">
        <f t="shared" si="3"/>
        <v>0.0024487784217476225</v>
      </c>
    </row>
    <row r="107" spans="1:11" ht="13.5">
      <c r="A107" s="283"/>
      <c r="B107" s="305">
        <v>225</v>
      </c>
      <c r="C107" s="411" t="s">
        <v>122</v>
      </c>
      <c r="D107" s="329">
        <v>1433971</v>
      </c>
      <c r="E107" s="282">
        <f t="shared" si="2"/>
        <v>0.16656468090638338</v>
      </c>
      <c r="G107" s="283"/>
      <c r="H107" s="305">
        <v>231</v>
      </c>
      <c r="I107" s="306" t="s">
        <v>142</v>
      </c>
      <c r="J107" s="329">
        <v>305374</v>
      </c>
      <c r="K107" s="282">
        <f t="shared" si="3"/>
        <v>0.03544883914495181</v>
      </c>
    </row>
    <row r="108" spans="1:11" ht="13.5">
      <c r="A108" s="283"/>
      <c r="B108" s="305">
        <v>228</v>
      </c>
      <c r="C108" s="411" t="s">
        <v>339</v>
      </c>
      <c r="D108" s="329">
        <v>89217</v>
      </c>
      <c r="E108" s="282">
        <f t="shared" si="2"/>
        <v>0.01036311134355214</v>
      </c>
      <c r="G108" s="283"/>
      <c r="H108" s="305">
        <v>232</v>
      </c>
      <c r="I108" s="306" t="s">
        <v>143</v>
      </c>
      <c r="J108" s="329">
        <v>275717</v>
      </c>
      <c r="K108" s="282">
        <f t="shared" si="3"/>
        <v>0.03200615501820286</v>
      </c>
    </row>
    <row r="109" spans="1:11" ht="13.5">
      <c r="A109" s="283"/>
      <c r="B109" s="305">
        <v>230</v>
      </c>
      <c r="C109" s="411" t="s">
        <v>123</v>
      </c>
      <c r="D109" s="329">
        <v>51330</v>
      </c>
      <c r="E109" s="282">
        <f t="shared" si="2"/>
        <v>0.005962299844923404</v>
      </c>
      <c r="G109" s="283"/>
      <c r="H109" s="305">
        <v>235</v>
      </c>
      <c r="I109" s="306" t="s">
        <v>144</v>
      </c>
      <c r="J109" s="329">
        <v>31914</v>
      </c>
      <c r="K109" s="282">
        <f t="shared" si="3"/>
        <v>0.0037046842641220022</v>
      </c>
    </row>
    <row r="110" spans="1:11" ht="13.5">
      <c r="A110" s="283"/>
      <c r="B110" s="305">
        <v>233</v>
      </c>
      <c r="C110" s="411" t="s">
        <v>124</v>
      </c>
      <c r="D110" s="329">
        <v>11069</v>
      </c>
      <c r="E110" s="282">
        <f t="shared" si="2"/>
        <v>0.0012857334304199719</v>
      </c>
      <c r="G110" s="283"/>
      <c r="H110" s="305">
        <v>236</v>
      </c>
      <c r="I110" s="306" t="s">
        <v>145</v>
      </c>
      <c r="J110" s="329">
        <v>32187</v>
      </c>
      <c r="K110" s="282">
        <f t="shared" si="3"/>
        <v>0.0037363750206584846</v>
      </c>
    </row>
    <row r="111" spans="1:11" ht="13.5">
      <c r="A111" s="283"/>
      <c r="B111" s="305">
        <v>234</v>
      </c>
      <c r="C111" s="411" t="s">
        <v>125</v>
      </c>
      <c r="D111" s="329">
        <v>1463883</v>
      </c>
      <c r="E111" s="282">
        <f t="shared" si="2"/>
        <v>0.17003914638390819</v>
      </c>
      <c r="G111" s="283"/>
      <c r="H111" s="305">
        <v>237</v>
      </c>
      <c r="I111" s="306" t="s">
        <v>146</v>
      </c>
      <c r="J111" s="329">
        <v>155609</v>
      </c>
      <c r="K111" s="282">
        <f t="shared" si="3"/>
        <v>0.01806361514243782</v>
      </c>
    </row>
    <row r="112" spans="1:11" ht="13.5">
      <c r="A112" s="283"/>
      <c r="B112" s="305">
        <v>241</v>
      </c>
      <c r="C112" s="411" t="s">
        <v>126</v>
      </c>
      <c r="D112" s="329">
        <v>19549</v>
      </c>
      <c r="E112" s="282">
        <f t="shared" si="2"/>
        <v>0.002270738353173731</v>
      </c>
      <c r="G112" s="283"/>
      <c r="H112" s="305">
        <v>238</v>
      </c>
      <c r="I112" s="306" t="s">
        <v>147</v>
      </c>
      <c r="J112" s="329">
        <v>3996</v>
      </c>
      <c r="K112" s="282">
        <f t="shared" si="3"/>
        <v>0.00046386909567686655</v>
      </c>
    </row>
    <row r="113" spans="1:11" ht="13.5">
      <c r="A113" s="283"/>
      <c r="B113" s="305">
        <v>242</v>
      </c>
      <c r="C113" s="411" t="s">
        <v>127</v>
      </c>
      <c r="D113" s="329">
        <v>36475</v>
      </c>
      <c r="E113" s="282">
        <f t="shared" si="2"/>
        <v>0.004236798886490963</v>
      </c>
      <c r="G113" s="283"/>
      <c r="H113" s="305">
        <v>239</v>
      </c>
      <c r="I113" s="306" t="s">
        <v>148</v>
      </c>
      <c r="J113" s="329">
        <v>4152</v>
      </c>
      <c r="K113" s="282">
        <f t="shared" si="3"/>
        <v>0.0004819780994119995</v>
      </c>
    </row>
    <row r="114" spans="1:11" ht="13.5">
      <c r="A114" s="283"/>
      <c r="B114" s="305">
        <v>244</v>
      </c>
      <c r="C114" s="415" t="s">
        <v>340</v>
      </c>
      <c r="D114" s="329">
        <v>2809</v>
      </c>
      <c r="E114" s="282">
        <f t="shared" si="2"/>
        <v>0.0003262828806621828</v>
      </c>
      <c r="G114" s="283"/>
      <c r="H114" s="305">
        <v>240</v>
      </c>
      <c r="I114" s="306" t="s">
        <v>149</v>
      </c>
      <c r="J114" s="329">
        <v>5793</v>
      </c>
      <c r="K114" s="282">
        <f t="shared" si="3"/>
        <v>0.0006724708887027247</v>
      </c>
    </row>
    <row r="115" spans="1:11" ht="13.5">
      <c r="A115" s="283"/>
      <c r="B115" s="305">
        <v>247</v>
      </c>
      <c r="C115" s="411" t="s">
        <v>349</v>
      </c>
      <c r="D115" s="329">
        <v>1632</v>
      </c>
      <c r="E115" s="282">
        <f t="shared" si="2"/>
        <v>0.00018956698513374236</v>
      </c>
      <c r="G115" s="283"/>
      <c r="H115" s="305">
        <v>245</v>
      </c>
      <c r="I115" s="306" t="s">
        <v>150</v>
      </c>
      <c r="J115" s="329">
        <v>1878646</v>
      </c>
      <c r="K115" s="282">
        <f t="shared" si="3"/>
        <v>0.21807953481405473</v>
      </c>
    </row>
    <row r="116" spans="1:11" ht="13.5">
      <c r="A116" s="283"/>
      <c r="B116" s="323"/>
      <c r="C116" s="324" t="s">
        <v>369</v>
      </c>
      <c r="D116" s="325">
        <f>D91+D92+D93+D94+D95+D96+D97+D98+D99+D101+D102+D104+D105+D106+D107+D109+D110+D112+D113</f>
        <v>106763661</v>
      </c>
      <c r="E116" s="290">
        <f t="shared" si="2"/>
        <v>12.40126552549688</v>
      </c>
      <c r="G116" s="283"/>
      <c r="H116" s="305">
        <v>246</v>
      </c>
      <c r="I116" s="306" t="s">
        <v>151</v>
      </c>
      <c r="J116" s="329">
        <v>362450</v>
      </c>
      <c r="K116" s="282">
        <f t="shared" si="3"/>
        <v>0.042074412844864933</v>
      </c>
    </row>
    <row r="117" spans="1:11" ht="13.5">
      <c r="A117" s="283"/>
      <c r="B117" s="284"/>
      <c r="C117" s="288" t="s">
        <v>370</v>
      </c>
      <c r="D117" s="289">
        <f>D89+D90+D100</f>
        <v>1937979</v>
      </c>
      <c r="E117" s="290">
        <f t="shared" si="2"/>
        <v>0.22510835556526035</v>
      </c>
      <c r="G117" s="283"/>
      <c r="H117" s="284"/>
      <c r="I117" s="285" t="s">
        <v>387</v>
      </c>
      <c r="J117" s="416">
        <f>J103+J105+J107+J108+J109+J110+J111+J115+J116</f>
        <v>6579828</v>
      </c>
      <c r="K117" s="290">
        <f t="shared" si="3"/>
        <v>0.7638085245418732</v>
      </c>
    </row>
    <row r="118" spans="1:11" ht="13.5">
      <c r="A118" s="283"/>
      <c r="B118" s="284"/>
      <c r="C118" s="288" t="s">
        <v>359</v>
      </c>
      <c r="D118" s="289">
        <f>D119-D116-D117</f>
        <v>1559600</v>
      </c>
      <c r="E118" s="290">
        <f t="shared" si="2"/>
        <v>0.18115727329325035</v>
      </c>
      <c r="G118" s="283"/>
      <c r="H118" s="284"/>
      <c r="I118" s="288" t="s">
        <v>230</v>
      </c>
      <c r="J118" s="289">
        <f>J119-J117</f>
        <v>190714</v>
      </c>
      <c r="K118" s="290">
        <f t="shared" si="3"/>
        <v>0.02213872139962911</v>
      </c>
    </row>
    <row r="119" spans="1:11" ht="14.25" thickBot="1">
      <c r="A119" s="291" t="s">
        <v>374</v>
      </c>
      <c r="B119" s="292" t="s">
        <v>375</v>
      </c>
      <c r="C119" s="293"/>
      <c r="D119" s="294">
        <f>SUM(D89:D115)</f>
        <v>110261240</v>
      </c>
      <c r="E119" s="295">
        <f t="shared" si="2"/>
        <v>12.80753115435539</v>
      </c>
      <c r="G119" s="291" t="s">
        <v>232</v>
      </c>
      <c r="H119" s="292" t="s">
        <v>378</v>
      </c>
      <c r="I119" s="293"/>
      <c r="J119" s="294">
        <f>SUM(J99:J116)</f>
        <v>6770542</v>
      </c>
      <c r="K119" s="295">
        <f t="shared" si="3"/>
        <v>0.7859472459415024</v>
      </c>
    </row>
    <row r="120" spans="1:11" ht="13.5">
      <c r="A120" s="283" t="s">
        <v>376</v>
      </c>
      <c r="B120" s="302">
        <v>150</v>
      </c>
      <c r="C120" s="303" t="s">
        <v>131</v>
      </c>
      <c r="D120" s="328">
        <v>16376</v>
      </c>
      <c r="E120" s="299">
        <f t="shared" si="2"/>
        <v>0.001902174600827307</v>
      </c>
      <c r="G120" s="283" t="s">
        <v>152</v>
      </c>
      <c r="H120" s="302">
        <v>133</v>
      </c>
      <c r="I120" s="303" t="s">
        <v>153</v>
      </c>
      <c r="J120" s="328">
        <v>67029</v>
      </c>
      <c r="K120" s="282">
        <f t="shared" si="3"/>
        <v>0.007780951354886058</v>
      </c>
    </row>
    <row r="121" spans="1:11" ht="13.5">
      <c r="A121" s="283" t="s">
        <v>373</v>
      </c>
      <c r="B121" s="305">
        <v>151</v>
      </c>
      <c r="C121" s="306" t="s">
        <v>132</v>
      </c>
      <c r="D121" s="329">
        <v>8280</v>
      </c>
      <c r="E121" s="282">
        <f t="shared" si="2"/>
        <v>0.0009617736745756047</v>
      </c>
      <c r="G121" s="283"/>
      <c r="H121" s="305">
        <v>135</v>
      </c>
      <c r="I121" s="306" t="s">
        <v>155</v>
      </c>
      <c r="J121" s="329">
        <v>1896</v>
      </c>
      <c r="K121" s="282">
        <f t="shared" si="3"/>
        <v>0.000220094045396231</v>
      </c>
    </row>
    <row r="122" spans="1:11" ht="13.5">
      <c r="A122" s="283"/>
      <c r="B122" s="305">
        <v>152</v>
      </c>
      <c r="C122" s="306" t="s">
        <v>133</v>
      </c>
      <c r="D122" s="329">
        <v>29923</v>
      </c>
      <c r="E122" s="282">
        <f t="shared" si="2"/>
        <v>0.0034757431961746155</v>
      </c>
      <c r="G122" s="283"/>
      <c r="H122" s="305">
        <v>137</v>
      </c>
      <c r="I122" s="306" t="s">
        <v>156</v>
      </c>
      <c r="J122" s="329">
        <v>28796</v>
      </c>
      <c r="K122" s="282">
        <f t="shared" si="3"/>
        <v>0.0033427363561338965</v>
      </c>
    </row>
    <row r="123" spans="1:11" ht="13.5">
      <c r="A123" s="283"/>
      <c r="B123" s="305">
        <v>153</v>
      </c>
      <c r="C123" s="306" t="s">
        <v>134</v>
      </c>
      <c r="D123" s="329">
        <v>50186</v>
      </c>
      <c r="E123" s="282">
        <f t="shared" si="2"/>
        <v>0.005829417105344359</v>
      </c>
      <c r="G123" s="283"/>
      <c r="H123" s="305">
        <v>138</v>
      </c>
      <c r="I123" s="306" t="s">
        <v>157</v>
      </c>
      <c r="J123" s="329">
        <v>9803</v>
      </c>
      <c r="K123" s="282">
        <f t="shared" si="3"/>
        <v>0.0011379651513814622</v>
      </c>
    </row>
    <row r="124" spans="1:11" ht="12.75" customHeight="1">
      <c r="A124" s="283"/>
      <c r="B124" s="305">
        <v>154</v>
      </c>
      <c r="C124" s="306" t="s">
        <v>135</v>
      </c>
      <c r="D124" s="329">
        <v>2682</v>
      </c>
      <c r="E124" s="282">
        <f t="shared" si="2"/>
        <v>0.0003115310380690545</v>
      </c>
      <c r="G124" s="283"/>
      <c r="H124" s="305">
        <v>140</v>
      </c>
      <c r="I124" s="306" t="s">
        <v>158</v>
      </c>
      <c r="J124" s="329">
        <v>7862</v>
      </c>
      <c r="K124" s="282">
        <f t="shared" si="3"/>
        <v>0.0009126473549077891</v>
      </c>
    </row>
    <row r="125" spans="1:11" ht="12.75" customHeight="1">
      <c r="A125" s="283"/>
      <c r="B125" s="305">
        <v>155</v>
      </c>
      <c r="C125" s="306" t="s">
        <v>136</v>
      </c>
      <c r="D125" s="329">
        <v>2243</v>
      </c>
      <c r="E125" s="282">
        <f t="shared" si="2"/>
        <v>0.00026053844831800494</v>
      </c>
      <c r="G125" s="283"/>
      <c r="H125" s="305">
        <v>141</v>
      </c>
      <c r="I125" s="306" t="s">
        <v>159</v>
      </c>
      <c r="J125" s="329">
        <v>11194</v>
      </c>
      <c r="K125" s="282">
        <f t="shared" si="3"/>
        <v>0.001299437101353064</v>
      </c>
    </row>
    <row r="126" spans="1:11" ht="13.5">
      <c r="A126" s="283"/>
      <c r="B126" s="305">
        <v>156</v>
      </c>
      <c r="C126" s="306" t="s">
        <v>137</v>
      </c>
      <c r="D126" s="329">
        <v>2162</v>
      </c>
      <c r="E126" s="282">
        <f t="shared" si="2"/>
        <v>0.00025112979280585227</v>
      </c>
      <c r="G126" s="283"/>
      <c r="H126" s="305">
        <v>143</v>
      </c>
      <c r="I126" s="306" t="s">
        <v>160</v>
      </c>
      <c r="J126" s="329">
        <v>1294944</v>
      </c>
      <c r="K126" s="282">
        <f t="shared" si="3"/>
        <v>0.15032144700505112</v>
      </c>
    </row>
    <row r="127" spans="1:11" ht="13.5">
      <c r="A127" s="283"/>
      <c r="B127" s="305">
        <v>157</v>
      </c>
      <c r="C127" s="420" t="s">
        <v>397</v>
      </c>
      <c r="D127" s="329">
        <v>8127</v>
      </c>
      <c r="E127" s="282">
        <f t="shared" si="2"/>
        <v>0.0009440017697193161</v>
      </c>
      <c r="G127" s="283"/>
      <c r="H127" s="305">
        <v>146</v>
      </c>
      <c r="I127" s="306" t="s">
        <v>163</v>
      </c>
      <c r="J127" s="329">
        <v>3335</v>
      </c>
      <c r="K127" s="282">
        <f t="shared" si="3"/>
        <v>0.00038713799651710464</v>
      </c>
    </row>
    <row r="128" spans="1:11" ht="13.5">
      <c r="A128" s="283"/>
      <c r="B128" s="305">
        <v>223</v>
      </c>
      <c r="C128" s="306" t="s">
        <v>138</v>
      </c>
      <c r="D128" s="329">
        <v>14646178</v>
      </c>
      <c r="E128" s="282">
        <f t="shared" si="2"/>
        <v>1.7012449798971472</v>
      </c>
      <c r="G128" s="283"/>
      <c r="H128" s="305">
        <v>147</v>
      </c>
      <c r="I128" s="306" t="s">
        <v>164</v>
      </c>
      <c r="J128" s="329">
        <v>74515</v>
      </c>
      <c r="K128" s="282">
        <f t="shared" si="3"/>
        <v>0.008649951367457885</v>
      </c>
    </row>
    <row r="129" spans="1:11" ht="14.25" thickBot="1">
      <c r="A129" s="283"/>
      <c r="B129" s="305">
        <v>224</v>
      </c>
      <c r="C129" s="306" t="s">
        <v>139</v>
      </c>
      <c r="D129" s="329">
        <v>1732047</v>
      </c>
      <c r="E129" s="282">
        <f t="shared" si="2"/>
        <v>0.20118806856614158</v>
      </c>
      <c r="G129" s="291" t="s">
        <v>167</v>
      </c>
      <c r="H129" s="292" t="s">
        <v>381</v>
      </c>
      <c r="I129" s="293"/>
      <c r="J129" s="294">
        <f>SUM(J120:J128)</f>
        <v>1499374</v>
      </c>
      <c r="K129" s="295">
        <f t="shared" si="3"/>
        <v>0.17405236773308463</v>
      </c>
    </row>
    <row r="130" spans="1:11" ht="13.5">
      <c r="A130" s="283"/>
      <c r="B130" s="305">
        <v>227</v>
      </c>
      <c r="C130" s="306" t="s">
        <v>140</v>
      </c>
      <c r="D130" s="329">
        <v>3472216</v>
      </c>
      <c r="E130" s="282">
        <f t="shared" si="2"/>
        <v>0.403319558120798</v>
      </c>
      <c r="G130" s="337" t="s">
        <v>168</v>
      </c>
      <c r="H130" s="302">
        <v>501</v>
      </c>
      <c r="I130" s="303" t="s">
        <v>169</v>
      </c>
      <c r="J130" s="328">
        <v>64362</v>
      </c>
      <c r="K130" s="338">
        <f t="shared" si="3"/>
        <v>0.0074713570410296515</v>
      </c>
    </row>
    <row r="131" spans="1:11" ht="13.5">
      <c r="A131" s="283"/>
      <c r="B131" s="305">
        <v>231</v>
      </c>
      <c r="C131" s="306" t="s">
        <v>142</v>
      </c>
      <c r="D131" s="329">
        <v>1032590</v>
      </c>
      <c r="E131" s="282">
        <f t="shared" si="2"/>
        <v>0.11994177278140382</v>
      </c>
      <c r="G131" s="283"/>
      <c r="H131" s="305">
        <v>502</v>
      </c>
      <c r="I131" s="306" t="s">
        <v>243</v>
      </c>
      <c r="J131" s="329">
        <v>441</v>
      </c>
      <c r="K131" s="282">
        <f t="shared" si="3"/>
        <v>5.1192760558933473E-05</v>
      </c>
    </row>
    <row r="132" spans="1:11" ht="13.5">
      <c r="A132" s="283"/>
      <c r="B132" s="305">
        <v>232</v>
      </c>
      <c r="C132" s="306" t="s">
        <v>143</v>
      </c>
      <c r="D132" s="329">
        <v>79605</v>
      </c>
      <c r="E132" s="282">
        <f t="shared" si="2"/>
        <v>0.009246617556110025</v>
      </c>
      <c r="G132" s="283"/>
      <c r="H132" s="305">
        <v>504</v>
      </c>
      <c r="I132" s="306" t="s">
        <v>171</v>
      </c>
      <c r="J132" s="329">
        <v>60657</v>
      </c>
      <c r="K132" s="282">
        <f t="shared" si="3"/>
        <v>0.007041268202320245</v>
      </c>
    </row>
    <row r="133" spans="1:11" ht="13.5">
      <c r="A133" s="283"/>
      <c r="B133" s="305">
        <v>235</v>
      </c>
      <c r="C133" s="306" t="s">
        <v>144</v>
      </c>
      <c r="D133" s="329">
        <v>46408</v>
      </c>
      <c r="E133" s="282">
        <f t="shared" si="2"/>
        <v>0.0053905788272590165</v>
      </c>
      <c r="G133" s="283"/>
      <c r="H133" s="305">
        <v>505</v>
      </c>
      <c r="I133" s="306" t="s">
        <v>172</v>
      </c>
      <c r="J133" s="329">
        <v>775</v>
      </c>
      <c r="K133" s="282">
        <f t="shared" si="3"/>
        <v>8.996460188928217E-05</v>
      </c>
    </row>
    <row r="134" spans="1:11" ht="13.5">
      <c r="A134" s="283"/>
      <c r="B134" s="305">
        <v>236</v>
      </c>
      <c r="C134" s="306" t="s">
        <v>145</v>
      </c>
      <c r="D134" s="329">
        <v>21202</v>
      </c>
      <c r="E134" s="282">
        <f t="shared" si="2"/>
        <v>0.0024627446193661797</v>
      </c>
      <c r="G134" s="283"/>
      <c r="H134" s="305">
        <v>506</v>
      </c>
      <c r="I134" s="306" t="s">
        <v>173</v>
      </c>
      <c r="J134" s="329">
        <v>42999</v>
      </c>
      <c r="K134" s="282">
        <f t="shared" si="3"/>
        <v>0.004991468279531929</v>
      </c>
    </row>
    <row r="135" spans="1:11" ht="13.5">
      <c r="A135" s="283"/>
      <c r="B135" s="305">
        <v>237</v>
      </c>
      <c r="C135" s="306" t="s">
        <v>146</v>
      </c>
      <c r="D135" s="329">
        <v>102106</v>
      </c>
      <c r="E135" s="282">
        <f t="shared" si="2"/>
        <v>0.011860249132393318</v>
      </c>
      <c r="G135" s="283"/>
      <c r="H135" s="305">
        <v>516</v>
      </c>
      <c r="I135" s="306" t="s">
        <v>182</v>
      </c>
      <c r="J135" s="329">
        <v>991</v>
      </c>
      <c r="K135" s="282">
        <f t="shared" si="3"/>
        <v>0.0001150386070610047</v>
      </c>
    </row>
    <row r="136" spans="1:11" ht="13.5">
      <c r="A136" s="283"/>
      <c r="B136" s="305">
        <v>238</v>
      </c>
      <c r="C136" s="306" t="s">
        <v>147</v>
      </c>
      <c r="D136" s="329">
        <v>28486</v>
      </c>
      <c r="E136" s="282">
        <f aca="true" t="shared" si="4" ref="E136:E193">D136/$D$6*100</f>
        <v>0.0033088266780145737</v>
      </c>
      <c r="G136" s="283"/>
      <c r="H136" s="305">
        <v>517</v>
      </c>
      <c r="I136" s="306" t="s">
        <v>183</v>
      </c>
      <c r="J136" s="329">
        <v>8768</v>
      </c>
      <c r="K136" s="282">
        <f t="shared" si="3"/>
        <v>0.001017818876600292</v>
      </c>
    </row>
    <row r="137" spans="1:11" ht="13.5">
      <c r="A137" s="283"/>
      <c r="B137" s="305">
        <v>239</v>
      </c>
      <c r="C137" s="306" t="s">
        <v>148</v>
      </c>
      <c r="D137" s="329">
        <v>42824</v>
      </c>
      <c r="E137" s="282">
        <f t="shared" si="4"/>
        <v>0.0049742748599064844</v>
      </c>
      <c r="G137" s="283"/>
      <c r="H137" s="305">
        <v>521</v>
      </c>
      <c r="I137" s="306" t="s">
        <v>187</v>
      </c>
      <c r="J137" s="329">
        <v>4885</v>
      </c>
      <c r="K137" s="282">
        <f t="shared" si="3"/>
        <v>0.0005670672002956689</v>
      </c>
    </row>
    <row r="138" spans="1:11" ht="13.5">
      <c r="A138" s="283"/>
      <c r="B138" s="305">
        <v>240</v>
      </c>
      <c r="C138" s="306" t="s">
        <v>149</v>
      </c>
      <c r="D138" s="329">
        <v>9169</v>
      </c>
      <c r="E138" s="282">
        <f t="shared" si="4"/>
        <v>0.0010650365727275023</v>
      </c>
      <c r="G138" s="283"/>
      <c r="H138" s="305">
        <v>527</v>
      </c>
      <c r="I138" s="306" t="s">
        <v>193</v>
      </c>
      <c r="J138" s="329">
        <v>934</v>
      </c>
      <c r="K138" s="282">
        <f t="shared" si="3"/>
        <v>0.0001084218556962446</v>
      </c>
    </row>
    <row r="139" spans="1:11" ht="13.5">
      <c r="A139" s="283"/>
      <c r="B139" s="305">
        <v>245</v>
      </c>
      <c r="C139" s="306" t="s">
        <v>150</v>
      </c>
      <c r="D139" s="329">
        <v>3735979</v>
      </c>
      <c r="E139" s="282">
        <f t="shared" si="4"/>
        <v>0.43395727668687106</v>
      </c>
      <c r="G139" s="283"/>
      <c r="H139" s="305">
        <v>538</v>
      </c>
      <c r="I139" s="306" t="s">
        <v>204</v>
      </c>
      <c r="J139" s="329">
        <v>24444</v>
      </c>
      <c r="K139" s="282">
        <f t="shared" si="3"/>
        <v>0.002837541585266598</v>
      </c>
    </row>
    <row r="140" spans="1:11" ht="13.5">
      <c r="A140" s="283"/>
      <c r="B140" s="305">
        <v>246</v>
      </c>
      <c r="C140" s="306" t="s">
        <v>151</v>
      </c>
      <c r="D140" s="329">
        <v>771491</v>
      </c>
      <c r="E140" s="282">
        <f t="shared" si="4"/>
        <v>0.08961349444106374</v>
      </c>
      <c r="G140" s="283"/>
      <c r="H140" s="305">
        <v>540</v>
      </c>
      <c r="I140" s="306" t="s">
        <v>206</v>
      </c>
      <c r="J140" s="329">
        <v>11771</v>
      </c>
      <c r="K140" s="282">
        <f aca="true" t="shared" si="5" ref="K140:K151">J140/$J$6*100</f>
        <v>0.0013664171985016006</v>
      </c>
    </row>
    <row r="141" spans="1:11" ht="13.5">
      <c r="A141" s="283"/>
      <c r="B141" s="284"/>
      <c r="C141" s="324" t="s">
        <v>379</v>
      </c>
      <c r="D141" s="289">
        <f>D128+D130+D131+D132+D133+D134+D135+D139+D140</f>
        <v>23907775</v>
      </c>
      <c r="E141" s="290">
        <f t="shared" si="4"/>
        <v>2.7770372720624126</v>
      </c>
      <c r="G141" s="283"/>
      <c r="H141" s="305">
        <v>541</v>
      </c>
      <c r="I141" s="306" t="s">
        <v>207</v>
      </c>
      <c r="J141" s="329">
        <v>33425</v>
      </c>
      <c r="K141" s="282">
        <f t="shared" si="5"/>
        <v>0.0038800862169667827</v>
      </c>
    </row>
    <row r="142" spans="1:11" ht="13.5">
      <c r="A142" s="283"/>
      <c r="B142" s="284"/>
      <c r="C142" s="288" t="s">
        <v>380</v>
      </c>
      <c r="D142" s="289">
        <f>D143-D141</f>
        <v>1932505</v>
      </c>
      <c r="E142" s="290">
        <f t="shared" si="4"/>
        <v>0.22447251630262421</v>
      </c>
      <c r="G142" s="283"/>
      <c r="H142" s="305">
        <v>542</v>
      </c>
      <c r="I142" s="306" t="s">
        <v>208</v>
      </c>
      <c r="J142" s="329">
        <v>2430</v>
      </c>
      <c r="K142" s="282">
        <f t="shared" si="5"/>
        <v>0.00028208255818187834</v>
      </c>
    </row>
    <row r="143" spans="1:11" ht="14.25" thickBot="1">
      <c r="A143" s="291" t="s">
        <v>353</v>
      </c>
      <c r="B143" s="292" t="s">
        <v>378</v>
      </c>
      <c r="C143" s="293"/>
      <c r="D143" s="294">
        <f>SUM(D120:D140)</f>
        <v>25840280</v>
      </c>
      <c r="E143" s="295">
        <f t="shared" si="4"/>
        <v>3.001509788365037</v>
      </c>
      <c r="G143" s="283"/>
      <c r="H143" s="305">
        <v>543</v>
      </c>
      <c r="I143" s="306" t="s">
        <v>209</v>
      </c>
      <c r="J143" s="329">
        <v>12294</v>
      </c>
      <c r="K143" s="282">
        <f t="shared" si="5"/>
        <v>0.0014271287943572065</v>
      </c>
    </row>
    <row r="144" spans="1:11" ht="13.5">
      <c r="A144" s="311" t="s">
        <v>152</v>
      </c>
      <c r="B144" s="302">
        <v>133</v>
      </c>
      <c r="C144" s="303" t="s">
        <v>153</v>
      </c>
      <c r="D144" s="328">
        <v>96144</v>
      </c>
      <c r="E144" s="299">
        <f t="shared" si="4"/>
        <v>0.011167725624202528</v>
      </c>
      <c r="G144" s="283"/>
      <c r="H144" s="305">
        <v>546</v>
      </c>
      <c r="I144" s="306" t="s">
        <v>212</v>
      </c>
      <c r="J144" s="329">
        <v>8745</v>
      </c>
      <c r="K144" s="282">
        <f t="shared" si="5"/>
        <v>0.0010151489593829325</v>
      </c>
    </row>
    <row r="145" spans="1:11" ht="13.5">
      <c r="A145" s="311"/>
      <c r="B145" s="305">
        <v>134</v>
      </c>
      <c r="C145" s="306" t="s">
        <v>154</v>
      </c>
      <c r="D145" s="329">
        <v>113577</v>
      </c>
      <c r="E145" s="282">
        <f t="shared" si="4"/>
        <v>0.013192677371651383</v>
      </c>
      <c r="G145" s="283"/>
      <c r="H145" s="305">
        <v>547</v>
      </c>
      <c r="I145" s="306" t="s">
        <v>213</v>
      </c>
      <c r="J145" s="329">
        <v>4110</v>
      </c>
      <c r="K145" s="282">
        <f t="shared" si="5"/>
        <v>0.0004771025984063868</v>
      </c>
    </row>
    <row r="146" spans="1:11" ht="13.5">
      <c r="A146" s="311"/>
      <c r="B146" s="305">
        <v>135</v>
      </c>
      <c r="C146" s="306" t="s">
        <v>155</v>
      </c>
      <c r="D146" s="329">
        <v>71865</v>
      </c>
      <c r="E146" s="282">
        <f t="shared" si="4"/>
        <v>0.008347568251615438</v>
      </c>
      <c r="G146" s="283"/>
      <c r="H146" s="305">
        <v>548</v>
      </c>
      <c r="I146" s="306" t="s">
        <v>214</v>
      </c>
      <c r="J146" s="329">
        <v>2801</v>
      </c>
      <c r="K146" s="282">
        <f t="shared" si="5"/>
        <v>0.0003251494837314573</v>
      </c>
    </row>
    <row r="147" spans="1:11" ht="13.5">
      <c r="A147" s="311"/>
      <c r="B147" s="305">
        <v>137</v>
      </c>
      <c r="C147" s="306" t="s">
        <v>156</v>
      </c>
      <c r="D147" s="329">
        <v>1640999</v>
      </c>
      <c r="E147" s="282">
        <f t="shared" si="4"/>
        <v>0.19061227514551843</v>
      </c>
      <c r="G147" s="283"/>
      <c r="H147" s="305">
        <v>549</v>
      </c>
      <c r="I147" s="306" t="s">
        <v>215</v>
      </c>
      <c r="J147" s="329">
        <v>213</v>
      </c>
      <c r="K147" s="282">
        <f t="shared" si="5"/>
        <v>2.4725755099893038E-05</v>
      </c>
    </row>
    <row r="148" spans="1:11" ht="13.5">
      <c r="A148" s="311"/>
      <c r="B148" s="305">
        <v>138</v>
      </c>
      <c r="C148" s="306" t="s">
        <v>157</v>
      </c>
      <c r="D148" s="329">
        <v>206171</v>
      </c>
      <c r="E148" s="282">
        <f t="shared" si="4"/>
        <v>0.023948048340691662</v>
      </c>
      <c r="G148" s="283"/>
      <c r="H148" s="305">
        <v>551</v>
      </c>
      <c r="I148" s="306" t="s">
        <v>217</v>
      </c>
      <c r="J148" s="329">
        <v>378158</v>
      </c>
      <c r="K148" s="282">
        <f t="shared" si="5"/>
        <v>0.04389785022096409</v>
      </c>
    </row>
    <row r="149" spans="1:11" ht="13.5">
      <c r="A149" s="311"/>
      <c r="B149" s="305">
        <v>140</v>
      </c>
      <c r="C149" s="306" t="s">
        <v>158</v>
      </c>
      <c r="D149" s="329">
        <v>155331</v>
      </c>
      <c r="E149" s="282">
        <f t="shared" si="4"/>
        <v>0.018042665053804738</v>
      </c>
      <c r="G149" s="283"/>
      <c r="H149" s="305">
        <v>554</v>
      </c>
      <c r="I149" s="306" t="s">
        <v>220</v>
      </c>
      <c r="J149" s="329">
        <v>1061</v>
      </c>
      <c r="K149" s="282">
        <f t="shared" si="5"/>
        <v>0.0001231644420703592</v>
      </c>
    </row>
    <row r="150" spans="1:11" ht="13.5">
      <c r="A150" s="311"/>
      <c r="B150" s="305">
        <v>141</v>
      </c>
      <c r="C150" s="306" t="s">
        <v>159</v>
      </c>
      <c r="D150" s="329">
        <v>273839</v>
      </c>
      <c r="E150" s="282">
        <f t="shared" si="4"/>
        <v>0.03180810884928852</v>
      </c>
      <c r="G150" s="283"/>
      <c r="H150" s="326">
        <v>558</v>
      </c>
      <c r="I150" s="417" t="s">
        <v>223</v>
      </c>
      <c r="J150" s="418">
        <v>1061</v>
      </c>
      <c r="K150" s="419">
        <f t="shared" si="5"/>
        <v>0.0001231644420703592</v>
      </c>
    </row>
    <row r="151" spans="1:11" ht="14.25" thickBot="1">
      <c r="A151" s="311"/>
      <c r="B151" s="305">
        <v>143</v>
      </c>
      <c r="C151" s="306" t="s">
        <v>160</v>
      </c>
      <c r="D151" s="329">
        <v>271957</v>
      </c>
      <c r="E151" s="282">
        <f t="shared" si="4"/>
        <v>0.031589502803932086</v>
      </c>
      <c r="G151" s="291" t="s">
        <v>225</v>
      </c>
      <c r="H151" s="292" t="s">
        <v>382</v>
      </c>
      <c r="I151" s="293"/>
      <c r="J151" s="294">
        <f>SUM(J130:J150)</f>
        <v>665325</v>
      </c>
      <c r="K151" s="295">
        <f t="shared" si="5"/>
        <v>0.07723315967998279</v>
      </c>
    </row>
    <row r="152" spans="1:11" ht="13.5">
      <c r="A152" s="311"/>
      <c r="B152" s="305">
        <v>144</v>
      </c>
      <c r="C152" s="306" t="s">
        <v>161</v>
      </c>
      <c r="D152" s="329">
        <v>45889</v>
      </c>
      <c r="E152" s="282">
        <f t="shared" si="4"/>
        <v>0.005330293738236705</v>
      </c>
      <c r="G152" s="353"/>
      <c r="H152" s="354"/>
      <c r="I152" s="355"/>
      <c r="J152" s="388"/>
      <c r="K152" s="357"/>
    </row>
    <row r="153" spans="1:11" ht="13.5">
      <c r="A153" s="311"/>
      <c r="B153" s="305">
        <v>145</v>
      </c>
      <c r="C153" s="306" t="s">
        <v>162</v>
      </c>
      <c r="D153" s="329">
        <v>874</v>
      </c>
      <c r="E153" s="282">
        <f t="shared" si="4"/>
        <v>0.00010152055453853604</v>
      </c>
      <c r="G153" s="353"/>
      <c r="H153" s="354"/>
      <c r="I153" s="355"/>
      <c r="J153" s="388"/>
      <c r="K153" s="357"/>
    </row>
    <row r="154" spans="1:11" ht="13.5">
      <c r="A154" s="311"/>
      <c r="B154" s="305">
        <v>146</v>
      </c>
      <c r="C154" s="306" t="s">
        <v>163</v>
      </c>
      <c r="D154" s="329">
        <v>66675</v>
      </c>
      <c r="E154" s="282">
        <f t="shared" si="4"/>
        <v>0.007744717361392322</v>
      </c>
      <c r="G154" s="353"/>
      <c r="H154" s="354"/>
      <c r="I154" s="355"/>
      <c r="J154" s="388"/>
      <c r="K154" s="357"/>
    </row>
    <row r="155" spans="1:11" ht="13.5">
      <c r="A155" s="311"/>
      <c r="B155" s="305">
        <v>147</v>
      </c>
      <c r="C155" s="306" t="s">
        <v>164</v>
      </c>
      <c r="D155" s="329">
        <v>1104959</v>
      </c>
      <c r="E155" s="282">
        <f t="shared" si="4"/>
        <v>0.12834788377842818</v>
      </c>
      <c r="G155" s="353"/>
      <c r="H155" s="354"/>
      <c r="I155" s="355"/>
      <c r="J155" s="388"/>
      <c r="K155" s="357"/>
    </row>
    <row r="156" spans="1:11" ht="13.5">
      <c r="A156" s="311"/>
      <c r="B156" s="305">
        <v>149</v>
      </c>
      <c r="C156" s="306" t="s">
        <v>165</v>
      </c>
      <c r="D156" s="329">
        <v>24763</v>
      </c>
      <c r="E156" s="282">
        <f t="shared" si="4"/>
        <v>0.002876376993178224</v>
      </c>
      <c r="G156" s="353"/>
      <c r="H156" s="354"/>
      <c r="I156" s="355"/>
      <c r="J156" s="388"/>
      <c r="K156" s="357"/>
    </row>
    <row r="157" spans="1:11" ht="14.25" thickBot="1">
      <c r="A157" s="291" t="s">
        <v>383</v>
      </c>
      <c r="B157" s="292" t="s">
        <v>381</v>
      </c>
      <c r="C157" s="293"/>
      <c r="D157" s="389">
        <f>SUM(D144:D156)</f>
        <v>4073043</v>
      </c>
      <c r="E157" s="295">
        <f t="shared" si="4"/>
        <v>0.4731093638664787</v>
      </c>
      <c r="G157" s="353"/>
      <c r="H157" s="354"/>
      <c r="I157" s="355"/>
      <c r="J157" s="388"/>
      <c r="K157" s="357"/>
    </row>
    <row r="158" spans="1:11" ht="13.5">
      <c r="A158" s="358" t="s">
        <v>168</v>
      </c>
      <c r="B158" s="302">
        <v>501</v>
      </c>
      <c r="C158" s="303" t="s">
        <v>169</v>
      </c>
      <c r="D158" s="328">
        <v>47920</v>
      </c>
      <c r="E158" s="338">
        <f t="shared" si="4"/>
        <v>0.005566207063485866</v>
      </c>
      <c r="G158" s="353"/>
      <c r="H158" s="354"/>
      <c r="I158" s="355"/>
      <c r="J158" s="388"/>
      <c r="K158" s="357"/>
    </row>
    <row r="159" spans="1:11" ht="13.5">
      <c r="A159" s="311"/>
      <c r="B159" s="305">
        <v>503</v>
      </c>
      <c r="C159" s="306" t="s">
        <v>170</v>
      </c>
      <c r="D159" s="329">
        <v>39557</v>
      </c>
      <c r="E159" s="282">
        <f t="shared" si="4"/>
        <v>0.004594792420916327</v>
      </c>
      <c r="G159" s="353"/>
      <c r="H159" s="354"/>
      <c r="I159" s="355"/>
      <c r="J159" s="388"/>
      <c r="K159" s="357"/>
    </row>
    <row r="160" spans="1:11" ht="13.5">
      <c r="A160" s="311"/>
      <c r="B160" s="305">
        <v>504</v>
      </c>
      <c r="C160" s="306" t="s">
        <v>171</v>
      </c>
      <c r="D160" s="329">
        <v>123099</v>
      </c>
      <c r="E160" s="282">
        <f t="shared" si="4"/>
        <v>0.014298717097413328</v>
      </c>
      <c r="G160" s="353"/>
      <c r="H160" s="354"/>
      <c r="I160" s="355"/>
      <c r="J160" s="388"/>
      <c r="K160" s="357"/>
    </row>
    <row r="161" spans="1:11" ht="13.5">
      <c r="A161" s="311"/>
      <c r="B161" s="305">
        <v>505</v>
      </c>
      <c r="C161" s="306" t="s">
        <v>172</v>
      </c>
      <c r="D161" s="329">
        <v>7813</v>
      </c>
      <c r="E161" s="282">
        <f t="shared" si="4"/>
        <v>0.0009075287100796134</v>
      </c>
      <c r="G161" s="353"/>
      <c r="H161" s="354"/>
      <c r="I161" s="355"/>
      <c r="J161" s="388"/>
      <c r="K161" s="357"/>
    </row>
    <row r="162" spans="1:11" ht="13.5">
      <c r="A162" s="311"/>
      <c r="B162" s="305">
        <v>506</v>
      </c>
      <c r="C162" s="306" t="s">
        <v>173</v>
      </c>
      <c r="D162" s="329">
        <v>635578</v>
      </c>
      <c r="E162" s="282">
        <f t="shared" si="4"/>
        <v>0.07382635127287604</v>
      </c>
      <c r="G162" s="353"/>
      <c r="H162" s="354"/>
      <c r="I162" s="355"/>
      <c r="J162" s="388"/>
      <c r="K162" s="357"/>
    </row>
    <row r="163" spans="1:11" ht="13.5">
      <c r="A163" s="311"/>
      <c r="B163" s="305">
        <v>507</v>
      </c>
      <c r="C163" s="306" t="s">
        <v>174</v>
      </c>
      <c r="D163" s="329">
        <v>13208</v>
      </c>
      <c r="E163" s="282">
        <f t="shared" si="4"/>
        <v>0.0015341916296853363</v>
      </c>
      <c r="G163" s="353"/>
      <c r="H163" s="359"/>
      <c r="I163" s="353"/>
      <c r="J163" s="360"/>
      <c r="K163" s="357"/>
    </row>
    <row r="164" spans="1:11" ht="13.5">
      <c r="A164" s="311"/>
      <c r="B164" s="305">
        <v>509</v>
      </c>
      <c r="C164" s="306" t="s">
        <v>175</v>
      </c>
      <c r="D164" s="329">
        <v>4602</v>
      </c>
      <c r="E164" s="282">
        <f t="shared" si="4"/>
        <v>0.0005345510205793396</v>
      </c>
      <c r="G164" s="361"/>
      <c r="H164" s="355"/>
      <c r="I164" s="355"/>
      <c r="J164" s="356"/>
      <c r="K164" s="357"/>
    </row>
    <row r="165" spans="1:11" ht="13.5">
      <c r="A165" s="311"/>
      <c r="B165" s="305">
        <v>511</v>
      </c>
      <c r="C165" s="306" t="s">
        <v>177</v>
      </c>
      <c r="D165" s="329">
        <v>1095</v>
      </c>
      <c r="E165" s="282">
        <f t="shared" si="4"/>
        <v>0.00012719108377539696</v>
      </c>
      <c r="G165" s="355"/>
      <c r="H165" s="355"/>
      <c r="I165" s="355"/>
      <c r="J165" s="355"/>
      <c r="K165" s="355"/>
    </row>
    <row r="166" spans="1:5" ht="13.5">
      <c r="A166" s="311"/>
      <c r="B166" s="305">
        <v>516</v>
      </c>
      <c r="C166" s="306" t="s">
        <v>182</v>
      </c>
      <c r="D166" s="329">
        <v>502</v>
      </c>
      <c r="E166" s="282">
        <f t="shared" si="4"/>
        <v>5.83104329271683E-05</v>
      </c>
    </row>
    <row r="167" spans="1:5" ht="13.5">
      <c r="A167" s="311"/>
      <c r="B167" s="305">
        <v>517</v>
      </c>
      <c r="C167" s="306" t="s">
        <v>183</v>
      </c>
      <c r="D167" s="329">
        <v>7266</v>
      </c>
      <c r="E167" s="282">
        <f t="shared" si="4"/>
        <v>0.0008439912463123601</v>
      </c>
    </row>
    <row r="168" spans="1:5" ht="13.5">
      <c r="A168" s="311"/>
      <c r="B168" s="305">
        <v>521</v>
      </c>
      <c r="C168" s="306" t="s">
        <v>187</v>
      </c>
      <c r="D168" s="329">
        <v>1886</v>
      </c>
      <c r="E168" s="282">
        <f t="shared" si="4"/>
        <v>0.0002190706703199988</v>
      </c>
    </row>
    <row r="169" spans="1:5" ht="13.5">
      <c r="A169" s="311"/>
      <c r="B169" s="305">
        <v>523</v>
      </c>
      <c r="C169" s="306" t="s">
        <v>189</v>
      </c>
      <c r="D169" s="329">
        <v>522</v>
      </c>
      <c r="E169" s="282">
        <f t="shared" si="4"/>
        <v>6.0633557744983764E-05</v>
      </c>
    </row>
    <row r="170" spans="1:5" ht="13.5">
      <c r="A170" s="311"/>
      <c r="B170" s="305">
        <v>524</v>
      </c>
      <c r="C170" s="306" t="s">
        <v>190</v>
      </c>
      <c r="D170" s="329">
        <v>35548</v>
      </c>
      <c r="E170" s="282">
        <f t="shared" si="4"/>
        <v>0.0041291220511852165</v>
      </c>
    </row>
    <row r="171" spans="1:5" ht="13.5">
      <c r="A171" s="311"/>
      <c r="B171" s="305">
        <v>527</v>
      </c>
      <c r="C171" s="306" t="s">
        <v>193</v>
      </c>
      <c r="D171" s="329">
        <v>2143</v>
      </c>
      <c r="E171" s="282">
        <f t="shared" si="4"/>
        <v>0.0002489228242289276</v>
      </c>
    </row>
    <row r="172" spans="1:5" ht="13.5">
      <c r="A172" s="311"/>
      <c r="B172" s="305">
        <v>531</v>
      </c>
      <c r="C172" s="306" t="s">
        <v>197</v>
      </c>
      <c r="D172" s="329">
        <v>2082</v>
      </c>
      <c r="E172" s="282">
        <f t="shared" si="4"/>
        <v>0.00024183729353459044</v>
      </c>
    </row>
    <row r="173" spans="1:5" ht="13.5">
      <c r="A173" s="311"/>
      <c r="B173" s="305">
        <v>532</v>
      </c>
      <c r="C173" s="306" t="s">
        <v>198</v>
      </c>
      <c r="D173" s="329">
        <v>672</v>
      </c>
      <c r="E173" s="282">
        <f t="shared" si="4"/>
        <v>7.805699387859978E-05</v>
      </c>
    </row>
    <row r="174" spans="1:5" ht="13.5">
      <c r="A174" s="311"/>
      <c r="B174" s="305">
        <v>533</v>
      </c>
      <c r="C174" s="306" t="s">
        <v>199</v>
      </c>
      <c r="D174" s="329">
        <v>701</v>
      </c>
      <c r="E174" s="282">
        <f t="shared" si="4"/>
        <v>8.142552486443223E-05</v>
      </c>
    </row>
    <row r="175" spans="1:5" ht="13.5">
      <c r="A175" s="311"/>
      <c r="B175" s="305">
        <v>534</v>
      </c>
      <c r="C175" s="306" t="s">
        <v>200</v>
      </c>
      <c r="D175" s="329">
        <v>250</v>
      </c>
      <c r="E175" s="282">
        <f t="shared" si="4"/>
        <v>2.9039060222693373E-05</v>
      </c>
    </row>
    <row r="176" spans="1:5" ht="13.5">
      <c r="A176" s="311"/>
      <c r="B176" s="305">
        <v>535</v>
      </c>
      <c r="C176" s="306" t="s">
        <v>201</v>
      </c>
      <c r="D176" s="329">
        <v>4135</v>
      </c>
      <c r="E176" s="282">
        <f t="shared" si="4"/>
        <v>0.0004803060560833485</v>
      </c>
    </row>
    <row r="177" spans="1:5" ht="13.5">
      <c r="A177" s="311"/>
      <c r="B177" s="305">
        <v>538</v>
      </c>
      <c r="C177" s="306" t="s">
        <v>204</v>
      </c>
      <c r="D177" s="329">
        <v>21615</v>
      </c>
      <c r="E177" s="282">
        <f t="shared" si="4"/>
        <v>0.0025107171468540693</v>
      </c>
    </row>
    <row r="178" spans="1:5" ht="13.5">
      <c r="A178" s="311"/>
      <c r="B178" s="305">
        <v>541</v>
      </c>
      <c r="C178" s="306" t="s">
        <v>207</v>
      </c>
      <c r="D178" s="329">
        <v>7991</v>
      </c>
      <c r="E178" s="282">
        <f t="shared" si="4"/>
        <v>0.000928204520958171</v>
      </c>
    </row>
    <row r="179" spans="1:5" ht="13.5">
      <c r="A179" s="311"/>
      <c r="B179" s="305">
        <v>542</v>
      </c>
      <c r="C179" s="306" t="s">
        <v>208</v>
      </c>
      <c r="D179" s="329">
        <v>1559</v>
      </c>
      <c r="E179" s="282">
        <f t="shared" si="4"/>
        <v>0.00018108757954871587</v>
      </c>
    </row>
    <row r="180" spans="1:5" ht="13.5">
      <c r="A180" s="311"/>
      <c r="B180" s="305">
        <v>543</v>
      </c>
      <c r="C180" s="306" t="s">
        <v>209</v>
      </c>
      <c r="D180" s="329">
        <v>14394</v>
      </c>
      <c r="E180" s="282">
        <f t="shared" si="4"/>
        <v>0.001671952931381794</v>
      </c>
    </row>
    <row r="181" spans="1:5" ht="13.5">
      <c r="A181" s="311"/>
      <c r="B181" s="305">
        <v>544</v>
      </c>
      <c r="C181" s="306" t="s">
        <v>210</v>
      </c>
      <c r="D181" s="329">
        <v>517</v>
      </c>
      <c r="E181" s="282">
        <f t="shared" si="4"/>
        <v>6.00527765405299E-05</v>
      </c>
    </row>
    <row r="182" spans="1:5" ht="13.5">
      <c r="A182" s="311"/>
      <c r="B182" s="305">
        <v>545</v>
      </c>
      <c r="C182" s="306" t="s">
        <v>211</v>
      </c>
      <c r="D182" s="329">
        <v>2386</v>
      </c>
      <c r="E182" s="282">
        <f t="shared" si="4"/>
        <v>0.0002771487907653856</v>
      </c>
    </row>
    <row r="183" spans="1:5" ht="13.5">
      <c r="A183" s="311"/>
      <c r="B183" s="305">
        <v>546</v>
      </c>
      <c r="C183" s="306" t="s">
        <v>212</v>
      </c>
      <c r="D183" s="329">
        <v>1845</v>
      </c>
      <c r="E183" s="282">
        <f t="shared" si="4"/>
        <v>0.0002143082644434771</v>
      </c>
    </row>
    <row r="184" spans="1:5" ht="13.5">
      <c r="A184" s="311"/>
      <c r="B184" s="305">
        <v>547</v>
      </c>
      <c r="C184" s="306" t="s">
        <v>213</v>
      </c>
      <c r="D184" s="329">
        <v>12813</v>
      </c>
      <c r="E184" s="282">
        <f t="shared" si="4"/>
        <v>0.0014883099145334808</v>
      </c>
    </row>
    <row r="185" spans="1:5" ht="13.5">
      <c r="A185" s="311"/>
      <c r="B185" s="305">
        <v>548</v>
      </c>
      <c r="C185" s="306" t="s">
        <v>214</v>
      </c>
      <c r="D185" s="329">
        <v>551</v>
      </c>
      <c r="E185" s="282">
        <f t="shared" si="4"/>
        <v>6.40020887308162E-05</v>
      </c>
    </row>
    <row r="186" spans="1:5" ht="13.5">
      <c r="A186" s="311"/>
      <c r="B186" s="305">
        <v>549</v>
      </c>
      <c r="C186" s="306" t="s">
        <v>215</v>
      </c>
      <c r="D186" s="329">
        <v>11154</v>
      </c>
      <c r="E186" s="282">
        <f t="shared" si="4"/>
        <v>0.0012956067108956877</v>
      </c>
    </row>
    <row r="187" spans="1:5" ht="13.5">
      <c r="A187" s="311"/>
      <c r="B187" s="305">
        <v>550</v>
      </c>
      <c r="C187" s="306" t="s">
        <v>216</v>
      </c>
      <c r="D187" s="329">
        <v>303</v>
      </c>
      <c r="E187" s="282">
        <f t="shared" si="4"/>
        <v>3.519534098990437E-05</v>
      </c>
    </row>
    <row r="188" spans="1:5" ht="13.5">
      <c r="A188" s="311"/>
      <c r="B188" s="305">
        <v>551</v>
      </c>
      <c r="C188" s="306" t="s">
        <v>217</v>
      </c>
      <c r="D188" s="329">
        <v>2093085</v>
      </c>
      <c r="E188" s="282">
        <f t="shared" si="4"/>
        <v>0.24312488546486466</v>
      </c>
    </row>
    <row r="189" spans="1:5" ht="13.5">
      <c r="A189" s="311"/>
      <c r="B189" s="305">
        <v>552</v>
      </c>
      <c r="C189" s="306" t="s">
        <v>218</v>
      </c>
      <c r="D189" s="329">
        <v>3068</v>
      </c>
      <c r="E189" s="282">
        <f t="shared" si="4"/>
        <v>0.0003563673470528931</v>
      </c>
    </row>
    <row r="190" spans="1:5" ht="13.5">
      <c r="A190" s="311"/>
      <c r="B190" s="305">
        <v>553</v>
      </c>
      <c r="C190" s="306" t="s">
        <v>219</v>
      </c>
      <c r="D190" s="329">
        <v>211</v>
      </c>
      <c r="E190" s="282">
        <f t="shared" si="4"/>
        <v>2.450896682795321E-05</v>
      </c>
    </row>
    <row r="191" spans="1:5" ht="13.5">
      <c r="A191" s="311"/>
      <c r="B191" s="305">
        <v>554</v>
      </c>
      <c r="C191" s="306" t="s">
        <v>220</v>
      </c>
      <c r="D191" s="329">
        <v>778</v>
      </c>
      <c r="E191" s="282">
        <f t="shared" si="4"/>
        <v>9.036955541302178E-05</v>
      </c>
    </row>
    <row r="192" spans="1:5" ht="13.5">
      <c r="A192" s="311"/>
      <c r="B192" s="326">
        <v>555</v>
      </c>
      <c r="C192" s="417" t="s">
        <v>221</v>
      </c>
      <c r="D192" s="418">
        <v>370</v>
      </c>
      <c r="E192" s="282">
        <f t="shared" si="4"/>
        <v>4.297780912958619E-05</v>
      </c>
    </row>
    <row r="193" spans="1:5" ht="14.25" thickBot="1">
      <c r="A193" s="291" t="s">
        <v>384</v>
      </c>
      <c r="B193" s="292" t="s">
        <v>382</v>
      </c>
      <c r="C193" s="293"/>
      <c r="D193" s="294">
        <f>SUM(D158:D192)</f>
        <v>3101219</v>
      </c>
      <c r="E193" s="295">
        <f t="shared" si="4"/>
        <v>0.36022594121904367</v>
      </c>
    </row>
  </sheetData>
  <sheetProtection/>
  <mergeCells count="2">
    <mergeCell ref="A6:C6"/>
    <mergeCell ref="G6:I6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chizuko_watanabe</dc:creator>
  <cp:keywords/>
  <dc:description/>
  <cp:lastModifiedBy>okumura shoji</cp:lastModifiedBy>
  <cp:lastPrinted>2015-03-23T02:51:54Z</cp:lastPrinted>
  <dcterms:created xsi:type="dcterms:W3CDTF">2013-05-28T01:58:02Z</dcterms:created>
  <dcterms:modified xsi:type="dcterms:W3CDTF">2015-07-23T01:38:38Z</dcterms:modified>
  <cp:category/>
  <cp:version/>
  <cp:contentType/>
  <cp:contentStatus/>
</cp:coreProperties>
</file>