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430" activeTab="0"/>
  </bookViews>
  <sheets>
    <sheet name="名古屋港(輸出入）" sheetId="1" r:id="rId1"/>
    <sheet name="衣浦港（輸出入）" sheetId="2" r:id="rId2"/>
    <sheet name="三河港（輸出入）" sheetId="3" r:id="rId3"/>
    <sheet name="中部空港（輸出入） " sheetId="4" r:id="rId4"/>
    <sheet name="県内全体輸出" sheetId="5" r:id="rId5"/>
    <sheet name="県内全体輸入" sheetId="6" r:id="rId6"/>
  </sheets>
  <definedNames>
    <definedName name="_xlnm.Print_Titles" localSheetId="1">'衣浦港（輸出入）'!$3:$5</definedName>
    <definedName name="_xlnm.Print_Titles" localSheetId="2">'三河港（輸出入）'!$3:$5</definedName>
    <definedName name="_xlnm.Print_Titles" localSheetId="3">'中部空港（輸出入） '!$3:$5</definedName>
    <definedName name="_xlnm.Print_Titles" localSheetId="0">'名古屋港(輸出入）'!$3:$5</definedName>
  </definedNames>
  <calcPr fullCalcOnLoad="1"/>
</workbook>
</file>

<file path=xl/sharedStrings.xml><?xml version="1.0" encoding="utf-8"?>
<sst xmlns="http://schemas.openxmlformats.org/spreadsheetml/2006/main" count="1888" uniqueCount="450">
  <si>
    <t>地域分類</t>
  </si>
  <si>
    <t>国コード</t>
  </si>
  <si>
    <t>国名</t>
  </si>
  <si>
    <t>アジア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</si>
  <si>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</si>
  <si>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</si>
  <si>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</si>
  <si>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</si>
  <si>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</si>
  <si>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</si>
  <si>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</si>
  <si>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</si>
  <si>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</si>
  <si>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</si>
  <si>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</si>
  <si>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</si>
  <si>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</si>
  <si>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</si>
  <si>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</si>
  <si>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</si>
  <si>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</si>
  <si>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</si>
  <si>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</si>
  <si>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</si>
  <si>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</si>
  <si>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</si>
  <si>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</si>
  <si>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</si>
  <si>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アジア 合計</t>
  </si>
  <si>
    <t>大洋州</t>
  </si>
  <si>
    <t>オーストラリア</t>
  </si>
  <si>
    <t>パプアニューギニア</t>
  </si>
  <si>
    <t>その他のオーストラリア領</t>
  </si>
  <si>
    <t>ニュージーランド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</si>
  <si>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</si>
  <si>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</si>
  <si>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</si>
  <si>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</si>
  <si>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</si>
  <si>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</si>
  <si>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</si>
  <si>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</si>
  <si>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</si>
  <si>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</si>
  <si>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</si>
  <si>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</si>
  <si>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</si>
  <si>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</si>
  <si>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</si>
  <si>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</si>
  <si>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</si>
  <si>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北米</t>
  </si>
  <si>
    <t>カナダ</t>
  </si>
  <si>
    <t>アメリカ合衆国</t>
  </si>
  <si>
    <t>北米 合計</t>
  </si>
  <si>
    <t>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</si>
  <si>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</si>
  <si>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</si>
  <si>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</si>
  <si>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</si>
  <si>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</si>
  <si>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</si>
  <si>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</si>
  <si>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</si>
  <si>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</si>
  <si>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</si>
  <si>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</si>
  <si>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</si>
  <si>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</si>
  <si>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</si>
  <si>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</si>
  <si>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</si>
  <si>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</si>
  <si>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</si>
  <si>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</si>
  <si>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</si>
  <si>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</si>
  <si>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</si>
  <si>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</si>
  <si>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</si>
  <si>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</si>
  <si>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</si>
  <si>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</si>
  <si>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</si>
  <si>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</si>
  <si>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</si>
  <si>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</si>
  <si>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</si>
  <si>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</si>
  <si>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</si>
  <si>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</si>
  <si>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</si>
  <si>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</si>
  <si>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</si>
  <si>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</si>
  <si>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</si>
  <si>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</si>
  <si>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</si>
  <si>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</si>
  <si>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</si>
  <si>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中南米 合計</t>
  </si>
  <si>
    <t>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</si>
  <si>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</si>
  <si>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</si>
  <si>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</si>
  <si>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</si>
  <si>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</si>
  <si>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</si>
  <si>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</si>
  <si>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</si>
  <si>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</si>
  <si>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</si>
  <si>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</si>
  <si>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</si>
  <si>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</si>
  <si>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</si>
  <si>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</si>
  <si>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</si>
  <si>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</si>
  <si>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</si>
  <si>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</si>
  <si>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</si>
  <si>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</si>
  <si>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</si>
  <si>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</si>
  <si>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</si>
  <si>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</si>
  <si>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</si>
  <si>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</si>
  <si>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コソボ</t>
  </si>
  <si>
    <t>西欧 合計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</si>
  <si>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</si>
  <si>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</si>
  <si>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</si>
  <si>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</si>
  <si>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</si>
  <si>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</si>
  <si>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</si>
  <si>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</si>
  <si>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</si>
  <si>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</si>
  <si>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</si>
  <si>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</si>
  <si>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</si>
  <si>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</si>
  <si>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</si>
  <si>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</si>
  <si>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</si>
  <si>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</si>
  <si>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</si>
  <si>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</si>
  <si>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</si>
  <si>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</si>
  <si>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</si>
  <si>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</si>
  <si>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</si>
  <si>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</si>
  <si>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</si>
  <si>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</si>
  <si>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</si>
  <si>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</si>
  <si>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</si>
  <si>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</si>
  <si>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</si>
  <si>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</si>
  <si>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</si>
  <si>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</si>
  <si>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中東 合計</t>
  </si>
  <si>
    <t>アフリカ</t>
  </si>
  <si>
    <t>モロッコ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</si>
  <si>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</si>
  <si>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</si>
  <si>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</si>
  <si>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</si>
  <si>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</si>
  <si>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</si>
  <si>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</si>
  <si>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</si>
  <si>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</si>
  <si>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</si>
  <si>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</si>
  <si>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</si>
  <si>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</si>
  <si>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</si>
  <si>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</si>
  <si>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</si>
  <si>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</si>
  <si>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</si>
  <si>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</si>
  <si>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</si>
  <si>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</si>
  <si>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</si>
  <si>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</si>
  <si>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</si>
  <si>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</si>
  <si>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</si>
  <si>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</si>
  <si>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</si>
  <si>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</si>
  <si>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</si>
  <si>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</si>
  <si>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</si>
  <si>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</si>
  <si>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</si>
  <si>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</si>
  <si>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</si>
  <si>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</si>
  <si>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</si>
  <si>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</si>
  <si>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</si>
  <si>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</si>
  <si>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</si>
  <si>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</si>
  <si>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</si>
  <si>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</si>
  <si>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</si>
  <si>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</si>
  <si>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</si>
  <si>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</si>
  <si>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</si>
  <si>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</si>
  <si>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</si>
  <si>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</si>
  <si>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</si>
  <si>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</si>
  <si>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アフリカ 合計</t>
  </si>
  <si>
    <t>クック諸島(ニュージーランド)</t>
  </si>
  <si>
    <t>大韓民国</t>
  </si>
  <si>
    <t>&lt;２&gt;輸入</t>
  </si>
  <si>
    <t>総　　額</t>
  </si>
  <si>
    <t>（その他）</t>
  </si>
  <si>
    <t>(その他）</t>
  </si>
  <si>
    <t>中東欧・ロシア等 合計</t>
  </si>
  <si>
    <t>県内港</t>
  </si>
  <si>
    <t>全国</t>
  </si>
  <si>
    <t>トケラウ諸島(ニュージーランド）</t>
  </si>
  <si>
    <t>グリーンランド(デンマーク領）</t>
  </si>
  <si>
    <t>アゾレス(葡)</t>
  </si>
  <si>
    <t>マケドニア旧ユーゴスラビア共</t>
  </si>
  <si>
    <t>セウタ及びメリリア(西)</t>
  </si>
  <si>
    <t>西サハラ</t>
  </si>
  <si>
    <t>南スーダン</t>
  </si>
  <si>
    <t>特殊地域</t>
  </si>
  <si>
    <t>不明</t>
  </si>
  <si>
    <t>特殊地域合計</t>
  </si>
  <si>
    <t>（１）県内港全体</t>
  </si>
  <si>
    <t>(単位：百万円、%)</t>
  </si>
  <si>
    <t>県内港</t>
  </si>
  <si>
    <t>全国</t>
  </si>
  <si>
    <t>前年比</t>
  </si>
  <si>
    <t>構成比</t>
  </si>
  <si>
    <t>皆増</t>
  </si>
  <si>
    <t>クック諸島(ニュージーランド）</t>
  </si>
  <si>
    <t>米領オセアニア</t>
  </si>
  <si>
    <t>皆減</t>
  </si>
  <si>
    <t>グリーンランド(デンマーク）</t>
  </si>
  <si>
    <t>タークス及びカイコス諸島(英</t>
  </si>
  <si>
    <t>b</t>
  </si>
  <si>
    <t>英領南極地域</t>
  </si>
  <si>
    <t>本県の
割合</t>
  </si>
  <si>
    <t>（2）港別ー①名古屋港ー</t>
  </si>
  <si>
    <t>(単位：千円、%)</t>
  </si>
  <si>
    <t>価格</t>
  </si>
  <si>
    <t>構成比</t>
  </si>
  <si>
    <t>a</t>
  </si>
  <si>
    <t>大洋州 合計</t>
  </si>
  <si>
    <t>北米</t>
  </si>
  <si>
    <t>タークス及びカイコス諸島(英)</t>
  </si>
  <si>
    <t>セルビア</t>
  </si>
  <si>
    <t>マケドニア旧ユーゴスラビア共和国</t>
  </si>
  <si>
    <t>モンテネグロ</t>
  </si>
  <si>
    <t>中東欧・ロシア等集計</t>
  </si>
  <si>
    <t>南スーダン</t>
  </si>
  <si>
    <t>2015年</t>
  </si>
  <si>
    <t>大洋州 合計</t>
  </si>
  <si>
    <t>セルビア</t>
  </si>
  <si>
    <t>中東欧・</t>
  </si>
  <si>
    <t>ロシア等</t>
  </si>
  <si>
    <t>ジョージア</t>
  </si>
  <si>
    <t>e2</t>
  </si>
  <si>
    <t>g</t>
  </si>
  <si>
    <t>h</t>
  </si>
  <si>
    <t>コソボ</t>
  </si>
  <si>
    <t>トケラウ諸島(ニュージーランド)</t>
  </si>
  <si>
    <t>（2）港別ー②衣浦港ー</t>
  </si>
  <si>
    <t>（2）港別ー③三河港ー</t>
  </si>
  <si>
    <t>(ASEAN)</t>
  </si>
  <si>
    <t>d</t>
  </si>
  <si>
    <t>（2）港別ー④中部国際空港ー</t>
  </si>
  <si>
    <t>特殊地域</t>
  </si>
  <si>
    <t>特殊地域合計</t>
  </si>
  <si>
    <t>第５表　県内港及び全国の地域（国）別輸出入額（平成２８年）</t>
  </si>
  <si>
    <t>2016年</t>
  </si>
  <si>
    <t>皆減</t>
  </si>
  <si>
    <t>a</t>
  </si>
  <si>
    <t>皆増</t>
  </si>
  <si>
    <t>　</t>
  </si>
  <si>
    <t>　</t>
  </si>
  <si>
    <t>　</t>
  </si>
  <si>
    <t>f</t>
  </si>
  <si>
    <t>英領インド洋地域</t>
  </si>
  <si>
    <t>　</t>
  </si>
  <si>
    <t>　</t>
  </si>
  <si>
    <t>c</t>
  </si>
  <si>
    <t>　</t>
  </si>
  <si>
    <t>　</t>
  </si>
  <si>
    <t>マケドニア旧ユーゴスラビア</t>
  </si>
  <si>
    <t>モンテネグロ</t>
  </si>
  <si>
    <t>(EU)</t>
  </si>
  <si>
    <t>(EFTA)</t>
  </si>
  <si>
    <t>e1</t>
  </si>
  <si>
    <t>（EU)</t>
  </si>
  <si>
    <t>　</t>
  </si>
  <si>
    <t>　</t>
  </si>
  <si>
    <t>　</t>
  </si>
  <si>
    <t>　</t>
  </si>
  <si>
    <t>f</t>
  </si>
  <si>
    <t>サントメ・プリンシペ</t>
  </si>
  <si>
    <t>　</t>
  </si>
  <si>
    <t>エリトリア</t>
  </si>
  <si>
    <t>第５表　県内港及び全国の地域（国）別輸出入額（平成２８年）</t>
  </si>
  <si>
    <t>（１）県内港全体</t>
  </si>
  <si>
    <t>&lt;1&gt;輸出</t>
  </si>
  <si>
    <t>(単位：百万円、%)</t>
  </si>
  <si>
    <t>本県の
割合</t>
  </si>
  <si>
    <t>前年比</t>
  </si>
  <si>
    <t>構成比</t>
  </si>
  <si>
    <t>前年比</t>
  </si>
  <si>
    <t>構成比</t>
  </si>
  <si>
    <t>総　　額</t>
  </si>
  <si>
    <t>(ASEAN)</t>
  </si>
  <si>
    <t>(その他）</t>
  </si>
  <si>
    <t>大洋州 合計</t>
  </si>
  <si>
    <t>b</t>
  </si>
  <si>
    <t>c</t>
  </si>
  <si>
    <t>タークス及びカイコス諸島(英）</t>
  </si>
  <si>
    <t>d</t>
  </si>
  <si>
    <t>セルビア</t>
  </si>
  <si>
    <t>(その他）</t>
  </si>
  <si>
    <t>中東欧・</t>
  </si>
  <si>
    <t>ロシア等</t>
  </si>
  <si>
    <t>ジョージア</t>
  </si>
  <si>
    <t>(その他)</t>
  </si>
  <si>
    <t>中東欧・ロシア等</t>
  </si>
  <si>
    <t>e2</t>
  </si>
  <si>
    <t>　</t>
  </si>
  <si>
    <t>g</t>
  </si>
  <si>
    <t>h</t>
  </si>
  <si>
    <t>a</t>
  </si>
  <si>
    <t>アジア 合計</t>
  </si>
  <si>
    <t>中南米 合計</t>
  </si>
  <si>
    <t>第５表　県内港及び全国の地域（国）別輸出入額（平成２8年）</t>
  </si>
  <si>
    <t>総　　額</t>
  </si>
  <si>
    <t>(ASEAN)</t>
  </si>
  <si>
    <t>a</t>
  </si>
  <si>
    <t>　</t>
  </si>
  <si>
    <t>b</t>
  </si>
  <si>
    <t>c</t>
  </si>
  <si>
    <t>大洋州 合計</t>
  </si>
  <si>
    <t>b</t>
  </si>
  <si>
    <t>北米 合計</t>
  </si>
  <si>
    <t>d</t>
  </si>
  <si>
    <t>(EU)</t>
  </si>
  <si>
    <t>(EFTA)</t>
  </si>
  <si>
    <t>e1</t>
  </si>
  <si>
    <t>中東欧・</t>
  </si>
  <si>
    <t>中南米 合計</t>
  </si>
  <si>
    <t>d</t>
  </si>
  <si>
    <t>ロシア等</t>
  </si>
  <si>
    <t>ジョージア</t>
  </si>
  <si>
    <t>（EU)</t>
  </si>
  <si>
    <t>e2</t>
  </si>
  <si>
    <t>(その他）</t>
  </si>
  <si>
    <t>f</t>
  </si>
  <si>
    <t>西欧 合計</t>
  </si>
  <si>
    <t>(その他)</t>
  </si>
  <si>
    <t>e2</t>
  </si>
  <si>
    <t>g</t>
  </si>
  <si>
    <t>中東 合計</t>
  </si>
  <si>
    <t>f</t>
  </si>
  <si>
    <t>　</t>
  </si>
  <si>
    <t>アフリカ 合計</t>
  </si>
  <si>
    <t>g</t>
  </si>
  <si>
    <t>&lt;1&gt;輸出</t>
  </si>
  <si>
    <t>総　　額</t>
  </si>
  <si>
    <t>(ASEAN)</t>
  </si>
  <si>
    <t>(ASEAN)</t>
  </si>
  <si>
    <t>(その他）</t>
  </si>
  <si>
    <t>アジア 合計</t>
  </si>
  <si>
    <t>a</t>
  </si>
  <si>
    <t>大洋州 合計</t>
  </si>
  <si>
    <t>b</t>
  </si>
  <si>
    <t>大洋州 合計</t>
  </si>
  <si>
    <t>b</t>
  </si>
  <si>
    <t>c</t>
  </si>
  <si>
    <t>北米 合計</t>
  </si>
  <si>
    <t>c</t>
  </si>
  <si>
    <t>　</t>
  </si>
  <si>
    <t>d</t>
  </si>
  <si>
    <t>中南米 合計</t>
  </si>
  <si>
    <t>d</t>
  </si>
  <si>
    <t>(EU)</t>
  </si>
  <si>
    <t>(EFTA)</t>
  </si>
  <si>
    <t>e1</t>
  </si>
  <si>
    <t>中東欧・</t>
  </si>
  <si>
    <t>(EU)</t>
  </si>
  <si>
    <t>ロシア等</t>
  </si>
  <si>
    <t>(EFTA)</t>
  </si>
  <si>
    <t>(その他）</t>
  </si>
  <si>
    <t>西欧 合計</t>
  </si>
  <si>
    <t>e1</t>
  </si>
  <si>
    <t>（EU)</t>
  </si>
  <si>
    <t>中東欧・</t>
  </si>
  <si>
    <t>e2</t>
  </si>
  <si>
    <t>(EU)</t>
  </si>
  <si>
    <t>f</t>
  </si>
  <si>
    <t>g</t>
  </si>
  <si>
    <t>中東 合計</t>
  </si>
  <si>
    <t>f</t>
  </si>
  <si>
    <t>アフリカ 合計</t>
  </si>
  <si>
    <t>(その他）</t>
  </si>
  <si>
    <t>大洋州 合計</t>
  </si>
  <si>
    <t>大洋州 合計</t>
  </si>
  <si>
    <t>c</t>
  </si>
  <si>
    <t>d</t>
  </si>
  <si>
    <t>(EFTA)</t>
  </si>
  <si>
    <t>ロシア等</t>
  </si>
  <si>
    <t>（EU)</t>
  </si>
  <si>
    <t>中南米 合計</t>
  </si>
  <si>
    <t>d</t>
  </si>
  <si>
    <t>(EU)</t>
  </si>
  <si>
    <t>(その他）</t>
  </si>
  <si>
    <t>西欧 合計</t>
  </si>
  <si>
    <t>ジョージア</t>
  </si>
  <si>
    <t>中東 合計</t>
  </si>
  <si>
    <t>アフリカ 合計</t>
  </si>
  <si>
    <t>&lt;1&gt;輸出</t>
  </si>
  <si>
    <t>アジア 合計</t>
  </si>
  <si>
    <t>大洋州 合計</t>
  </si>
  <si>
    <t>d</t>
  </si>
  <si>
    <t>(EU)</t>
  </si>
  <si>
    <t>(EFTA)</t>
  </si>
  <si>
    <t>中東欧・</t>
  </si>
  <si>
    <t>ロシア等</t>
  </si>
  <si>
    <t>ジョージア</t>
  </si>
  <si>
    <t>(EFTA)</t>
  </si>
  <si>
    <t>ロシア等</t>
  </si>
  <si>
    <t>f</t>
  </si>
  <si>
    <t>ｈ</t>
  </si>
  <si>
    <t>不明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</si>
</sst>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.0_ "/>
    <numFmt numFmtId="179" formatCode="#,##0_);[Red]\(#,##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3.5"/>
      <name val="System"/>
      <family val="0"/>
    </font>
    <font>
      <b/>
      <sz val="14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sz val="5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5"/>
      <color theme="1"/>
      <name val="Calibri"/>
      <family val="3"/>
    </font>
    <font>
      <sz val="7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" fillId="0" borderId="0">
      <alignment/>
      <protection/>
    </xf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 shrinkToFit="1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horizontal="center" vertical="center" shrinkToFit="1"/>
    </xf>
    <xf numFmtId="178" fontId="0" fillId="34" borderId="12" xfId="42" applyNumberFormat="1" applyFont="1" applyFill="1" applyBorder="1" applyAlignment="1">
      <alignment horizontal="right" vertical="center" shrinkToFit="1"/>
    </xf>
    <xf numFmtId="177" fontId="0" fillId="33" borderId="12" xfId="0" applyNumberFormat="1" applyFont="1" applyFill="1" applyBorder="1" applyAlignment="1">
      <alignment horizontal="right" vertical="center" shrinkToFit="1"/>
    </xf>
    <xf numFmtId="177" fontId="0" fillId="0" borderId="10" xfId="0" applyNumberFormat="1" applyBorder="1" applyAlignment="1">
      <alignment horizontal="right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177" fontId="0" fillId="35" borderId="10" xfId="0" applyNumberFormat="1" applyFont="1" applyFill="1" applyBorder="1" applyAlignment="1">
      <alignment horizontal="right" vertical="center" shrinkToFit="1"/>
    </xf>
    <xf numFmtId="178" fontId="0" fillId="0" borderId="10" xfId="42" applyNumberFormat="1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vertical="center" shrinkToFit="1"/>
    </xf>
    <xf numFmtId="177" fontId="0" fillId="33" borderId="12" xfId="0" applyNumberForma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7" fontId="0" fillId="36" borderId="10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179" fontId="0" fillId="36" borderId="11" xfId="0" applyNumberFormat="1" applyFont="1" applyFill="1" applyBorder="1" applyAlignment="1">
      <alignment horizontal="right" vertical="center"/>
    </xf>
    <xf numFmtId="178" fontId="0" fillId="36" borderId="12" xfId="42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8" fontId="0" fillId="36" borderId="12" xfId="0" applyNumberFormat="1" applyFont="1" applyFill="1" applyBorder="1" applyAlignment="1">
      <alignment horizontal="right" vertical="center" shrinkToFit="1"/>
    </xf>
    <xf numFmtId="177" fontId="0" fillId="36" borderId="12" xfId="0" applyNumberFormat="1" applyFont="1" applyFill="1" applyBorder="1" applyAlignment="1">
      <alignment horizontal="right" vertical="center" shrinkToFit="1"/>
    </xf>
    <xf numFmtId="179" fontId="0" fillId="0" borderId="13" xfId="0" applyNumberFormat="1" applyFont="1" applyFill="1" applyBorder="1" applyAlignment="1">
      <alignment horizontal="right" vertical="center" shrinkToFit="1"/>
    </xf>
    <xf numFmtId="178" fontId="0" fillId="0" borderId="15" xfId="42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9" fontId="0" fillId="0" borderId="13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 shrinkToFit="1"/>
    </xf>
    <xf numFmtId="177" fontId="0" fillId="0" borderId="15" xfId="0" applyNumberFormat="1" applyFont="1" applyFill="1" applyBorder="1" applyAlignment="1">
      <alignment horizontal="right" vertical="center" shrinkToFit="1"/>
    </xf>
    <xf numFmtId="0" fontId="46" fillId="0" borderId="0" xfId="0" applyFont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179" fontId="0" fillId="0" borderId="17" xfId="0" applyNumberFormat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 shrinkToFit="1"/>
    </xf>
    <xf numFmtId="179" fontId="0" fillId="0" borderId="17" xfId="0" applyNumberForma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 shrinkToFit="1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35" borderId="14" xfId="0" applyFont="1" applyFill="1" applyBorder="1" applyAlignment="1">
      <alignment vertical="center" shrinkToFit="1"/>
    </xf>
    <xf numFmtId="179" fontId="0" fillId="35" borderId="17" xfId="0" applyNumberFormat="1" applyFont="1" applyFill="1" applyBorder="1" applyAlignment="1">
      <alignment horizontal="right" vertical="center"/>
    </xf>
    <xf numFmtId="178" fontId="0" fillId="37" borderId="10" xfId="42" applyNumberFormat="1" applyFont="1" applyFill="1" applyBorder="1" applyAlignment="1">
      <alignment horizontal="right" vertical="center" shrinkToFit="1"/>
    </xf>
    <xf numFmtId="177" fontId="0" fillId="37" borderId="14" xfId="0" applyNumberFormat="1" applyFont="1" applyFill="1" applyBorder="1" applyAlignment="1">
      <alignment horizontal="right" vertical="center" shrinkToFit="1"/>
    </xf>
    <xf numFmtId="178" fontId="0" fillId="37" borderId="10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vertical="center" shrinkToFit="1"/>
    </xf>
    <xf numFmtId="179" fontId="0" fillId="33" borderId="11" xfId="0" applyNumberFormat="1" applyFont="1" applyFill="1" applyBorder="1" applyAlignment="1">
      <alignment horizontal="right" vertical="center"/>
    </xf>
    <xf numFmtId="177" fontId="0" fillId="34" borderId="18" xfId="0" applyNumberFormat="1" applyFont="1" applyFill="1" applyBorder="1" applyAlignment="1">
      <alignment horizontal="right" vertical="center" shrinkToFit="1"/>
    </xf>
    <xf numFmtId="178" fontId="0" fillId="34" borderId="12" xfId="0" applyNumberFormat="1" applyFont="1" applyFill="1" applyBorder="1" applyAlignment="1">
      <alignment horizontal="right" vertical="center" shrinkToFit="1"/>
    </xf>
    <xf numFmtId="177" fontId="0" fillId="34" borderId="12" xfId="0" applyNumberFormat="1" applyFont="1" applyFill="1" applyBorder="1" applyAlignment="1">
      <alignment horizontal="right" vertical="center" shrinkToFit="1"/>
    </xf>
    <xf numFmtId="0" fontId="3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178" fontId="0" fillId="0" borderId="10" xfId="42" applyNumberFormat="1" applyFont="1" applyFill="1" applyBorder="1" applyAlignment="1">
      <alignment horizontal="right" vertical="center" shrinkToFit="1"/>
    </xf>
    <xf numFmtId="0" fontId="11" fillId="0" borderId="14" xfId="0" applyFont="1" applyBorder="1" applyAlignment="1">
      <alignment vertical="center"/>
    </xf>
    <xf numFmtId="0" fontId="0" fillId="0" borderId="16" xfId="0" applyFont="1" applyFill="1" applyBorder="1" applyAlignment="1">
      <alignment vertical="center" shrinkToFit="1"/>
    </xf>
    <xf numFmtId="179" fontId="0" fillId="0" borderId="13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179" fontId="0" fillId="0" borderId="17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 shrinkToFit="1"/>
    </xf>
    <xf numFmtId="179" fontId="0" fillId="0" borderId="17" xfId="0" applyNumberFormat="1" applyFont="1" applyFill="1" applyBorder="1" applyAlignment="1">
      <alignment horizontal="right" vertical="center"/>
    </xf>
    <xf numFmtId="179" fontId="3" fillId="0" borderId="17" xfId="0" applyNumberFormat="1" applyFont="1" applyBorder="1" applyAlignment="1">
      <alignment horizontal="center" vertical="center"/>
    </xf>
    <xf numFmtId="179" fontId="0" fillId="36" borderId="17" xfId="0" applyNumberFormat="1" applyFont="1" applyFill="1" applyBorder="1" applyAlignment="1">
      <alignment horizontal="right" vertical="center"/>
    </xf>
    <xf numFmtId="177" fontId="0" fillId="36" borderId="14" xfId="0" applyNumberFormat="1" applyFont="1" applyFill="1" applyBorder="1" applyAlignment="1">
      <alignment horizontal="right" vertical="center" shrinkToFit="1"/>
    </xf>
    <xf numFmtId="177" fontId="0" fillId="38" borderId="14" xfId="0" applyNumberFormat="1" applyFont="1" applyFill="1" applyBorder="1" applyAlignment="1">
      <alignment horizontal="right" vertical="center" shrinkToFit="1"/>
    </xf>
    <xf numFmtId="177" fontId="0" fillId="0" borderId="10" xfId="0" applyNumberFormat="1" applyFill="1" applyBorder="1" applyAlignment="1">
      <alignment horizontal="right" vertical="center" shrinkToFit="1"/>
    </xf>
    <xf numFmtId="177" fontId="0" fillId="35" borderId="14" xfId="0" applyNumberFormat="1" applyFont="1" applyFill="1" applyBorder="1" applyAlignment="1">
      <alignment horizontal="right" vertical="center" shrinkToFit="1"/>
    </xf>
    <xf numFmtId="177" fontId="0" fillId="33" borderId="18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vertical="center" shrinkToFit="1"/>
    </xf>
    <xf numFmtId="179" fontId="0" fillId="37" borderId="17" xfId="0" applyNumberFormat="1" applyFill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 shrinkToFit="1"/>
    </xf>
    <xf numFmtId="177" fontId="0" fillId="0" borderId="15" xfId="0" applyNumberFormat="1" applyFill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34" fillId="0" borderId="10" xfId="0" applyFont="1" applyBorder="1" applyAlignment="1">
      <alignment vertical="center"/>
    </xf>
    <xf numFmtId="179" fontId="34" fillId="0" borderId="10" xfId="0" applyNumberFormat="1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179" fontId="34" fillId="0" borderId="15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 shrinkToFit="1"/>
    </xf>
    <xf numFmtId="179" fontId="0" fillId="0" borderId="17" xfId="0" applyNumberFormat="1" applyFont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 shrinkToFit="1"/>
    </xf>
    <xf numFmtId="177" fontId="0" fillId="0" borderId="14" xfId="0" applyNumberFormat="1" applyFont="1" applyFill="1" applyBorder="1" applyAlignment="1">
      <alignment horizontal="right" vertical="center" shrinkToFit="1"/>
    </xf>
    <xf numFmtId="179" fontId="0" fillId="0" borderId="0" xfId="0" applyNumberFormat="1" applyAlignment="1">
      <alignment vertical="center"/>
    </xf>
    <xf numFmtId="177" fontId="0" fillId="0" borderId="15" xfId="0" applyNumberFormat="1" applyFont="1" applyFill="1" applyBorder="1" applyAlignment="1">
      <alignment horizontal="right" vertical="center" shrinkToFit="1"/>
    </xf>
    <xf numFmtId="179" fontId="0" fillId="0" borderId="20" xfId="0" applyNumberFormat="1" applyBorder="1" applyAlignment="1">
      <alignment vertical="center"/>
    </xf>
    <xf numFmtId="0" fontId="0" fillId="0" borderId="21" xfId="0" applyFont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 shrinkToFit="1"/>
    </xf>
    <xf numFmtId="179" fontId="0" fillId="0" borderId="21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 shrinkToFit="1"/>
    </xf>
    <xf numFmtId="177" fontId="0" fillId="0" borderId="22" xfId="0" applyNumberFormat="1" applyFont="1" applyBorder="1" applyAlignment="1">
      <alignment horizontal="right" vertical="center" shrinkToFit="1"/>
    </xf>
    <xf numFmtId="179" fontId="0" fillId="0" borderId="21" xfId="0" applyNumberFormat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 shrinkToFit="1"/>
    </xf>
    <xf numFmtId="179" fontId="0" fillId="0" borderId="23" xfId="0" applyNumberFormat="1" applyFont="1" applyFill="1" applyBorder="1" applyAlignment="1">
      <alignment horizontal="right" vertical="center" shrinkToFit="1"/>
    </xf>
    <xf numFmtId="179" fontId="51" fillId="0" borderId="10" xfId="0" applyNumberFormat="1" applyFont="1" applyBorder="1" applyAlignment="1">
      <alignment vertical="center"/>
    </xf>
    <xf numFmtId="179" fontId="51" fillId="0" borderId="15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1" fillId="0" borderId="24" xfId="0" applyFont="1" applyFill="1" applyBorder="1" applyAlignment="1">
      <alignment vertical="center" shrinkToFit="1"/>
    </xf>
    <xf numFmtId="179" fontId="51" fillId="0" borderId="19" xfId="0" applyNumberFormat="1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179" fontId="51" fillId="0" borderId="15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4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vertical="center"/>
    </xf>
    <xf numFmtId="179" fontId="34" fillId="0" borderId="25" xfId="0" applyNumberFormat="1" applyFont="1" applyBorder="1" applyAlignment="1">
      <alignment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" fillId="0" borderId="0" xfId="69" applyFont="1">
      <alignment vertical="center"/>
      <protection/>
    </xf>
    <xf numFmtId="0" fontId="3" fillId="0" borderId="0" xfId="69" applyFont="1" applyAlignment="1">
      <alignment horizontal="center" vertical="center"/>
      <protection/>
    </xf>
    <xf numFmtId="0" fontId="3" fillId="0" borderId="0" xfId="69" applyFont="1" applyAlignment="1">
      <alignment vertical="center" shrinkToFit="1"/>
      <protection/>
    </xf>
    <xf numFmtId="0" fontId="3" fillId="0" borderId="0" xfId="69" applyFont="1" applyAlignment="1">
      <alignment horizontal="right" vertical="center"/>
      <protection/>
    </xf>
    <xf numFmtId="0" fontId="53" fillId="0" borderId="0" xfId="69" applyFont="1">
      <alignment vertical="center"/>
      <protection/>
    </xf>
    <xf numFmtId="0" fontId="53" fillId="0" borderId="0" xfId="69" applyFont="1" applyAlignment="1">
      <alignment horizontal="center" vertical="center"/>
      <protection/>
    </xf>
    <xf numFmtId="0" fontId="0" fillId="0" borderId="0" xfId="69" applyFont="1">
      <alignment vertical="center"/>
      <protection/>
    </xf>
    <xf numFmtId="0" fontId="0" fillId="0" borderId="0" xfId="69" applyFont="1" applyAlignment="1">
      <alignment horizontal="center" vertical="center"/>
      <protection/>
    </xf>
    <xf numFmtId="0" fontId="0" fillId="0" borderId="0" xfId="69" applyFont="1" applyAlignment="1">
      <alignment vertical="center" shrinkToFit="1"/>
      <protection/>
    </xf>
    <xf numFmtId="0" fontId="0" fillId="0" borderId="0" xfId="69" applyFont="1" applyAlignment="1">
      <alignment horizontal="right" vertical="center"/>
      <protection/>
    </xf>
    <xf numFmtId="0" fontId="54" fillId="0" borderId="0" xfId="69" applyFont="1">
      <alignment vertical="center"/>
      <protection/>
    </xf>
    <xf numFmtId="0" fontId="54" fillId="0" borderId="0" xfId="69" applyFont="1" applyAlignment="1">
      <alignment horizontal="center" vertical="center"/>
      <protection/>
    </xf>
    <xf numFmtId="0" fontId="3" fillId="0" borderId="0" xfId="69" applyFont="1" applyFill="1">
      <alignment vertical="center"/>
      <protection/>
    </xf>
    <xf numFmtId="0" fontId="0" fillId="0" borderId="0" xfId="69" applyFont="1" applyFill="1" applyAlignment="1">
      <alignment horizontal="center" vertical="center"/>
      <protection/>
    </xf>
    <xf numFmtId="0" fontId="0" fillId="0" borderId="0" xfId="69" applyFont="1" applyFill="1" applyAlignment="1">
      <alignment vertical="center" shrinkToFit="1"/>
      <protection/>
    </xf>
    <xf numFmtId="0" fontId="0" fillId="0" borderId="26" xfId="69" applyFont="1" applyFill="1" applyBorder="1" applyAlignment="1">
      <alignment vertical="center" shrinkToFit="1"/>
      <protection/>
    </xf>
    <xf numFmtId="0" fontId="0" fillId="0" borderId="27" xfId="69" applyFont="1" applyFill="1" applyBorder="1" applyAlignment="1">
      <alignment horizontal="center" vertical="center" shrinkToFit="1"/>
      <protection/>
    </xf>
    <xf numFmtId="0" fontId="0" fillId="0" borderId="27" xfId="69" applyFont="1" applyFill="1" applyBorder="1" applyAlignment="1">
      <alignment vertical="center" shrinkToFit="1"/>
      <protection/>
    </xf>
    <xf numFmtId="0" fontId="0" fillId="0" borderId="28" xfId="69" applyFont="1" applyFill="1" applyBorder="1" applyAlignment="1">
      <alignment horizontal="center" vertical="center" shrinkToFit="1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26" xfId="69" applyFont="1" applyBorder="1" applyAlignment="1">
      <alignment vertical="center" shrinkToFit="1"/>
      <protection/>
    </xf>
    <xf numFmtId="0" fontId="0" fillId="0" borderId="28" xfId="69" applyFont="1" applyBorder="1" applyAlignment="1">
      <alignment horizontal="center" vertical="center" shrinkToFit="1"/>
      <protection/>
    </xf>
    <xf numFmtId="0" fontId="0" fillId="0" borderId="28" xfId="69" applyFont="1" applyBorder="1" applyAlignment="1">
      <alignment vertical="center" shrinkToFit="1"/>
      <protection/>
    </xf>
    <xf numFmtId="0" fontId="0" fillId="0" borderId="30" xfId="69" applyFont="1" applyBorder="1" applyAlignment="1">
      <alignment horizontal="center" vertical="center"/>
      <protection/>
    </xf>
    <xf numFmtId="176" fontId="3" fillId="36" borderId="10" xfId="69" applyNumberFormat="1" applyFont="1" applyFill="1" applyBorder="1" applyAlignment="1">
      <alignment horizontal="right" vertical="center" shrinkToFit="1"/>
      <protection/>
    </xf>
    <xf numFmtId="177" fontId="3" fillId="38" borderId="14" xfId="69" applyNumberFormat="1" applyFont="1" applyFill="1" applyBorder="1" applyAlignment="1">
      <alignment vertical="center" shrinkToFit="1"/>
      <protection/>
    </xf>
    <xf numFmtId="0" fontId="0" fillId="0" borderId="31" xfId="69" applyFont="1" applyFill="1" applyBorder="1" applyAlignment="1">
      <alignment horizontal="center" vertical="center" shrinkToFit="1"/>
      <protection/>
    </xf>
    <xf numFmtId="0" fontId="0" fillId="0" borderId="32" xfId="69" applyFont="1" applyFill="1" applyBorder="1" applyAlignment="1">
      <alignment horizontal="center" vertical="center" shrinkToFit="1"/>
      <protection/>
    </xf>
    <xf numFmtId="177" fontId="0" fillId="0" borderId="33" xfId="69" applyNumberFormat="1" applyFont="1" applyFill="1" applyBorder="1" applyAlignment="1">
      <alignment horizontal="right" vertical="center" shrinkToFit="1"/>
      <protection/>
    </xf>
    <xf numFmtId="0" fontId="0" fillId="0" borderId="17" xfId="69" applyFont="1" applyFill="1" applyBorder="1" applyAlignment="1">
      <alignment horizontal="center" vertical="center" shrinkToFit="1"/>
      <protection/>
    </xf>
    <xf numFmtId="0" fontId="0" fillId="0" borderId="10" xfId="69" applyFont="1" applyFill="1" applyBorder="1" applyAlignment="1">
      <alignment horizontal="center" vertical="center" shrinkToFit="1"/>
      <protection/>
    </xf>
    <xf numFmtId="177" fontId="0" fillId="0" borderId="14" xfId="69" applyNumberFormat="1" applyFont="1" applyFill="1" applyBorder="1" applyAlignment="1">
      <alignment vertical="center" shrinkToFit="1"/>
      <protection/>
    </xf>
    <xf numFmtId="0" fontId="0" fillId="0" borderId="21" xfId="69" applyFont="1" applyBorder="1" applyAlignment="1">
      <alignment vertical="center" shrinkToFit="1"/>
      <protection/>
    </xf>
    <xf numFmtId="0" fontId="34" fillId="0" borderId="10" xfId="69" applyFont="1" applyBorder="1" applyAlignment="1">
      <alignment horizontal="center" vertical="center"/>
      <protection/>
    </xf>
    <xf numFmtId="0" fontId="34" fillId="0" borderId="24" xfId="69" applyFont="1" applyBorder="1">
      <alignment vertical="center"/>
      <protection/>
    </xf>
    <xf numFmtId="177" fontId="51" fillId="0" borderId="14" xfId="69" applyNumberFormat="1" applyFont="1" applyFill="1" applyBorder="1" applyAlignment="1">
      <alignment vertical="center" shrinkToFit="1"/>
      <protection/>
    </xf>
    <xf numFmtId="0" fontId="34" fillId="0" borderId="0" xfId="69" applyFont="1">
      <alignment vertical="center"/>
      <protection/>
    </xf>
    <xf numFmtId="0" fontId="0" fillId="0" borderId="17" xfId="69" applyFont="1" applyBorder="1" applyAlignment="1">
      <alignment vertical="center" shrinkToFit="1"/>
      <protection/>
    </xf>
    <xf numFmtId="0" fontId="34" fillId="0" borderId="10" xfId="69" applyFont="1" applyBorder="1">
      <alignment vertical="center"/>
      <protection/>
    </xf>
    <xf numFmtId="0" fontId="0" fillId="0" borderId="34" xfId="69" applyFont="1" applyBorder="1" applyAlignment="1">
      <alignment vertical="center" shrinkToFit="1"/>
      <protection/>
    </xf>
    <xf numFmtId="0" fontId="51" fillId="35" borderId="10" xfId="69" applyFont="1" applyFill="1" applyBorder="1" applyAlignment="1">
      <alignment horizontal="center" vertical="center" shrinkToFit="1"/>
      <protection/>
    </xf>
    <xf numFmtId="0" fontId="51" fillId="35" borderId="10" xfId="69" applyFont="1" applyFill="1" applyBorder="1" applyAlignment="1">
      <alignment vertical="center" shrinkToFit="1"/>
      <protection/>
    </xf>
    <xf numFmtId="179" fontId="51" fillId="35" borderId="10" xfId="69" applyNumberFormat="1" applyFont="1" applyFill="1" applyBorder="1" applyAlignment="1">
      <alignment vertical="center" shrinkToFit="1"/>
      <protection/>
    </xf>
    <xf numFmtId="177" fontId="51" fillId="37" borderId="14" xfId="69" applyNumberFormat="1" applyFont="1" applyFill="1" applyBorder="1" applyAlignment="1">
      <alignment vertical="center" shrinkToFit="1"/>
      <protection/>
    </xf>
    <xf numFmtId="0" fontId="0" fillId="33" borderId="11" xfId="69" applyFont="1" applyFill="1" applyBorder="1" applyAlignment="1">
      <alignment vertical="center" shrinkToFit="1"/>
      <protection/>
    </xf>
    <xf numFmtId="0" fontId="51" fillId="33" borderId="12" xfId="69" applyFont="1" applyFill="1" applyBorder="1" applyAlignment="1">
      <alignment horizontal="center" vertical="center" shrinkToFit="1"/>
      <protection/>
    </xf>
    <xf numFmtId="0" fontId="51" fillId="33" borderId="12" xfId="69" applyFont="1" applyFill="1" applyBorder="1" applyAlignment="1">
      <alignment vertical="center" shrinkToFit="1"/>
      <protection/>
    </xf>
    <xf numFmtId="179" fontId="51" fillId="33" borderId="12" xfId="69" applyNumberFormat="1" applyFont="1" applyFill="1" applyBorder="1" applyAlignment="1">
      <alignment vertical="center" shrinkToFit="1"/>
      <protection/>
    </xf>
    <xf numFmtId="177" fontId="51" fillId="34" borderId="18" xfId="69" applyNumberFormat="1" applyFont="1" applyFill="1" applyBorder="1" applyAlignment="1">
      <alignment vertical="center" shrinkToFit="1"/>
      <protection/>
    </xf>
    <xf numFmtId="0" fontId="0" fillId="0" borderId="13" xfId="69" applyFont="1" applyBorder="1" applyAlignment="1">
      <alignment vertical="center" shrinkToFit="1"/>
      <protection/>
    </xf>
    <xf numFmtId="0" fontId="34" fillId="0" borderId="15" xfId="69" applyFont="1" applyBorder="1" applyAlignment="1">
      <alignment horizontal="center" vertical="center"/>
      <protection/>
    </xf>
    <xf numFmtId="0" fontId="34" fillId="0" borderId="15" xfId="69" applyFont="1" applyBorder="1">
      <alignment vertical="center"/>
      <protection/>
    </xf>
    <xf numFmtId="177" fontId="51" fillId="0" borderId="16" xfId="69" applyNumberFormat="1" applyFont="1" applyFill="1" applyBorder="1" applyAlignment="1">
      <alignment vertical="center" shrinkToFit="1"/>
      <protection/>
    </xf>
    <xf numFmtId="0" fontId="51" fillId="35" borderId="19" xfId="69" applyFont="1" applyFill="1" applyBorder="1" applyAlignment="1">
      <alignment horizontal="center" vertical="center" shrinkToFit="1"/>
      <protection/>
    </xf>
    <xf numFmtId="0" fontId="51" fillId="35" borderId="35" xfId="69" applyFont="1" applyFill="1" applyBorder="1" applyAlignment="1">
      <alignment vertical="center" shrinkToFit="1"/>
      <protection/>
    </xf>
    <xf numFmtId="0" fontId="51" fillId="33" borderId="36" xfId="69" applyFont="1" applyFill="1" applyBorder="1" applyAlignment="1">
      <alignment vertical="center" shrinkToFit="1"/>
      <protection/>
    </xf>
    <xf numFmtId="0" fontId="34" fillId="0" borderId="28" xfId="69" applyFont="1" applyFill="1" applyBorder="1" applyAlignment="1">
      <alignment horizontal="center" vertical="center"/>
      <protection/>
    </xf>
    <xf numFmtId="0" fontId="34" fillId="0" borderId="37" xfId="69" applyFont="1" applyFill="1" applyBorder="1">
      <alignment vertical="center"/>
      <protection/>
    </xf>
    <xf numFmtId="0" fontId="34" fillId="0" borderId="10" xfId="69" applyFont="1" applyFill="1" applyBorder="1" applyAlignment="1">
      <alignment horizontal="center" vertical="center"/>
      <protection/>
    </xf>
    <xf numFmtId="0" fontId="34" fillId="0" borderId="24" xfId="69" applyFont="1" applyFill="1" applyBorder="1">
      <alignment vertical="center"/>
      <protection/>
    </xf>
    <xf numFmtId="0" fontId="55" fillId="0" borderId="24" xfId="69" applyFont="1" applyFill="1" applyBorder="1">
      <alignment vertical="center"/>
      <protection/>
    </xf>
    <xf numFmtId="0" fontId="52" fillId="0" borderId="24" xfId="69" applyFont="1" applyFill="1" applyBorder="1">
      <alignment vertical="center"/>
      <protection/>
    </xf>
    <xf numFmtId="0" fontId="0" fillId="0" borderId="34" xfId="69" applyFont="1" applyBorder="1" applyAlignment="1">
      <alignment horizontal="right" vertical="center" shrinkToFit="1"/>
      <protection/>
    </xf>
    <xf numFmtId="0" fontId="0" fillId="0" borderId="34" xfId="69" applyFont="1" applyFill="1" applyBorder="1" applyAlignment="1">
      <alignment vertical="center" shrinkToFit="1"/>
      <protection/>
    </xf>
    <xf numFmtId="0" fontId="56" fillId="0" borderId="0" xfId="69" applyFont="1">
      <alignment vertical="center"/>
      <protection/>
    </xf>
    <xf numFmtId="0" fontId="57" fillId="0" borderId="24" xfId="69" applyFont="1" applyFill="1" applyBorder="1">
      <alignment vertical="center"/>
      <protection/>
    </xf>
    <xf numFmtId="0" fontId="55" fillId="0" borderId="10" xfId="69" applyFont="1" applyBorder="1">
      <alignment vertical="center"/>
      <protection/>
    </xf>
    <xf numFmtId="0" fontId="58" fillId="0" borderId="10" xfId="69" applyFont="1" applyBorder="1">
      <alignment vertical="center"/>
      <protection/>
    </xf>
    <xf numFmtId="0" fontId="34" fillId="0" borderId="19" xfId="69" applyFont="1" applyFill="1" applyBorder="1" applyAlignment="1">
      <alignment horizontal="center" vertical="center"/>
      <protection/>
    </xf>
    <xf numFmtId="179" fontId="34" fillId="0" borderId="10" xfId="69" applyNumberFormat="1" applyFont="1" applyFill="1" applyBorder="1">
      <alignment vertical="center"/>
      <protection/>
    </xf>
    <xf numFmtId="0" fontId="0" fillId="0" borderId="13" xfId="69" applyFont="1" applyFill="1" applyBorder="1" applyAlignment="1">
      <alignment vertical="center" shrinkToFit="1"/>
      <protection/>
    </xf>
    <xf numFmtId="179" fontId="34" fillId="0" borderId="15" xfId="69" applyNumberFormat="1" applyFont="1" applyBorder="1">
      <alignment vertical="center"/>
      <protection/>
    </xf>
    <xf numFmtId="0" fontId="59" fillId="0" borderId="24" xfId="69" applyFont="1" applyFill="1" applyBorder="1">
      <alignment vertical="center"/>
      <protection/>
    </xf>
    <xf numFmtId="0" fontId="51" fillId="35" borderId="24" xfId="69" applyFont="1" applyFill="1" applyBorder="1" applyAlignment="1">
      <alignment vertical="center" shrinkToFit="1"/>
      <protection/>
    </xf>
    <xf numFmtId="0" fontId="0" fillId="33" borderId="21" xfId="69" applyFont="1" applyFill="1" applyBorder="1" applyAlignment="1">
      <alignment vertical="center" shrinkToFit="1"/>
      <protection/>
    </xf>
    <xf numFmtId="0" fontId="51" fillId="33" borderId="19" xfId="69" applyFont="1" applyFill="1" applyBorder="1" applyAlignment="1">
      <alignment horizontal="center" vertical="center" shrinkToFit="1"/>
      <protection/>
    </xf>
    <xf numFmtId="0" fontId="51" fillId="33" borderId="35" xfId="69" applyFont="1" applyFill="1" applyBorder="1" applyAlignment="1">
      <alignment vertical="center" shrinkToFit="1"/>
      <protection/>
    </xf>
    <xf numFmtId="177" fontId="51" fillId="34" borderId="22" xfId="69" applyNumberFormat="1" applyFont="1" applyFill="1" applyBorder="1" applyAlignment="1">
      <alignment vertical="center" shrinkToFit="1"/>
      <protection/>
    </xf>
    <xf numFmtId="0" fontId="0" fillId="0" borderId="38" xfId="69" applyFont="1" applyBorder="1" applyAlignment="1">
      <alignment vertical="center" shrinkToFit="1"/>
      <protection/>
    </xf>
    <xf numFmtId="0" fontId="34" fillId="0" borderId="28" xfId="69" applyFont="1" applyBorder="1" applyAlignment="1">
      <alignment horizontal="center" vertical="center"/>
      <protection/>
    </xf>
    <xf numFmtId="0" fontId="34" fillId="0" borderId="37" xfId="69" applyFont="1" applyBorder="1">
      <alignment vertical="center"/>
      <protection/>
    </xf>
    <xf numFmtId="0" fontId="34" fillId="0" borderId="10" xfId="69" applyFont="1" applyBorder="1" applyAlignment="1">
      <alignment vertical="center" shrinkToFit="1"/>
      <protection/>
    </xf>
    <xf numFmtId="0" fontId="34" fillId="0" borderId="39" xfId="69" applyFont="1" applyBorder="1">
      <alignment vertical="center"/>
      <protection/>
    </xf>
    <xf numFmtId="0" fontId="34" fillId="0" borderId="19" xfId="69" applyFont="1" applyBorder="1" applyAlignment="1">
      <alignment horizontal="center" vertical="center"/>
      <protection/>
    </xf>
    <xf numFmtId="0" fontId="34" fillId="0" borderId="19" xfId="69" applyFont="1" applyBorder="1">
      <alignment vertical="center"/>
      <protection/>
    </xf>
    <xf numFmtId="0" fontId="0" fillId="0" borderId="40" xfId="69" applyFont="1" applyFill="1" applyBorder="1" applyAlignment="1">
      <alignment vertical="center" shrinkToFit="1"/>
      <protection/>
    </xf>
    <xf numFmtId="0" fontId="0" fillId="0" borderId="40" xfId="69" applyFont="1" applyFill="1" applyBorder="1" applyAlignment="1">
      <alignment horizontal="center" vertical="center" shrinkToFit="1"/>
      <protection/>
    </xf>
    <xf numFmtId="176" fontId="0" fillId="0" borderId="40" xfId="69" applyNumberFormat="1" applyFont="1" applyFill="1" applyBorder="1" applyAlignment="1">
      <alignment vertical="center" shrinkToFit="1"/>
      <protection/>
    </xf>
    <xf numFmtId="177" fontId="0" fillId="0" borderId="40" xfId="69" applyNumberFormat="1" applyFont="1" applyFill="1" applyBorder="1" applyAlignment="1">
      <alignment vertical="center" shrinkToFit="1"/>
      <protection/>
    </xf>
    <xf numFmtId="0" fontId="0" fillId="0" borderId="0" xfId="69" applyFont="1" applyFill="1" applyBorder="1" applyAlignment="1">
      <alignment vertical="center" shrinkToFit="1"/>
      <protection/>
    </xf>
    <xf numFmtId="0" fontId="34" fillId="0" borderId="0" xfId="69" applyFont="1" applyFill="1" applyBorder="1" applyAlignment="1">
      <alignment horizontal="center" vertical="center"/>
      <protection/>
    </xf>
    <xf numFmtId="0" fontId="34" fillId="0" borderId="0" xfId="69" applyFont="1" applyFill="1" applyBorder="1">
      <alignment vertical="center"/>
      <protection/>
    </xf>
    <xf numFmtId="176" fontId="34" fillId="0" borderId="0" xfId="69" applyNumberFormat="1" applyFont="1" applyFill="1" applyBorder="1">
      <alignment vertical="center"/>
      <protection/>
    </xf>
    <xf numFmtId="177" fontId="0" fillId="0" borderId="0" xfId="69" applyNumberFormat="1" applyFont="1" applyFill="1" applyBorder="1" applyAlignment="1">
      <alignment vertical="center" shrinkToFit="1"/>
      <protection/>
    </xf>
    <xf numFmtId="0" fontId="0" fillId="0" borderId="38" xfId="69" applyFont="1" applyFill="1" applyBorder="1" applyAlignment="1">
      <alignment vertical="center" shrinkToFit="1"/>
      <protection/>
    </xf>
    <xf numFmtId="0" fontId="0" fillId="0" borderId="0" xfId="69" applyFont="1" applyFill="1" applyBorder="1" applyAlignment="1">
      <alignment horizontal="center" vertical="center" shrinkToFit="1"/>
      <protection/>
    </xf>
    <xf numFmtId="176" fontId="0" fillId="0" borderId="0" xfId="69" applyNumberFormat="1" applyFont="1" applyFill="1" applyBorder="1" applyAlignment="1">
      <alignment vertical="center" shrinkToFit="1"/>
      <protection/>
    </xf>
    <xf numFmtId="0" fontId="34" fillId="0" borderId="15" xfId="69" applyFont="1" applyFill="1" applyBorder="1" applyAlignment="1">
      <alignment horizontal="center" vertical="center"/>
      <protection/>
    </xf>
    <xf numFmtId="0" fontId="34" fillId="0" borderId="39" xfId="69" applyFont="1" applyFill="1" applyBorder="1">
      <alignment vertical="center"/>
      <protection/>
    </xf>
    <xf numFmtId="0" fontId="34" fillId="0" borderId="0" xfId="69" applyFont="1" applyAlignment="1">
      <alignment horizontal="center" vertical="center"/>
      <protection/>
    </xf>
    <xf numFmtId="0" fontId="0" fillId="0" borderId="28" xfId="69" applyFont="1" applyFill="1" applyBorder="1" applyAlignment="1">
      <alignment vertical="center" shrinkToFit="1"/>
      <protection/>
    </xf>
    <xf numFmtId="0" fontId="0" fillId="0" borderId="30" xfId="69" applyFont="1" applyFill="1" applyBorder="1" applyAlignment="1">
      <alignment horizontal="center" vertical="center"/>
      <protection/>
    </xf>
    <xf numFmtId="0" fontId="0" fillId="0" borderId="41" xfId="69" applyFont="1" applyFill="1" applyBorder="1" applyAlignment="1">
      <alignment horizontal="center" vertical="center" shrinkToFit="1"/>
      <protection/>
    </xf>
    <xf numFmtId="177" fontId="0" fillId="0" borderId="33" xfId="69" applyNumberFormat="1" applyFont="1" applyFill="1" applyBorder="1" applyAlignment="1">
      <alignment vertical="center" shrinkToFit="1"/>
      <protection/>
    </xf>
    <xf numFmtId="0" fontId="34" fillId="0" borderId="0" xfId="69" applyFont="1">
      <alignment vertical="center"/>
      <protection/>
    </xf>
    <xf numFmtId="0" fontId="51" fillId="0" borderId="34" xfId="69" applyFont="1" applyBorder="1" applyAlignment="1">
      <alignment vertical="center" shrinkToFit="1"/>
      <protection/>
    </xf>
    <xf numFmtId="0" fontId="51" fillId="0" borderId="13" xfId="69" applyFont="1" applyBorder="1" applyAlignment="1">
      <alignment vertical="center" shrinkToFit="1"/>
      <protection/>
    </xf>
    <xf numFmtId="0" fontId="34" fillId="0" borderId="25" xfId="69" applyFont="1" applyBorder="1" applyAlignment="1">
      <alignment horizontal="center" vertical="center"/>
      <protection/>
    </xf>
    <xf numFmtId="0" fontId="51" fillId="0" borderId="25" xfId="69" applyFont="1" applyFill="1" applyBorder="1" applyAlignment="1">
      <alignment vertical="center" shrinkToFit="1"/>
      <protection/>
    </xf>
    <xf numFmtId="179" fontId="51" fillId="0" borderId="25" xfId="69" applyNumberFormat="1" applyFont="1" applyFill="1" applyBorder="1" applyAlignment="1">
      <alignment vertical="center" shrinkToFit="1"/>
      <protection/>
    </xf>
    <xf numFmtId="177" fontId="51" fillId="0" borderId="22" xfId="69" applyNumberFormat="1" applyFont="1" applyFill="1" applyBorder="1" applyAlignment="1">
      <alignment vertical="center" shrinkToFit="1"/>
      <protection/>
    </xf>
    <xf numFmtId="0" fontId="51" fillId="0" borderId="10" xfId="69" applyFont="1" applyFill="1" applyBorder="1" applyAlignment="1">
      <alignment vertical="center" shrinkToFit="1"/>
      <protection/>
    </xf>
    <xf numFmtId="179" fontId="51" fillId="0" borderId="10" xfId="69" applyNumberFormat="1" applyFont="1" applyFill="1" applyBorder="1" applyAlignment="1">
      <alignment vertical="center" shrinkToFit="1"/>
      <protection/>
    </xf>
    <xf numFmtId="0" fontId="34" fillId="0" borderId="10" xfId="69" applyNumberFormat="1" applyFont="1" applyBorder="1" applyAlignment="1">
      <alignment horizontal="center" vertical="center"/>
      <protection/>
    </xf>
    <xf numFmtId="176" fontId="34" fillId="0" borderId="10" xfId="69" applyNumberFormat="1" applyFont="1" applyBorder="1">
      <alignment vertical="center"/>
      <protection/>
    </xf>
    <xf numFmtId="0" fontId="34" fillId="0" borderId="15" xfId="69" applyNumberFormat="1" applyFont="1" applyBorder="1" applyAlignment="1">
      <alignment horizontal="center" vertical="center"/>
      <protection/>
    </xf>
    <xf numFmtId="176" fontId="34" fillId="0" borderId="15" xfId="69" applyNumberFormat="1" applyFont="1" applyBorder="1">
      <alignment vertical="center"/>
      <protection/>
    </xf>
    <xf numFmtId="0" fontId="34" fillId="0" borderId="42" xfId="69" applyFont="1" applyBorder="1" applyAlignment="1">
      <alignment horizontal="center" vertical="center"/>
      <protection/>
    </xf>
    <xf numFmtId="0" fontId="34" fillId="0" borderId="10" xfId="69" applyFont="1" applyFill="1" applyBorder="1">
      <alignment vertical="center"/>
      <protection/>
    </xf>
    <xf numFmtId="0" fontId="34" fillId="0" borderId="0" xfId="69" applyFont="1" applyFill="1">
      <alignment vertical="center"/>
      <protection/>
    </xf>
    <xf numFmtId="0" fontId="46" fillId="0" borderId="40" xfId="69" applyFont="1" applyFill="1" applyBorder="1" applyAlignment="1">
      <alignment horizontal="center" vertical="center"/>
      <protection/>
    </xf>
    <xf numFmtId="0" fontId="34" fillId="0" borderId="40" xfId="69" applyFont="1" applyFill="1" applyBorder="1" applyAlignment="1">
      <alignment horizontal="center" vertical="center"/>
      <protection/>
    </xf>
    <xf numFmtId="0" fontId="34" fillId="0" borderId="40" xfId="69" applyFont="1" applyFill="1" applyBorder="1">
      <alignment vertical="center"/>
      <protection/>
    </xf>
    <xf numFmtId="176" fontId="34" fillId="0" borderId="40" xfId="69" applyNumberFormat="1" applyFont="1" applyFill="1" applyBorder="1">
      <alignment vertical="center"/>
      <protection/>
    </xf>
    <xf numFmtId="177" fontId="51" fillId="0" borderId="40" xfId="69" applyNumberFormat="1" applyFont="1" applyFill="1" applyBorder="1" applyAlignment="1">
      <alignment vertical="center" shrinkToFit="1"/>
      <protection/>
    </xf>
    <xf numFmtId="0" fontId="51" fillId="0" borderId="0" xfId="69" applyFont="1" applyFill="1" applyBorder="1" applyAlignment="1">
      <alignment vertical="center" shrinkToFit="1"/>
      <protection/>
    </xf>
    <xf numFmtId="0" fontId="34" fillId="0" borderId="0" xfId="69" applyFont="1" applyFill="1" applyBorder="1">
      <alignment vertical="center"/>
      <protection/>
    </xf>
    <xf numFmtId="179" fontId="34" fillId="0" borderId="0" xfId="69" applyNumberFormat="1" applyFont="1" applyFill="1" applyBorder="1">
      <alignment vertical="center"/>
      <protection/>
    </xf>
    <xf numFmtId="177" fontId="51" fillId="0" borderId="0" xfId="69" applyNumberFormat="1" applyFont="1" applyFill="1" applyBorder="1" applyAlignment="1">
      <alignment vertical="center" shrinkToFit="1"/>
      <protection/>
    </xf>
    <xf numFmtId="0" fontId="51" fillId="0" borderId="0" xfId="69" applyFont="1" applyFill="1" applyBorder="1" applyAlignment="1">
      <alignment horizontal="center" vertical="center" shrinkToFit="1"/>
      <protection/>
    </xf>
    <xf numFmtId="176" fontId="51" fillId="0" borderId="0" xfId="69" applyNumberFormat="1" applyFont="1" applyFill="1" applyBorder="1" applyAlignment="1">
      <alignment vertical="center" shrinkToFit="1"/>
      <protection/>
    </xf>
    <xf numFmtId="0" fontId="34" fillId="0" borderId="0" xfId="69" applyFont="1" applyAlignment="1">
      <alignment horizontal="center" vertical="center"/>
      <protection/>
    </xf>
    <xf numFmtId="0" fontId="46" fillId="0" borderId="0" xfId="69" applyFont="1" applyFill="1" applyBorder="1" applyAlignment="1">
      <alignment horizontal="center" vertical="center"/>
      <protection/>
    </xf>
    <xf numFmtId="176" fontId="34" fillId="0" borderId="0" xfId="69" applyNumberFormat="1" applyFont="1" applyFill="1" applyBorder="1">
      <alignment vertical="center"/>
      <protection/>
    </xf>
    <xf numFmtId="0" fontId="51" fillId="0" borderId="31" xfId="69" applyFont="1" applyFill="1" applyBorder="1" applyAlignment="1">
      <alignment horizontal="center" vertical="center" shrinkToFit="1"/>
      <protection/>
    </xf>
    <xf numFmtId="0" fontId="51" fillId="0" borderId="32" xfId="69" applyFont="1" applyFill="1" applyBorder="1" applyAlignment="1">
      <alignment horizontal="center" vertical="center" shrinkToFit="1"/>
      <protection/>
    </xf>
    <xf numFmtId="177" fontId="51" fillId="0" borderId="33" xfId="69" applyNumberFormat="1" applyFont="1" applyFill="1" applyBorder="1" applyAlignment="1">
      <alignment horizontal="right" vertical="center" shrinkToFit="1"/>
      <protection/>
    </xf>
    <xf numFmtId="177" fontId="51" fillId="0" borderId="33" xfId="69" applyNumberFormat="1" applyFont="1" applyFill="1" applyBorder="1" applyAlignment="1">
      <alignment vertical="center" shrinkToFit="1"/>
      <protection/>
    </xf>
    <xf numFmtId="177" fontId="51" fillId="0" borderId="14" xfId="69" applyNumberFormat="1" applyFont="1" applyBorder="1" applyAlignment="1">
      <alignment vertical="center" shrinkToFit="1"/>
      <protection/>
    </xf>
    <xf numFmtId="0" fontId="34" fillId="0" borderId="15" xfId="69" applyFont="1" applyFill="1" applyBorder="1">
      <alignment vertical="center"/>
      <protection/>
    </xf>
    <xf numFmtId="177" fontId="51" fillId="0" borderId="16" xfId="69" applyNumberFormat="1" applyFont="1" applyBorder="1" applyAlignment="1">
      <alignment vertical="center" shrinkToFit="1"/>
      <protection/>
    </xf>
    <xf numFmtId="0" fontId="59" fillId="0" borderId="10" xfId="69" applyFont="1" applyFill="1" applyBorder="1">
      <alignment vertical="center"/>
      <protection/>
    </xf>
    <xf numFmtId="0" fontId="52" fillId="0" borderId="10" xfId="69" applyFont="1" applyFill="1" applyBorder="1">
      <alignment vertical="center"/>
      <protection/>
    </xf>
    <xf numFmtId="0" fontId="56" fillId="0" borderId="0" xfId="69" applyFont="1">
      <alignment vertical="center"/>
      <protection/>
    </xf>
    <xf numFmtId="0" fontId="51" fillId="0" borderId="28" xfId="69" applyFont="1" applyFill="1" applyBorder="1" applyAlignment="1">
      <alignment horizontal="center" vertical="center" shrinkToFit="1"/>
      <protection/>
    </xf>
    <xf numFmtId="0" fontId="51" fillId="0" borderId="28" xfId="69" applyFont="1" applyFill="1" applyBorder="1" applyAlignment="1">
      <alignment vertical="center" shrinkToFit="1"/>
      <protection/>
    </xf>
    <xf numFmtId="179" fontId="51" fillId="0" borderId="28" xfId="69" applyNumberFormat="1" applyFont="1" applyFill="1" applyBorder="1" applyAlignment="1">
      <alignment vertical="center" shrinkToFit="1"/>
      <protection/>
    </xf>
    <xf numFmtId="0" fontId="51" fillId="0" borderId="10" xfId="69" applyFont="1" applyFill="1" applyBorder="1" applyAlignment="1">
      <alignment horizontal="center" vertical="center" shrinkToFit="1"/>
      <protection/>
    </xf>
    <xf numFmtId="0" fontId="46" fillId="0" borderId="0" xfId="69" applyFont="1">
      <alignment vertical="center"/>
      <protection/>
    </xf>
    <xf numFmtId="177" fontId="51" fillId="37" borderId="33" xfId="69" applyNumberFormat="1" applyFont="1" applyFill="1" applyBorder="1" applyAlignment="1">
      <alignment vertical="center" shrinkToFit="1"/>
      <protection/>
    </xf>
    <xf numFmtId="0" fontId="34" fillId="0" borderId="15" xfId="69" applyFont="1" applyFill="1" applyBorder="1" applyAlignment="1">
      <alignment vertical="center" shrinkToFit="1"/>
      <protection/>
    </xf>
    <xf numFmtId="0" fontId="34" fillId="0" borderId="10" xfId="69" applyFont="1" applyFill="1" applyBorder="1" applyAlignment="1">
      <alignment vertical="center" shrinkToFit="1"/>
      <protection/>
    </xf>
    <xf numFmtId="0" fontId="57" fillId="0" borderId="0" xfId="69" applyFont="1">
      <alignment vertical="center"/>
      <protection/>
    </xf>
    <xf numFmtId="0" fontId="58" fillId="0" borderId="0" xfId="69" applyFont="1">
      <alignment vertical="center"/>
      <protection/>
    </xf>
    <xf numFmtId="0" fontId="59" fillId="0" borderId="10" xfId="69" applyFont="1" applyFill="1" applyBorder="1" applyAlignment="1">
      <alignment vertical="center" shrinkToFit="1"/>
      <protection/>
    </xf>
    <xf numFmtId="0" fontId="34" fillId="0" borderId="43" xfId="69" applyFont="1" applyFill="1" applyBorder="1" applyAlignment="1">
      <alignment horizontal="center" vertical="center"/>
      <protection/>
    </xf>
    <xf numFmtId="0" fontId="34" fillId="0" borderId="27" xfId="69" applyFont="1" applyFill="1" applyBorder="1">
      <alignment vertical="center"/>
      <protection/>
    </xf>
    <xf numFmtId="179" fontId="34" fillId="0" borderId="27" xfId="69" applyNumberFormat="1" applyFont="1" applyFill="1" applyBorder="1">
      <alignment vertical="center"/>
      <protection/>
    </xf>
    <xf numFmtId="177" fontId="51" fillId="0" borderId="44" xfId="69" applyNumberFormat="1" applyFont="1" applyFill="1" applyBorder="1" applyAlignment="1">
      <alignment vertical="center" shrinkToFit="1"/>
      <protection/>
    </xf>
    <xf numFmtId="0" fontId="0" fillId="34" borderId="11" xfId="69" applyFont="1" applyFill="1" applyBorder="1" applyAlignment="1">
      <alignment vertical="center" shrinkToFit="1"/>
      <protection/>
    </xf>
    <xf numFmtId="0" fontId="34" fillId="34" borderId="12" xfId="69" applyFont="1" applyFill="1" applyBorder="1" applyAlignment="1">
      <alignment horizontal="center" vertical="center"/>
      <protection/>
    </xf>
    <xf numFmtId="0" fontId="51" fillId="34" borderId="12" xfId="69" applyFont="1" applyFill="1" applyBorder="1">
      <alignment vertical="center"/>
      <protection/>
    </xf>
    <xf numFmtId="179" fontId="34" fillId="34" borderId="12" xfId="69" applyNumberFormat="1" applyFont="1" applyFill="1" applyBorder="1">
      <alignment vertical="center"/>
      <protection/>
    </xf>
    <xf numFmtId="179" fontId="34" fillId="0" borderId="0" xfId="69" applyNumberFormat="1" applyFont="1" applyFill="1" applyBorder="1">
      <alignment vertical="center"/>
      <protection/>
    </xf>
    <xf numFmtId="0" fontId="34" fillId="0" borderId="0" xfId="69" applyFont="1" applyFill="1" applyBorder="1" applyAlignment="1">
      <alignment horizontal="center" vertical="center"/>
      <protection/>
    </xf>
    <xf numFmtId="179" fontId="0" fillId="36" borderId="45" xfId="0" applyNumberFormat="1" applyFont="1" applyFill="1" applyBorder="1" applyAlignment="1">
      <alignment horizontal="right" vertical="center"/>
    </xf>
    <xf numFmtId="179" fontId="0" fillId="36" borderId="46" xfId="0" applyNumberFormat="1" applyFont="1" applyFill="1" applyBorder="1" applyAlignment="1">
      <alignment horizontal="right" vertical="center"/>
    </xf>
    <xf numFmtId="179" fontId="0" fillId="0" borderId="42" xfId="0" applyNumberFormat="1" applyFont="1" applyFill="1" applyBorder="1" applyAlignment="1">
      <alignment horizontal="right" vertical="center" shrinkToFit="1"/>
    </xf>
    <xf numFmtId="179" fontId="0" fillId="33" borderId="12" xfId="0" applyNumberFormat="1" applyFont="1" applyFill="1" applyBorder="1" applyAlignment="1">
      <alignment horizontal="right" vertical="center"/>
    </xf>
    <xf numFmtId="0" fontId="3" fillId="36" borderId="41" xfId="69" applyFont="1" applyFill="1" applyBorder="1" applyAlignment="1">
      <alignment horizontal="center" vertical="center" shrinkToFit="1"/>
      <protection/>
    </xf>
    <xf numFmtId="0" fontId="3" fillId="36" borderId="32" xfId="69" applyFont="1" applyFill="1" applyBorder="1" applyAlignment="1">
      <alignment horizontal="center" vertical="center" shrinkToFit="1"/>
      <protection/>
    </xf>
    <xf numFmtId="0" fontId="3" fillId="36" borderId="17" xfId="69" applyFont="1" applyFill="1" applyBorder="1" applyAlignment="1">
      <alignment horizontal="center" vertical="center" shrinkToFit="1"/>
      <protection/>
    </xf>
    <xf numFmtId="0" fontId="3" fillId="36" borderId="10" xfId="69" applyFont="1" applyFill="1" applyBorder="1" applyAlignment="1">
      <alignment horizontal="center" vertical="center" shrinkToFit="1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6" borderId="1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4" xfId="0" applyFont="1" applyFill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3" xfId="65"/>
    <cellStyle name="標準 3 2" xfId="66"/>
    <cellStyle name="標準 3 2 2" xfId="67"/>
    <cellStyle name="標準 3 2 2 2" xfId="68"/>
    <cellStyle name="標準 3 2 2 3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1"/>
  <sheetViews>
    <sheetView tabSelected="1" zoomScalePageLayoutView="0" workbookViewId="0" topLeftCell="A1">
      <selection activeCell="I124" sqref="I124"/>
    </sheetView>
  </sheetViews>
  <sheetFormatPr defaultColWidth="9.00390625" defaultRowHeight="13.5"/>
  <cols>
    <col min="1" max="1" width="6.625" style="182" customWidth="1"/>
    <col min="2" max="2" width="7.125" style="245" customWidth="1"/>
    <col min="3" max="3" width="19.125" style="182" customWidth="1"/>
    <col min="4" max="4" width="14.625" style="182" customWidth="1"/>
    <col min="5" max="7" width="6.625" style="182" customWidth="1"/>
    <col min="8" max="8" width="7.125" style="245" customWidth="1"/>
    <col min="9" max="9" width="19.125" style="182" customWidth="1"/>
    <col min="10" max="10" width="14.625" style="182" customWidth="1"/>
    <col min="11" max="11" width="6.625" style="182" customWidth="1"/>
    <col min="12" max="16384" width="9.00390625" style="182" customWidth="1"/>
  </cols>
  <sheetData>
    <row r="1" spans="1:8" s="150" customFormat="1" ht="17.25">
      <c r="A1" s="146" t="s">
        <v>320</v>
      </c>
      <c r="B1" s="147"/>
      <c r="C1" s="148"/>
      <c r="D1" s="148"/>
      <c r="E1" s="149"/>
      <c r="H1" s="151"/>
    </row>
    <row r="2" spans="1:8" s="156" customFormat="1" ht="13.5">
      <c r="A2" s="152"/>
      <c r="B2" s="153"/>
      <c r="C2" s="154"/>
      <c r="D2" s="154"/>
      <c r="E2" s="155"/>
      <c r="H2" s="157"/>
    </row>
    <row r="3" spans="1:8" s="156" customFormat="1" ht="18" customHeight="1">
      <c r="A3" s="152" t="s">
        <v>260</v>
      </c>
      <c r="B3" s="153"/>
      <c r="C3" s="154"/>
      <c r="D3" s="154"/>
      <c r="E3" s="155"/>
      <c r="H3" s="157"/>
    </row>
    <row r="4" spans="1:11" s="156" customFormat="1" ht="18" customHeight="1" thickBot="1">
      <c r="A4" s="158" t="s">
        <v>322</v>
      </c>
      <c r="B4" s="159"/>
      <c r="C4" s="160"/>
      <c r="D4" s="152"/>
      <c r="E4" s="155" t="s">
        <v>261</v>
      </c>
      <c r="G4" s="158" t="s">
        <v>228</v>
      </c>
      <c r="H4" s="153"/>
      <c r="I4" s="154"/>
      <c r="J4" s="152"/>
      <c r="K4" s="155" t="s">
        <v>261</v>
      </c>
    </row>
    <row r="5" spans="1:11" s="156" customFormat="1" ht="18" customHeight="1">
      <c r="A5" s="161" t="s">
        <v>0</v>
      </c>
      <c r="B5" s="162" t="s">
        <v>1</v>
      </c>
      <c r="C5" s="163" t="s">
        <v>2</v>
      </c>
      <c r="D5" s="164" t="s">
        <v>262</v>
      </c>
      <c r="E5" s="165" t="s">
        <v>263</v>
      </c>
      <c r="G5" s="166" t="s">
        <v>0</v>
      </c>
      <c r="H5" s="167" t="s">
        <v>1</v>
      </c>
      <c r="I5" s="168" t="s">
        <v>2</v>
      </c>
      <c r="J5" s="167" t="s">
        <v>262</v>
      </c>
      <c r="K5" s="169" t="s">
        <v>263</v>
      </c>
    </row>
    <row r="6" spans="1:11" s="150" customFormat="1" ht="18" customHeight="1">
      <c r="A6" s="315" t="s">
        <v>352</v>
      </c>
      <c r="B6" s="316"/>
      <c r="C6" s="316"/>
      <c r="D6" s="170">
        <f>D35+D59+D62+D108+D142+D167+D181+D242</f>
        <v>10745466206</v>
      </c>
      <c r="E6" s="171">
        <f>D6/$D$6*100</f>
        <v>100</v>
      </c>
      <c r="G6" s="317" t="s">
        <v>229</v>
      </c>
      <c r="H6" s="318"/>
      <c r="I6" s="318"/>
      <c r="J6" s="170">
        <f>J30+J41+J44+J75+J106+J129+J141+J178</f>
        <v>4480423337</v>
      </c>
      <c r="K6" s="171">
        <f>J6/$J$6*100</f>
        <v>100</v>
      </c>
    </row>
    <row r="7" spans="1:11" s="156" customFormat="1" ht="18" customHeight="1">
      <c r="A7" s="172"/>
      <c r="B7" s="173"/>
      <c r="C7" s="173"/>
      <c r="D7" s="173"/>
      <c r="E7" s="174"/>
      <c r="G7" s="175"/>
      <c r="H7" s="176"/>
      <c r="I7" s="176"/>
      <c r="J7" s="176"/>
      <c r="K7" s="177"/>
    </row>
    <row r="8" spans="1:14" ht="18" customHeight="1">
      <c r="A8" s="178" t="s">
        <v>3</v>
      </c>
      <c r="B8" s="179">
        <v>103</v>
      </c>
      <c r="C8" s="180" t="s">
        <v>227</v>
      </c>
      <c r="D8" s="131">
        <v>273960840</v>
      </c>
      <c r="E8" s="181">
        <f aca="true" t="shared" si="0" ref="E8:E71">D8/$D$6*100</f>
        <v>2.5495481977973844</v>
      </c>
      <c r="G8" s="183" t="s">
        <v>3</v>
      </c>
      <c r="H8" s="179">
        <v>103</v>
      </c>
      <c r="I8" s="184" t="s">
        <v>227</v>
      </c>
      <c r="J8" s="131">
        <v>172408057</v>
      </c>
      <c r="K8" s="181">
        <f>J8/$J$6*100</f>
        <v>3.8480305103365726</v>
      </c>
      <c r="M8" s="55"/>
      <c r="N8"/>
    </row>
    <row r="9" spans="1:14" ht="18" customHeight="1">
      <c r="A9" s="185"/>
      <c r="B9" s="179">
        <v>105</v>
      </c>
      <c r="C9" s="180" t="s">
        <v>4</v>
      </c>
      <c r="D9" s="131">
        <v>1733015748</v>
      </c>
      <c r="E9" s="181">
        <f t="shared" si="0"/>
        <v>16.127878630638914</v>
      </c>
      <c r="G9" s="183"/>
      <c r="H9" s="179">
        <v>105</v>
      </c>
      <c r="I9" s="184" t="s">
        <v>4</v>
      </c>
      <c r="J9" s="131">
        <v>1647850821</v>
      </c>
      <c r="K9" s="181">
        <f aca="true" t="shared" si="1" ref="K9:K40">J9/$J$6*100</f>
        <v>36.77890897924318</v>
      </c>
      <c r="M9" s="55"/>
      <c r="N9"/>
    </row>
    <row r="10" spans="1:14" ht="18" customHeight="1">
      <c r="A10" s="185"/>
      <c r="B10" s="179">
        <v>106</v>
      </c>
      <c r="C10" s="180" t="s">
        <v>5</v>
      </c>
      <c r="D10" s="131">
        <v>311188058</v>
      </c>
      <c r="E10" s="181">
        <f t="shared" si="0"/>
        <v>2.8959940130493393</v>
      </c>
      <c r="G10" s="183"/>
      <c r="H10" s="179">
        <v>106</v>
      </c>
      <c r="I10" s="184" t="s">
        <v>5</v>
      </c>
      <c r="J10" s="131">
        <v>131424309</v>
      </c>
      <c r="K10" s="181">
        <f t="shared" si="1"/>
        <v>2.9333011439941084</v>
      </c>
      <c r="M10" s="55"/>
      <c r="N10"/>
    </row>
    <row r="11" spans="1:14" ht="18" customHeight="1">
      <c r="A11" s="185"/>
      <c r="B11" s="179">
        <v>107</v>
      </c>
      <c r="C11" s="180" t="s">
        <v>6</v>
      </c>
      <c r="D11" s="131">
        <v>9145001</v>
      </c>
      <c r="E11" s="181">
        <f t="shared" si="0"/>
        <v>0.08510566991401136</v>
      </c>
      <c r="G11" s="183"/>
      <c r="H11" s="179">
        <v>107</v>
      </c>
      <c r="I11" s="184" t="s">
        <v>6</v>
      </c>
      <c r="J11" s="131">
        <v>289832</v>
      </c>
      <c r="K11" s="181">
        <f t="shared" si="1"/>
        <v>0.006468853012315251</v>
      </c>
      <c r="M11" s="55"/>
      <c r="N11"/>
    </row>
    <row r="12" spans="1:14" ht="18" customHeight="1">
      <c r="A12" s="185"/>
      <c r="B12" s="179">
        <v>108</v>
      </c>
      <c r="C12" s="180" t="s">
        <v>7</v>
      </c>
      <c r="D12" s="131">
        <v>187873326</v>
      </c>
      <c r="E12" s="181">
        <f t="shared" si="0"/>
        <v>1.748396229612599</v>
      </c>
      <c r="G12" s="183"/>
      <c r="H12" s="179">
        <v>108</v>
      </c>
      <c r="I12" s="184" t="s">
        <v>7</v>
      </c>
      <c r="J12" s="131">
        <v>2080121</v>
      </c>
      <c r="K12" s="181">
        <f t="shared" si="1"/>
        <v>0.046426885219127675</v>
      </c>
      <c r="M12" s="55"/>
      <c r="N12"/>
    </row>
    <row r="13" spans="1:14" ht="18" customHeight="1">
      <c r="A13" s="185"/>
      <c r="B13" s="179">
        <v>110</v>
      </c>
      <c r="C13" s="180" t="s">
        <v>8</v>
      </c>
      <c r="D13" s="131">
        <v>132302569</v>
      </c>
      <c r="E13" s="181">
        <f t="shared" si="0"/>
        <v>1.2312408458008601</v>
      </c>
      <c r="G13" s="183"/>
      <c r="H13" s="179">
        <v>110</v>
      </c>
      <c r="I13" s="184" t="s">
        <v>8</v>
      </c>
      <c r="J13" s="131">
        <v>248743384</v>
      </c>
      <c r="K13" s="181">
        <f t="shared" si="1"/>
        <v>5.551783063574379</v>
      </c>
      <c r="M13" s="55"/>
      <c r="N13"/>
    </row>
    <row r="14" spans="1:14" ht="18" customHeight="1">
      <c r="A14" s="185"/>
      <c r="B14" s="179">
        <v>111</v>
      </c>
      <c r="C14" s="180" t="s">
        <v>9</v>
      </c>
      <c r="D14" s="131">
        <v>603950612</v>
      </c>
      <c r="E14" s="181">
        <f t="shared" si="0"/>
        <v>5.6205156707185875</v>
      </c>
      <c r="G14" s="183"/>
      <c r="H14" s="179">
        <v>111</v>
      </c>
      <c r="I14" s="184" t="s">
        <v>9</v>
      </c>
      <c r="J14" s="131">
        <v>250553138</v>
      </c>
      <c r="K14" s="181">
        <f t="shared" si="1"/>
        <v>5.592175541335459</v>
      </c>
      <c r="M14" s="55"/>
      <c r="N14"/>
    </row>
    <row r="15" spans="1:14" ht="18" customHeight="1">
      <c r="A15" s="185"/>
      <c r="B15" s="179">
        <v>112</v>
      </c>
      <c r="C15" s="180" t="s">
        <v>10</v>
      </c>
      <c r="D15" s="131">
        <v>150415182</v>
      </c>
      <c r="E15" s="181">
        <f t="shared" si="0"/>
        <v>1.3998013591631038</v>
      </c>
      <c r="G15" s="183"/>
      <c r="H15" s="179">
        <v>112</v>
      </c>
      <c r="I15" s="184" t="s">
        <v>10</v>
      </c>
      <c r="J15" s="131">
        <v>19360859</v>
      </c>
      <c r="K15" s="181">
        <f t="shared" si="1"/>
        <v>0.43212119801526694</v>
      </c>
      <c r="M15" s="55"/>
      <c r="N15"/>
    </row>
    <row r="16" spans="1:14" ht="18" customHeight="1">
      <c r="A16" s="185"/>
      <c r="B16" s="179">
        <v>113</v>
      </c>
      <c r="C16" s="180" t="s">
        <v>11</v>
      </c>
      <c r="D16" s="131">
        <v>146127431</v>
      </c>
      <c r="E16" s="181">
        <f t="shared" si="0"/>
        <v>1.3598984743761615</v>
      </c>
      <c r="G16" s="183"/>
      <c r="H16" s="179">
        <v>113</v>
      </c>
      <c r="I16" s="184" t="s">
        <v>11</v>
      </c>
      <c r="J16" s="131">
        <v>110865088</v>
      </c>
      <c r="K16" s="181">
        <f t="shared" si="1"/>
        <v>2.4744333216118144</v>
      </c>
      <c r="M16" s="55"/>
      <c r="N16"/>
    </row>
    <row r="17" spans="1:14" ht="18" customHeight="1">
      <c r="A17" s="185"/>
      <c r="B17" s="179">
        <v>116</v>
      </c>
      <c r="C17" s="180" t="s">
        <v>12</v>
      </c>
      <c r="D17" s="131">
        <v>2598947</v>
      </c>
      <c r="E17" s="181">
        <f t="shared" si="0"/>
        <v>0.0241864517571961</v>
      </c>
      <c r="G17" s="183"/>
      <c r="H17" s="179">
        <v>116</v>
      </c>
      <c r="I17" s="184" t="s">
        <v>12</v>
      </c>
      <c r="J17" s="131"/>
      <c r="K17" s="181">
        <f t="shared" si="1"/>
        <v>0</v>
      </c>
      <c r="M17" s="55"/>
      <c r="N17"/>
    </row>
    <row r="18" spans="1:14" ht="18" customHeight="1">
      <c r="A18" s="185"/>
      <c r="B18" s="179">
        <v>117</v>
      </c>
      <c r="C18" s="180" t="s">
        <v>13</v>
      </c>
      <c r="D18" s="131">
        <v>138370291</v>
      </c>
      <c r="E18" s="181">
        <f t="shared" si="0"/>
        <v>1.2877085865547415</v>
      </c>
      <c r="G18" s="183"/>
      <c r="H18" s="179">
        <v>117</v>
      </c>
      <c r="I18" s="184" t="s">
        <v>13</v>
      </c>
      <c r="J18" s="131">
        <v>83408753</v>
      </c>
      <c r="K18" s="181">
        <f t="shared" si="1"/>
        <v>1.8616266081644148</v>
      </c>
      <c r="M18" s="55"/>
      <c r="N18"/>
    </row>
    <row r="19" spans="1:14" ht="18" customHeight="1">
      <c r="A19" s="185"/>
      <c r="B19" s="179">
        <v>118</v>
      </c>
      <c r="C19" s="180" t="s">
        <v>14</v>
      </c>
      <c r="D19" s="131">
        <v>246455788</v>
      </c>
      <c r="E19" s="181">
        <f t="shared" si="0"/>
        <v>2.293579294515721</v>
      </c>
      <c r="G19" s="183"/>
      <c r="H19" s="179">
        <v>118</v>
      </c>
      <c r="I19" s="184" t="s">
        <v>14</v>
      </c>
      <c r="J19" s="131">
        <v>193462213</v>
      </c>
      <c r="K19" s="181">
        <f t="shared" si="1"/>
        <v>4.317944945120708</v>
      </c>
      <c r="M19" s="55"/>
      <c r="N19"/>
    </row>
    <row r="20" spans="1:14" ht="18" customHeight="1">
      <c r="A20" s="185"/>
      <c r="B20" s="179">
        <v>120</v>
      </c>
      <c r="C20" s="180" t="s">
        <v>15</v>
      </c>
      <c r="D20" s="131">
        <v>2013484</v>
      </c>
      <c r="E20" s="181">
        <f t="shared" si="0"/>
        <v>0.0187379864344622</v>
      </c>
      <c r="G20" s="183"/>
      <c r="H20" s="179">
        <v>120</v>
      </c>
      <c r="I20" s="184" t="s">
        <v>15</v>
      </c>
      <c r="J20" s="131">
        <v>17291379</v>
      </c>
      <c r="K20" s="181">
        <f t="shared" si="1"/>
        <v>0.38593181267504856</v>
      </c>
      <c r="M20" s="55"/>
      <c r="N20"/>
    </row>
    <row r="21" spans="1:14" ht="18" customHeight="1">
      <c r="A21" s="185"/>
      <c r="B21" s="179">
        <v>121</v>
      </c>
      <c r="C21" s="180" t="s">
        <v>16</v>
      </c>
      <c r="D21" s="131">
        <v>5955799</v>
      </c>
      <c r="E21" s="181">
        <f t="shared" si="0"/>
        <v>0.05542615728179788</v>
      </c>
      <c r="G21" s="183"/>
      <c r="H21" s="179">
        <v>121</v>
      </c>
      <c r="I21" s="184" t="s">
        <v>16</v>
      </c>
      <c r="J21" s="131">
        <v>1913692</v>
      </c>
      <c r="K21" s="181">
        <f t="shared" si="1"/>
        <v>0.04271230319234452</v>
      </c>
      <c r="M21" s="55"/>
      <c r="N21"/>
    </row>
    <row r="22" spans="1:14" ht="18" customHeight="1">
      <c r="A22" s="185"/>
      <c r="B22" s="179">
        <v>122</v>
      </c>
      <c r="C22" s="180" t="s">
        <v>17</v>
      </c>
      <c r="D22" s="131">
        <v>17597791</v>
      </c>
      <c r="E22" s="181">
        <f t="shared" si="0"/>
        <v>0.16376945087942144</v>
      </c>
      <c r="G22" s="183"/>
      <c r="H22" s="179">
        <v>122</v>
      </c>
      <c r="I22" s="184" t="s">
        <v>17</v>
      </c>
      <c r="J22" s="131">
        <v>18199788</v>
      </c>
      <c r="K22" s="181">
        <f t="shared" si="1"/>
        <v>0.4062068833920994</v>
      </c>
      <c r="M22" s="55"/>
      <c r="N22"/>
    </row>
    <row r="23" spans="1:14" ht="18" customHeight="1">
      <c r="A23" s="185"/>
      <c r="B23" s="179">
        <v>123</v>
      </c>
      <c r="C23" s="180" t="s">
        <v>18</v>
      </c>
      <c r="D23" s="131">
        <v>157373116</v>
      </c>
      <c r="E23" s="181">
        <f t="shared" si="0"/>
        <v>1.4645536357661875</v>
      </c>
      <c r="G23" s="183"/>
      <c r="H23" s="179">
        <v>123</v>
      </c>
      <c r="I23" s="184" t="s">
        <v>18</v>
      </c>
      <c r="J23" s="131">
        <v>37962400</v>
      </c>
      <c r="K23" s="181">
        <f t="shared" si="1"/>
        <v>0.8472949349785963</v>
      </c>
      <c r="M23" s="55"/>
      <c r="N23"/>
    </row>
    <row r="24" spans="1:14" ht="18" customHeight="1">
      <c r="A24" s="185"/>
      <c r="B24" s="179">
        <v>124</v>
      </c>
      <c r="C24" s="180" t="s">
        <v>19</v>
      </c>
      <c r="D24" s="131">
        <v>47274362</v>
      </c>
      <c r="E24" s="181">
        <f t="shared" si="0"/>
        <v>0.439947053889604</v>
      </c>
      <c r="G24" s="183"/>
      <c r="H24" s="179">
        <v>124</v>
      </c>
      <c r="I24" s="184" t="s">
        <v>19</v>
      </c>
      <c r="J24" s="131">
        <v>1751509</v>
      </c>
      <c r="K24" s="181">
        <f t="shared" si="1"/>
        <v>0.03909248899620219</v>
      </c>
      <c r="M24" s="55"/>
      <c r="N24"/>
    </row>
    <row r="25" spans="1:14" ht="18" customHeight="1">
      <c r="A25" s="185"/>
      <c r="B25" s="179">
        <v>125</v>
      </c>
      <c r="C25" s="180" t="s">
        <v>20</v>
      </c>
      <c r="D25" s="131">
        <v>13778880</v>
      </c>
      <c r="E25" s="181">
        <f t="shared" si="0"/>
        <v>0.12822970856589003</v>
      </c>
      <c r="G25" s="183"/>
      <c r="H25" s="179">
        <v>125</v>
      </c>
      <c r="I25" s="184" t="s">
        <v>20</v>
      </c>
      <c r="J25" s="131">
        <v>2938847</v>
      </c>
      <c r="K25" s="181">
        <f t="shared" si="1"/>
        <v>0.06559306518494727</v>
      </c>
      <c r="M25" s="55"/>
      <c r="N25"/>
    </row>
    <row r="26" spans="1:14" ht="18" customHeight="1">
      <c r="A26" s="185"/>
      <c r="B26" s="179">
        <v>126</v>
      </c>
      <c r="C26" s="180" t="s">
        <v>21</v>
      </c>
      <c r="D26" s="131">
        <v>400025</v>
      </c>
      <c r="E26" s="181">
        <f t="shared" si="0"/>
        <v>0.0037227328468692777</v>
      </c>
      <c r="G26" s="183"/>
      <c r="H26" s="179">
        <v>127</v>
      </c>
      <c r="I26" s="184" t="s">
        <v>22</v>
      </c>
      <c r="J26" s="131">
        <v>14118785</v>
      </c>
      <c r="K26" s="181">
        <f t="shared" si="1"/>
        <v>0.3151216735125224</v>
      </c>
      <c r="M26" s="55"/>
      <c r="N26"/>
    </row>
    <row r="27" spans="1:14" ht="18" customHeight="1">
      <c r="A27" s="185"/>
      <c r="B27" s="179">
        <v>127</v>
      </c>
      <c r="C27" s="180" t="s">
        <v>22</v>
      </c>
      <c r="D27" s="131">
        <v>30682923</v>
      </c>
      <c r="E27" s="181">
        <f t="shared" si="0"/>
        <v>0.28554296678972774</v>
      </c>
      <c r="G27" s="183"/>
      <c r="H27" s="179">
        <v>129</v>
      </c>
      <c r="I27" s="184" t="s">
        <v>24</v>
      </c>
      <c r="J27" s="131">
        <v>63087</v>
      </c>
      <c r="K27" s="181">
        <f t="shared" si="1"/>
        <v>0.0014080589099475982</v>
      </c>
      <c r="M27" s="55"/>
      <c r="N27"/>
    </row>
    <row r="28" spans="1:15" ht="18" customHeight="1">
      <c r="A28" s="185"/>
      <c r="B28" s="179">
        <v>128</v>
      </c>
      <c r="C28" s="180" t="s">
        <v>23</v>
      </c>
      <c r="D28" s="131">
        <v>149512</v>
      </c>
      <c r="E28" s="181">
        <f t="shared" si="0"/>
        <v>0.001391396121245221</v>
      </c>
      <c r="G28" s="183"/>
      <c r="H28" s="186"/>
      <c r="I28" s="187" t="s">
        <v>330</v>
      </c>
      <c r="J28" s="188">
        <f>J15+J14+J16+J18+J19+J13+J17+J20+J21+J22</f>
        <v>943798294</v>
      </c>
      <c r="K28" s="189">
        <f t="shared" si="1"/>
        <v>21.064935677081532</v>
      </c>
      <c r="M28" s="55"/>
      <c r="N28"/>
      <c r="O28" s="79"/>
    </row>
    <row r="29" spans="1:14" ht="18" customHeight="1">
      <c r="A29" s="185"/>
      <c r="B29" s="179">
        <v>129</v>
      </c>
      <c r="C29" s="180" t="s">
        <v>24</v>
      </c>
      <c r="D29" s="131">
        <v>1754335</v>
      </c>
      <c r="E29" s="181">
        <f t="shared" si="0"/>
        <v>0.01632628092972293</v>
      </c>
      <c r="G29" s="183"/>
      <c r="H29" s="186"/>
      <c r="I29" s="187" t="s">
        <v>230</v>
      </c>
      <c r="J29" s="188">
        <f>J30-J28</f>
        <v>2010887768</v>
      </c>
      <c r="K29" s="189">
        <f t="shared" si="1"/>
        <v>44.88164659338752</v>
      </c>
      <c r="M29" s="55"/>
      <c r="N29"/>
    </row>
    <row r="30" spans="1:14" ht="18" customHeight="1" thickBot="1">
      <c r="A30" s="185"/>
      <c r="B30" s="179">
        <v>130</v>
      </c>
      <c r="C30" s="180" t="s">
        <v>25</v>
      </c>
      <c r="D30" s="131">
        <v>2593858</v>
      </c>
      <c r="E30" s="181">
        <f t="shared" si="0"/>
        <v>0.024139092248521097</v>
      </c>
      <c r="G30" s="190" t="s">
        <v>28</v>
      </c>
      <c r="H30" s="191" t="s">
        <v>348</v>
      </c>
      <c r="I30" s="192"/>
      <c r="J30" s="193">
        <f>SUM(J8:J27)</f>
        <v>2954686062</v>
      </c>
      <c r="K30" s="194">
        <f t="shared" si="1"/>
        <v>65.94658227046905</v>
      </c>
      <c r="M30" s="55"/>
      <c r="N30"/>
    </row>
    <row r="31" spans="1:14" ht="18" customHeight="1">
      <c r="A31" s="185"/>
      <c r="B31" s="179">
        <v>131</v>
      </c>
      <c r="C31" s="180" t="s">
        <v>26</v>
      </c>
      <c r="D31" s="131">
        <v>2100387</v>
      </c>
      <c r="E31" s="181">
        <f t="shared" si="0"/>
        <v>0.01954672751962308</v>
      </c>
      <c r="G31" s="195" t="s">
        <v>29</v>
      </c>
      <c r="H31" s="196">
        <v>601</v>
      </c>
      <c r="I31" s="197" t="s">
        <v>30</v>
      </c>
      <c r="J31" s="132">
        <v>162136788</v>
      </c>
      <c r="K31" s="198">
        <f t="shared" si="1"/>
        <v>3.6187827757491213</v>
      </c>
      <c r="M31" s="55"/>
      <c r="N31"/>
    </row>
    <row r="32" spans="1:14" ht="18" customHeight="1">
      <c r="A32" s="185"/>
      <c r="B32" s="179">
        <v>132</v>
      </c>
      <c r="C32" s="180" t="s">
        <v>27</v>
      </c>
      <c r="D32" s="131">
        <v>463354</v>
      </c>
      <c r="E32" s="181">
        <f t="shared" si="0"/>
        <v>0.0043120883832967125</v>
      </c>
      <c r="G32" s="183"/>
      <c r="H32" s="179">
        <v>602</v>
      </c>
      <c r="I32" s="184" t="s">
        <v>31</v>
      </c>
      <c r="J32" s="131">
        <v>5419387</v>
      </c>
      <c r="K32" s="181">
        <f t="shared" si="1"/>
        <v>0.12095703000307803</v>
      </c>
      <c r="M32" s="55"/>
      <c r="N32"/>
    </row>
    <row r="33" spans="1:14" ht="18" customHeight="1">
      <c r="A33" s="185"/>
      <c r="B33" s="199"/>
      <c r="C33" s="200" t="s">
        <v>353</v>
      </c>
      <c r="D33" s="188">
        <f>D15+D14+D16+D18+D19+D13+D17+D20+D21+D22</f>
        <v>1445787894</v>
      </c>
      <c r="E33" s="189">
        <f t="shared" si="0"/>
        <v>13.45486427748205</v>
      </c>
      <c r="G33" s="183"/>
      <c r="H33" s="179">
        <v>606</v>
      </c>
      <c r="I33" s="184" t="s">
        <v>33</v>
      </c>
      <c r="J33" s="131">
        <v>24460990</v>
      </c>
      <c r="K33" s="181">
        <f t="shared" si="1"/>
        <v>0.545952651348758</v>
      </c>
      <c r="M33" s="55"/>
      <c r="N33"/>
    </row>
    <row r="34" spans="1:14" ht="18" customHeight="1">
      <c r="A34" s="185"/>
      <c r="B34" s="199"/>
      <c r="C34" s="200" t="s">
        <v>331</v>
      </c>
      <c r="D34" s="188">
        <f>D35-D33</f>
        <v>2771753725</v>
      </c>
      <c r="E34" s="189">
        <f t="shared" si="0"/>
        <v>25.79463442407294</v>
      </c>
      <c r="G34" s="183"/>
      <c r="H34" s="179">
        <v>607</v>
      </c>
      <c r="I34" s="184" t="s">
        <v>226</v>
      </c>
      <c r="J34" s="131"/>
      <c r="K34" s="181">
        <f t="shared" si="1"/>
        <v>0</v>
      </c>
      <c r="M34" s="55"/>
      <c r="N34"/>
    </row>
    <row r="35" spans="1:14" ht="18" customHeight="1" thickBot="1">
      <c r="A35" s="190" t="s">
        <v>349</v>
      </c>
      <c r="B35" s="191" t="s">
        <v>354</v>
      </c>
      <c r="C35" s="201"/>
      <c r="D35" s="193">
        <f>SUM(D8:D32)</f>
        <v>4217541619</v>
      </c>
      <c r="E35" s="194">
        <f t="shared" si="0"/>
        <v>39.249498701554984</v>
      </c>
      <c r="G35" s="183"/>
      <c r="H35" s="19">
        <v>609</v>
      </c>
      <c r="I35" s="133" t="s">
        <v>34</v>
      </c>
      <c r="J35" s="131"/>
      <c r="K35" s="181">
        <f t="shared" si="1"/>
        <v>0</v>
      </c>
      <c r="M35" s="55"/>
      <c r="N35"/>
    </row>
    <row r="36" spans="1:15" ht="18" customHeight="1">
      <c r="A36" s="185" t="s">
        <v>29</v>
      </c>
      <c r="B36" s="202">
        <v>601</v>
      </c>
      <c r="C36" s="203" t="s">
        <v>30</v>
      </c>
      <c r="D36" s="132">
        <v>381884029</v>
      </c>
      <c r="E36" s="181">
        <f t="shared" si="0"/>
        <v>3.5539084268560215</v>
      </c>
      <c r="G36" s="183"/>
      <c r="H36" s="179">
        <v>612</v>
      </c>
      <c r="I36" s="184" t="s">
        <v>37</v>
      </c>
      <c r="J36" s="131">
        <v>1429032</v>
      </c>
      <c r="K36" s="181">
        <f t="shared" si="1"/>
        <v>0.03189502179847253</v>
      </c>
      <c r="M36" s="55"/>
      <c r="N36"/>
      <c r="O36" s="79"/>
    </row>
    <row r="37" spans="1:14" ht="18" customHeight="1">
      <c r="A37" s="185"/>
      <c r="B37" s="204">
        <v>602</v>
      </c>
      <c r="C37" s="205" t="s">
        <v>31</v>
      </c>
      <c r="D37" s="131">
        <v>6038595</v>
      </c>
      <c r="E37" s="181">
        <f t="shared" si="0"/>
        <v>0.0561966775962517</v>
      </c>
      <c r="G37" s="183"/>
      <c r="H37" s="179">
        <v>613</v>
      </c>
      <c r="I37" s="184" t="s">
        <v>38</v>
      </c>
      <c r="J37" s="131">
        <v>10518</v>
      </c>
      <c r="K37" s="181">
        <f t="shared" si="1"/>
        <v>0.00023475460260955248</v>
      </c>
      <c r="M37" s="55"/>
      <c r="N37"/>
    </row>
    <row r="38" spans="1:14" ht="18" customHeight="1">
      <c r="A38" s="185"/>
      <c r="B38" s="204">
        <v>605</v>
      </c>
      <c r="C38" s="206" t="s">
        <v>32</v>
      </c>
      <c r="D38" s="131">
        <v>15696</v>
      </c>
      <c r="E38" s="181">
        <f t="shared" si="0"/>
        <v>0.000146070907479433</v>
      </c>
      <c r="G38" s="183"/>
      <c r="H38" s="179">
        <v>614</v>
      </c>
      <c r="I38" s="184" t="s">
        <v>39</v>
      </c>
      <c r="J38" s="131">
        <v>13745</v>
      </c>
      <c r="K38" s="181">
        <f t="shared" si="1"/>
        <v>0.00030677904666935715</v>
      </c>
      <c r="M38" s="55"/>
      <c r="N38"/>
    </row>
    <row r="39" spans="1:14" ht="18" customHeight="1">
      <c r="A39" s="185"/>
      <c r="B39" s="204">
        <v>606</v>
      </c>
      <c r="C39" s="205" t="s">
        <v>33</v>
      </c>
      <c r="D39" s="131">
        <v>60877518</v>
      </c>
      <c r="E39" s="181">
        <f t="shared" si="0"/>
        <v>0.5665414308967582</v>
      </c>
      <c r="G39" s="183"/>
      <c r="H39" s="179">
        <v>618</v>
      </c>
      <c r="I39" s="184" t="s">
        <v>42</v>
      </c>
      <c r="J39" s="131">
        <v>22486</v>
      </c>
      <c r="K39" s="181">
        <f t="shared" si="1"/>
        <v>0.0005018722185090699</v>
      </c>
      <c r="M39" s="55"/>
      <c r="N39"/>
    </row>
    <row r="40" spans="1:14" ht="18" customHeight="1">
      <c r="A40" s="185"/>
      <c r="B40" s="204">
        <v>607</v>
      </c>
      <c r="C40" s="207" t="s">
        <v>226</v>
      </c>
      <c r="D40" s="131">
        <v>57048</v>
      </c>
      <c r="E40" s="181">
        <f t="shared" si="0"/>
        <v>0.0005309029771844224</v>
      </c>
      <c r="G40" s="183"/>
      <c r="H40" s="179">
        <v>620</v>
      </c>
      <c r="I40" s="184" t="s">
        <v>44</v>
      </c>
      <c r="J40" s="131">
        <v>3812</v>
      </c>
      <c r="K40" s="181">
        <f t="shared" si="1"/>
        <v>8.508124597334227E-05</v>
      </c>
      <c r="M40" s="55"/>
      <c r="N40"/>
    </row>
    <row r="41" spans="1:14" ht="18" customHeight="1" thickBot="1">
      <c r="A41" s="185"/>
      <c r="B41" s="19">
        <v>608</v>
      </c>
      <c r="C41" s="134" t="s">
        <v>283</v>
      </c>
      <c r="D41" s="131" t="s">
        <v>355</v>
      </c>
      <c r="E41" s="181">
        <v>0</v>
      </c>
      <c r="G41" s="190" t="s">
        <v>265</v>
      </c>
      <c r="H41" s="191" t="s">
        <v>356</v>
      </c>
      <c r="I41" s="192"/>
      <c r="J41" s="193">
        <f>SUM(J31:J40)</f>
        <v>193496758</v>
      </c>
      <c r="K41" s="194">
        <f>J41/$J$6*100</f>
        <v>4.318715966013191</v>
      </c>
      <c r="M41" s="55"/>
      <c r="N41"/>
    </row>
    <row r="42" spans="1:14" ht="18" customHeight="1">
      <c r="A42" s="185"/>
      <c r="B42" s="204">
        <v>609</v>
      </c>
      <c r="C42" s="206" t="s">
        <v>34</v>
      </c>
      <c r="D42" s="131">
        <v>4894</v>
      </c>
      <c r="E42" s="181">
        <f t="shared" si="0"/>
        <v>4.554478983208111E-05</v>
      </c>
      <c r="G42" s="195" t="s">
        <v>266</v>
      </c>
      <c r="H42" s="196">
        <v>302</v>
      </c>
      <c r="I42" s="197" t="s">
        <v>52</v>
      </c>
      <c r="J42" s="132">
        <v>75096963</v>
      </c>
      <c r="K42" s="198">
        <f aca="true" t="shared" si="2" ref="K42:K105">J42/$J$6*100</f>
        <v>1.676113111451727</v>
      </c>
      <c r="M42" s="55"/>
      <c r="N42"/>
    </row>
    <row r="43" spans="1:14" ht="18" customHeight="1">
      <c r="A43" s="185"/>
      <c r="B43" s="204">
        <v>610</v>
      </c>
      <c r="C43" s="205" t="s">
        <v>35</v>
      </c>
      <c r="D43" s="131">
        <v>347313</v>
      </c>
      <c r="E43" s="181">
        <f t="shared" si="0"/>
        <v>0.0032321817717510396</v>
      </c>
      <c r="G43" s="183"/>
      <c r="H43" s="179">
        <v>304</v>
      </c>
      <c r="I43" s="184" t="s">
        <v>53</v>
      </c>
      <c r="J43" s="131">
        <v>324002217</v>
      </c>
      <c r="K43" s="181">
        <f t="shared" si="2"/>
        <v>7.231509003275241</v>
      </c>
      <c r="M43" s="55"/>
      <c r="N43"/>
    </row>
    <row r="44" spans="1:14" ht="18" customHeight="1" thickBot="1">
      <c r="A44" s="185"/>
      <c r="B44" s="204">
        <v>611</v>
      </c>
      <c r="C44" s="205" t="s">
        <v>36</v>
      </c>
      <c r="D44" s="131">
        <v>422717</v>
      </c>
      <c r="E44" s="181">
        <f t="shared" si="0"/>
        <v>0.0039339102826824335</v>
      </c>
      <c r="G44" s="190" t="s">
        <v>54</v>
      </c>
      <c r="H44" s="191" t="s">
        <v>357</v>
      </c>
      <c r="I44" s="192"/>
      <c r="J44" s="193">
        <f>SUM(J42:J43)</f>
        <v>399099180</v>
      </c>
      <c r="K44" s="194">
        <f t="shared" si="2"/>
        <v>8.907622114726967</v>
      </c>
      <c r="M44" s="55"/>
      <c r="N44"/>
    </row>
    <row r="45" spans="1:14" ht="18" customHeight="1">
      <c r="A45" s="185"/>
      <c r="B45" s="204">
        <v>612</v>
      </c>
      <c r="C45" s="205" t="s">
        <v>37</v>
      </c>
      <c r="D45" s="131">
        <v>3379946</v>
      </c>
      <c r="E45" s="181">
        <f t="shared" si="0"/>
        <v>0.03145462407310651</v>
      </c>
      <c r="G45" s="195" t="s">
        <v>55</v>
      </c>
      <c r="H45" s="196">
        <v>305</v>
      </c>
      <c r="I45" s="197" t="s">
        <v>56</v>
      </c>
      <c r="J45" s="132">
        <v>26130217</v>
      </c>
      <c r="K45" s="198">
        <f t="shared" si="2"/>
        <v>0.583208662097012</v>
      </c>
      <c r="M45" s="55"/>
      <c r="N45"/>
    </row>
    <row r="46" spans="1:14" ht="18" customHeight="1">
      <c r="A46" s="185"/>
      <c r="B46" s="204">
        <v>613</v>
      </c>
      <c r="C46" s="205" t="s">
        <v>38</v>
      </c>
      <c r="D46" s="131">
        <v>371105</v>
      </c>
      <c r="E46" s="181">
        <f t="shared" si="0"/>
        <v>0.0034535960830883654</v>
      </c>
      <c r="G46" s="183"/>
      <c r="H46" s="179">
        <v>306</v>
      </c>
      <c r="I46" s="184" t="s">
        <v>57</v>
      </c>
      <c r="J46" s="131">
        <v>2098265</v>
      </c>
      <c r="K46" s="181">
        <f t="shared" si="2"/>
        <v>0.04683184695232293</v>
      </c>
      <c r="M46" s="55"/>
      <c r="N46"/>
    </row>
    <row r="47" spans="1:14" ht="18" customHeight="1">
      <c r="A47" s="185"/>
      <c r="B47" s="204">
        <v>614</v>
      </c>
      <c r="C47" s="205" t="s">
        <v>39</v>
      </c>
      <c r="D47" s="131">
        <v>174131</v>
      </c>
      <c r="E47" s="181">
        <f t="shared" si="0"/>
        <v>0.0016205067017266276</v>
      </c>
      <c r="G47" s="183"/>
      <c r="H47" s="179">
        <v>307</v>
      </c>
      <c r="I47" s="184" t="s">
        <v>58</v>
      </c>
      <c r="J47" s="131">
        <v>91018</v>
      </c>
      <c r="K47" s="181">
        <f t="shared" si="2"/>
        <v>0.002031459823190364</v>
      </c>
      <c r="M47" s="55"/>
      <c r="N47"/>
    </row>
    <row r="48" spans="1:14" ht="18" customHeight="1">
      <c r="A48" s="185"/>
      <c r="B48" s="204">
        <v>615</v>
      </c>
      <c r="C48" s="205" t="s">
        <v>40</v>
      </c>
      <c r="D48" s="131">
        <v>216297</v>
      </c>
      <c r="E48" s="181">
        <f t="shared" si="0"/>
        <v>0.002012914059319503</v>
      </c>
      <c r="G48" s="183"/>
      <c r="H48" s="179">
        <v>308</v>
      </c>
      <c r="I48" s="184" t="s">
        <v>59</v>
      </c>
      <c r="J48" s="131">
        <v>20263</v>
      </c>
      <c r="K48" s="181">
        <f t="shared" si="2"/>
        <v>0.00045225637123762707</v>
      </c>
      <c r="M48" s="55"/>
      <c r="N48"/>
    </row>
    <row r="49" spans="1:14" ht="18" customHeight="1">
      <c r="A49" s="185"/>
      <c r="B49" s="204">
        <v>617</v>
      </c>
      <c r="C49" s="205" t="s">
        <v>41</v>
      </c>
      <c r="D49" s="131">
        <v>10955</v>
      </c>
      <c r="E49" s="181">
        <f t="shared" si="0"/>
        <v>0.00010194997397025922</v>
      </c>
      <c r="G49" s="183"/>
      <c r="H49" s="179">
        <v>309</v>
      </c>
      <c r="I49" s="184" t="s">
        <v>60</v>
      </c>
      <c r="J49" s="131">
        <v>204780</v>
      </c>
      <c r="K49" s="181">
        <f t="shared" si="2"/>
        <v>0.00457055024932346</v>
      </c>
      <c r="M49" s="55"/>
      <c r="N49"/>
    </row>
    <row r="50" spans="1:14" ht="18" customHeight="1">
      <c r="A50" s="208"/>
      <c r="B50" s="204">
        <v>618</v>
      </c>
      <c r="C50" s="205" t="s">
        <v>42</v>
      </c>
      <c r="D50" s="131">
        <v>999035</v>
      </c>
      <c r="E50" s="181">
        <f t="shared" si="0"/>
        <v>0.009297269944808574</v>
      </c>
      <c r="G50" s="183"/>
      <c r="H50" s="179">
        <v>310</v>
      </c>
      <c r="I50" s="184" t="s">
        <v>61</v>
      </c>
      <c r="J50" s="131">
        <v>489066</v>
      </c>
      <c r="K50" s="181">
        <f t="shared" si="2"/>
        <v>0.010915620315634473</v>
      </c>
      <c r="M50" s="55"/>
      <c r="N50"/>
    </row>
    <row r="51" spans="1:14" ht="18" customHeight="1">
      <c r="A51" s="185"/>
      <c r="B51" s="204">
        <v>619</v>
      </c>
      <c r="C51" s="205" t="s">
        <v>43</v>
      </c>
      <c r="D51" s="131">
        <v>800120</v>
      </c>
      <c r="E51" s="181">
        <f t="shared" si="0"/>
        <v>0.007446117131271913</v>
      </c>
      <c r="G51" s="183"/>
      <c r="H51" s="179">
        <v>311</v>
      </c>
      <c r="I51" s="184" t="s">
        <v>62</v>
      </c>
      <c r="J51" s="131">
        <v>112571</v>
      </c>
      <c r="K51" s="181">
        <f t="shared" si="2"/>
        <v>0.0025125081165963048</v>
      </c>
      <c r="M51" s="55"/>
      <c r="N51"/>
    </row>
    <row r="52" spans="1:14" ht="18" customHeight="1">
      <c r="A52" s="185"/>
      <c r="B52" s="204">
        <v>620</v>
      </c>
      <c r="C52" s="205" t="s">
        <v>44</v>
      </c>
      <c r="D52" s="131">
        <v>4448016</v>
      </c>
      <c r="E52" s="181">
        <f t="shared" si="0"/>
        <v>0.04139435101956152</v>
      </c>
      <c r="G52" s="183"/>
      <c r="H52" s="179">
        <v>312</v>
      </c>
      <c r="I52" s="184" t="s">
        <v>63</v>
      </c>
      <c r="J52" s="131">
        <v>7665359</v>
      </c>
      <c r="K52" s="181">
        <f t="shared" si="2"/>
        <v>0.1710855966823119</v>
      </c>
      <c r="M52" s="55"/>
      <c r="N52"/>
    </row>
    <row r="53" spans="1:14" ht="18" customHeight="1">
      <c r="A53" s="185"/>
      <c r="B53" s="204">
        <v>621</v>
      </c>
      <c r="C53" s="205" t="s">
        <v>45</v>
      </c>
      <c r="D53" s="131">
        <v>77356</v>
      </c>
      <c r="E53" s="181">
        <f t="shared" si="0"/>
        <v>0.0007198943118615584</v>
      </c>
      <c r="G53" s="183"/>
      <c r="H53" s="19">
        <v>316</v>
      </c>
      <c r="I53" s="133" t="s">
        <v>66</v>
      </c>
      <c r="J53" s="131">
        <v>40914</v>
      </c>
      <c r="K53" s="181">
        <f t="shared" si="2"/>
        <v>0.0009131726384452585</v>
      </c>
      <c r="M53" s="55"/>
      <c r="N53"/>
    </row>
    <row r="54" spans="1:14" ht="18" customHeight="1">
      <c r="A54" s="185"/>
      <c r="B54" s="204">
        <v>624</v>
      </c>
      <c r="C54" s="205" t="s">
        <v>46</v>
      </c>
      <c r="D54" s="131">
        <v>4988</v>
      </c>
      <c r="E54" s="181">
        <f t="shared" si="0"/>
        <v>4.641957737687384E-05</v>
      </c>
      <c r="G54" s="183"/>
      <c r="H54" s="19">
        <v>319</v>
      </c>
      <c r="I54" s="133" t="s">
        <v>67</v>
      </c>
      <c r="J54" s="131">
        <v>779</v>
      </c>
      <c r="K54" s="181">
        <f t="shared" si="2"/>
        <v>1.738674989853978E-05</v>
      </c>
      <c r="M54" s="55"/>
      <c r="N54"/>
    </row>
    <row r="55" spans="1:15" ht="18" customHeight="1">
      <c r="A55" s="185"/>
      <c r="B55" s="204">
        <v>625</v>
      </c>
      <c r="C55" s="205" t="s">
        <v>47</v>
      </c>
      <c r="D55" s="131">
        <v>8845</v>
      </c>
      <c r="E55" s="181">
        <f t="shared" si="0"/>
        <v>8.231378546480536E-05</v>
      </c>
      <c r="G55" s="183"/>
      <c r="H55" s="179">
        <v>320</v>
      </c>
      <c r="I55" s="184" t="s">
        <v>68</v>
      </c>
      <c r="J55" s="131">
        <v>17927</v>
      </c>
      <c r="K55" s="181">
        <f t="shared" si="2"/>
        <v>0.00040011844086151806</v>
      </c>
      <c r="M55" s="55"/>
      <c r="N55"/>
      <c r="O55" s="79"/>
    </row>
    <row r="56" spans="1:15" ht="18" customHeight="1">
      <c r="A56" s="185"/>
      <c r="B56" s="204">
        <v>626</v>
      </c>
      <c r="C56" s="205" t="s">
        <v>48</v>
      </c>
      <c r="D56" s="131">
        <v>57759</v>
      </c>
      <c r="E56" s="181">
        <f t="shared" si="0"/>
        <v>0.000537519721273227</v>
      </c>
      <c r="G56" s="183"/>
      <c r="H56" s="179">
        <v>321</v>
      </c>
      <c r="I56" s="184" t="s">
        <v>69</v>
      </c>
      <c r="J56" s="131">
        <v>752</v>
      </c>
      <c r="K56" s="181">
        <f t="shared" si="2"/>
        <v>1.678412827176112E-05</v>
      </c>
      <c r="M56" s="55"/>
      <c r="N56"/>
      <c r="O56" s="79"/>
    </row>
    <row r="57" spans="1:14" ht="18" customHeight="1">
      <c r="A57" s="185"/>
      <c r="B57" s="204">
        <v>627</v>
      </c>
      <c r="C57" s="205" t="s">
        <v>49</v>
      </c>
      <c r="D57" s="131">
        <v>926795</v>
      </c>
      <c r="E57" s="181">
        <f t="shared" si="0"/>
        <v>0.008624986410384882</v>
      </c>
      <c r="G57" s="183"/>
      <c r="H57" s="179">
        <v>322</v>
      </c>
      <c r="I57" s="184" t="s">
        <v>70</v>
      </c>
      <c r="J57" s="131">
        <v>7500</v>
      </c>
      <c r="K57" s="181">
        <f t="shared" si="2"/>
        <v>0.00016739489632740478</v>
      </c>
      <c r="M57" s="55"/>
      <c r="N57"/>
    </row>
    <row r="58" spans="1:14" ht="18" customHeight="1">
      <c r="A58" s="185"/>
      <c r="B58" s="204">
        <v>628</v>
      </c>
      <c r="C58" s="205" t="s">
        <v>50</v>
      </c>
      <c r="D58" s="131">
        <v>64783</v>
      </c>
      <c r="E58" s="181">
        <f t="shared" si="0"/>
        <v>0.0006028868246202923</v>
      </c>
      <c r="G58" s="183"/>
      <c r="H58" s="179">
        <v>323</v>
      </c>
      <c r="I58" s="184" t="s">
        <v>71</v>
      </c>
      <c r="J58" s="131">
        <v>4468</v>
      </c>
      <c r="K58" s="181">
        <f t="shared" si="2"/>
        <v>9.972271957211262E-05</v>
      </c>
      <c r="M58" s="55"/>
      <c r="N58"/>
    </row>
    <row r="59" spans="1:14" ht="18" customHeight="1" thickBot="1">
      <c r="A59" s="190" t="s">
        <v>358</v>
      </c>
      <c r="B59" s="191" t="s">
        <v>359</v>
      </c>
      <c r="C59" s="201"/>
      <c r="D59" s="193">
        <f>SUM(D36:D58)</f>
        <v>461187941</v>
      </c>
      <c r="E59" s="194">
        <f t="shared" si="0"/>
        <v>4.291930495695795</v>
      </c>
      <c r="G59" s="183"/>
      <c r="H59" s="179">
        <v>324</v>
      </c>
      <c r="I59" s="184" t="s">
        <v>72</v>
      </c>
      <c r="J59" s="131">
        <v>29138</v>
      </c>
      <c r="K59" s="181">
        <f t="shared" si="2"/>
        <v>0.0006503403318917228</v>
      </c>
      <c r="M59" s="55"/>
      <c r="N59"/>
    </row>
    <row r="60" spans="1:14" ht="18" customHeight="1">
      <c r="A60" s="185" t="s">
        <v>51</v>
      </c>
      <c r="B60" s="202">
        <v>302</v>
      </c>
      <c r="C60" s="203" t="s">
        <v>52</v>
      </c>
      <c r="D60" s="132">
        <v>223122850</v>
      </c>
      <c r="E60" s="181">
        <f t="shared" si="0"/>
        <v>2.0764371291346464</v>
      </c>
      <c r="G60" s="183"/>
      <c r="H60" s="179">
        <v>326</v>
      </c>
      <c r="I60" s="184" t="s">
        <v>74</v>
      </c>
      <c r="J60" s="131">
        <v>26286</v>
      </c>
      <c r="K60" s="181">
        <f t="shared" si="2"/>
        <v>0.0005866856326482883</v>
      </c>
      <c r="M60" s="55"/>
      <c r="N60"/>
    </row>
    <row r="61" spans="1:14" ht="18" customHeight="1">
      <c r="A61" s="185"/>
      <c r="B61" s="204">
        <v>304</v>
      </c>
      <c r="C61" s="205" t="s">
        <v>53</v>
      </c>
      <c r="D61" s="131">
        <v>1930405011</v>
      </c>
      <c r="E61" s="181">
        <f t="shared" si="0"/>
        <v>17.964832553492283</v>
      </c>
      <c r="G61" s="183"/>
      <c r="H61" s="19">
        <v>329</v>
      </c>
      <c r="I61" s="133" t="s">
        <v>77</v>
      </c>
      <c r="J61" s="131">
        <v>1258</v>
      </c>
      <c r="K61" s="181">
        <f t="shared" si="2"/>
        <v>2.807770394398336E-05</v>
      </c>
      <c r="M61" s="55"/>
      <c r="N61"/>
    </row>
    <row r="62" spans="1:14" ht="18" customHeight="1" thickBot="1">
      <c r="A62" s="190" t="s">
        <v>360</v>
      </c>
      <c r="B62" s="191" t="s">
        <v>357</v>
      </c>
      <c r="C62" s="201"/>
      <c r="D62" s="193">
        <f>SUM(D60:D61)</f>
        <v>2153527861</v>
      </c>
      <c r="E62" s="194">
        <f t="shared" si="0"/>
        <v>20.04126968262693</v>
      </c>
      <c r="G62" s="183"/>
      <c r="H62" s="19">
        <v>331</v>
      </c>
      <c r="I62" s="133" t="s">
        <v>79</v>
      </c>
      <c r="J62" s="131"/>
      <c r="K62" s="181">
        <f t="shared" si="2"/>
        <v>0</v>
      </c>
      <c r="M62" s="55"/>
      <c r="N62"/>
    </row>
    <row r="63" spans="1:15" ht="18" customHeight="1">
      <c r="A63" s="209" t="s">
        <v>55</v>
      </c>
      <c r="B63" s="202">
        <v>305</v>
      </c>
      <c r="C63" s="203" t="s">
        <v>56</v>
      </c>
      <c r="D63" s="132">
        <v>214312475</v>
      </c>
      <c r="E63" s="181">
        <f t="shared" si="0"/>
        <v>1.9944455725925903</v>
      </c>
      <c r="G63" s="183"/>
      <c r="H63" s="179">
        <v>401</v>
      </c>
      <c r="I63" s="184" t="s">
        <v>86</v>
      </c>
      <c r="J63" s="131">
        <v>2474943</v>
      </c>
      <c r="K63" s="181">
        <f t="shared" si="2"/>
        <v>0.05523904358683149</v>
      </c>
      <c r="M63" s="55"/>
      <c r="N63"/>
      <c r="O63" s="79"/>
    </row>
    <row r="64" spans="1:15" ht="18" customHeight="1">
      <c r="A64" s="209"/>
      <c r="B64" s="204">
        <v>306</v>
      </c>
      <c r="C64" s="205" t="s">
        <v>57</v>
      </c>
      <c r="D64" s="131">
        <v>2597186</v>
      </c>
      <c r="E64" s="181">
        <f t="shared" si="0"/>
        <v>0.02417006345010695</v>
      </c>
      <c r="G64" s="183"/>
      <c r="H64" s="179">
        <v>402</v>
      </c>
      <c r="I64" s="184" t="s">
        <v>87</v>
      </c>
      <c r="J64" s="131">
        <v>229106</v>
      </c>
      <c r="K64" s="181">
        <f t="shared" si="2"/>
        <v>0.0051134900157315194</v>
      </c>
      <c r="M64" s="55"/>
      <c r="N64"/>
      <c r="O64" s="79"/>
    </row>
    <row r="65" spans="1:14" ht="18" customHeight="1">
      <c r="A65" s="209"/>
      <c r="B65" s="204">
        <v>307</v>
      </c>
      <c r="C65" s="205" t="s">
        <v>58</v>
      </c>
      <c r="D65" s="131">
        <v>944549</v>
      </c>
      <c r="E65" s="181">
        <f t="shared" si="0"/>
        <v>0.008790209581344991</v>
      </c>
      <c r="G65" s="183"/>
      <c r="H65" s="179">
        <v>403</v>
      </c>
      <c r="I65" s="184" t="s">
        <v>88</v>
      </c>
      <c r="J65" s="131">
        <v>22138</v>
      </c>
      <c r="K65" s="181">
        <f t="shared" si="2"/>
        <v>0.0004941050953194783</v>
      </c>
      <c r="M65" s="55"/>
      <c r="N65"/>
    </row>
    <row r="66" spans="1:14" ht="18" customHeight="1">
      <c r="A66" s="209"/>
      <c r="B66" s="204">
        <v>308</v>
      </c>
      <c r="C66" s="205" t="s">
        <v>59</v>
      </c>
      <c r="D66" s="131">
        <v>6254</v>
      </c>
      <c r="E66" s="181">
        <f t="shared" si="0"/>
        <v>5.820129048014615E-05</v>
      </c>
      <c r="G66" s="183"/>
      <c r="H66" s="179">
        <v>404</v>
      </c>
      <c r="I66" s="184" t="s">
        <v>89</v>
      </c>
      <c r="J66" s="131">
        <v>26960</v>
      </c>
      <c r="K66" s="181">
        <f t="shared" si="2"/>
        <v>0.0006017288539982444</v>
      </c>
      <c r="M66" s="55"/>
      <c r="N66"/>
    </row>
    <row r="67" spans="1:14" ht="18" customHeight="1">
      <c r="A67" s="209"/>
      <c r="B67" s="204">
        <v>309</v>
      </c>
      <c r="C67" s="205" t="s">
        <v>60</v>
      </c>
      <c r="D67" s="131">
        <v>853642</v>
      </c>
      <c r="E67" s="181">
        <f t="shared" si="0"/>
        <v>0.00794420626927613</v>
      </c>
      <c r="G67" s="183"/>
      <c r="H67" s="179">
        <v>406</v>
      </c>
      <c r="I67" s="184" t="s">
        <v>91</v>
      </c>
      <c r="J67" s="131">
        <v>1437545</v>
      </c>
      <c r="K67" s="181">
        <f t="shared" si="2"/>
        <v>0.03208502616546388</v>
      </c>
      <c r="M67" s="55"/>
      <c r="N67"/>
    </row>
    <row r="68" spans="1:14" ht="18" customHeight="1">
      <c r="A68" s="209"/>
      <c r="B68" s="204">
        <v>310</v>
      </c>
      <c r="C68" s="205" t="s">
        <v>61</v>
      </c>
      <c r="D68" s="131">
        <v>1301585</v>
      </c>
      <c r="E68" s="181">
        <f t="shared" si="0"/>
        <v>0.012112876026479218</v>
      </c>
      <c r="G68" s="183"/>
      <c r="H68" s="179">
        <v>407</v>
      </c>
      <c r="I68" s="184" t="s">
        <v>92</v>
      </c>
      <c r="J68" s="131">
        <v>1859226</v>
      </c>
      <c r="K68" s="181">
        <f t="shared" si="2"/>
        <v>0.0414966591358954</v>
      </c>
      <c r="M68" s="55"/>
      <c r="N68"/>
    </row>
    <row r="69" spans="1:14" ht="18" customHeight="1">
      <c r="A69" s="209"/>
      <c r="B69" s="204">
        <v>311</v>
      </c>
      <c r="C69" s="205" t="s">
        <v>62</v>
      </c>
      <c r="D69" s="131">
        <v>7981976</v>
      </c>
      <c r="E69" s="181">
        <f t="shared" si="0"/>
        <v>0.07428226795355854</v>
      </c>
      <c r="G69" s="183"/>
      <c r="H69" s="179">
        <v>408</v>
      </c>
      <c r="I69" s="184" t="s">
        <v>93</v>
      </c>
      <c r="J69" s="131">
        <v>54661</v>
      </c>
      <c r="K69" s="181">
        <f t="shared" si="2"/>
        <v>0.0012199963237536364</v>
      </c>
      <c r="M69" s="55"/>
      <c r="N69"/>
    </row>
    <row r="70" spans="1:14" ht="18" customHeight="1">
      <c r="A70" s="209"/>
      <c r="B70" s="204">
        <v>312</v>
      </c>
      <c r="C70" s="205" t="s">
        <v>63</v>
      </c>
      <c r="D70" s="131">
        <v>18882469</v>
      </c>
      <c r="E70" s="181">
        <f t="shared" si="0"/>
        <v>0.17572498612909415</v>
      </c>
      <c r="G70" s="183"/>
      <c r="H70" s="179">
        <v>409</v>
      </c>
      <c r="I70" s="184" t="s">
        <v>94</v>
      </c>
      <c r="J70" s="131">
        <v>9404316</v>
      </c>
      <c r="K70" s="181">
        <f t="shared" si="2"/>
        <v>0.20989793358002054</v>
      </c>
      <c r="M70" s="55"/>
      <c r="N70"/>
    </row>
    <row r="71" spans="1:14" ht="18" customHeight="1">
      <c r="A71" s="209"/>
      <c r="B71" s="204">
        <v>314</v>
      </c>
      <c r="C71" s="205" t="s">
        <v>64</v>
      </c>
      <c r="D71" s="131">
        <v>300904</v>
      </c>
      <c r="E71" s="181">
        <f t="shared" si="0"/>
        <v>0.0028002879933862962</v>
      </c>
      <c r="G71" s="183"/>
      <c r="H71" s="179">
        <v>410</v>
      </c>
      <c r="I71" s="184" t="s">
        <v>95</v>
      </c>
      <c r="J71" s="131">
        <v>42339579</v>
      </c>
      <c r="K71" s="181">
        <f t="shared" si="2"/>
        <v>0.9449905916334619</v>
      </c>
      <c r="M71" s="55"/>
      <c r="N71"/>
    </row>
    <row r="72" spans="1:14" ht="18" customHeight="1">
      <c r="A72" s="209"/>
      <c r="B72" s="204">
        <v>315</v>
      </c>
      <c r="C72" s="205" t="s">
        <v>65</v>
      </c>
      <c r="D72" s="131">
        <v>973592</v>
      </c>
      <c r="E72" s="181">
        <f aca="true" t="shared" si="3" ref="E72:E135">D72/$D$6*100</f>
        <v>0.009060491013934514</v>
      </c>
      <c r="F72" s="210"/>
      <c r="G72" s="183"/>
      <c r="H72" s="179">
        <v>411</v>
      </c>
      <c r="I72" s="184" t="s">
        <v>96</v>
      </c>
      <c r="J72" s="131">
        <v>1216268</v>
      </c>
      <c r="K72" s="181">
        <f t="shared" si="2"/>
        <v>0.027146274102178663</v>
      </c>
      <c r="M72" s="55"/>
      <c r="N72"/>
    </row>
    <row r="73" spans="1:14" ht="18" customHeight="1">
      <c r="A73" s="209"/>
      <c r="B73" s="204">
        <v>316</v>
      </c>
      <c r="C73" s="205" t="s">
        <v>66</v>
      </c>
      <c r="D73" s="131">
        <v>9612967</v>
      </c>
      <c r="E73" s="181">
        <f t="shared" si="3"/>
        <v>0.08946067872450578</v>
      </c>
      <c r="G73" s="183"/>
      <c r="H73" s="179">
        <v>412</v>
      </c>
      <c r="I73" s="184" t="s">
        <v>97</v>
      </c>
      <c r="J73" s="131">
        <v>314477</v>
      </c>
      <c r="K73" s="181">
        <f t="shared" si="2"/>
        <v>0.007018912641647103</v>
      </c>
      <c r="M73" s="55"/>
      <c r="N73"/>
    </row>
    <row r="74" spans="1:14" ht="18" customHeight="1">
      <c r="A74" s="209"/>
      <c r="B74" s="204">
        <v>317</v>
      </c>
      <c r="C74" s="207" t="s">
        <v>267</v>
      </c>
      <c r="D74" s="131">
        <v>134857</v>
      </c>
      <c r="E74" s="181">
        <f t="shared" si="3"/>
        <v>0.0012550130205118437</v>
      </c>
      <c r="G74" s="183"/>
      <c r="H74" s="179">
        <v>413</v>
      </c>
      <c r="I74" s="184" t="s">
        <v>98</v>
      </c>
      <c r="J74" s="131">
        <v>6979564</v>
      </c>
      <c r="K74" s="181">
        <f t="shared" si="2"/>
        <v>0.15577911895873153</v>
      </c>
      <c r="M74" s="55"/>
      <c r="N74"/>
    </row>
    <row r="75" spans="1:14" ht="18" customHeight="1" thickBot="1">
      <c r="A75" s="209"/>
      <c r="B75" s="204">
        <v>319</v>
      </c>
      <c r="C75" s="205" t="s">
        <v>67</v>
      </c>
      <c r="D75" s="131">
        <v>1193472</v>
      </c>
      <c r="E75" s="181">
        <f t="shared" si="3"/>
        <v>0.011106749368711383</v>
      </c>
      <c r="G75" s="190" t="s">
        <v>100</v>
      </c>
      <c r="H75" s="191" t="s">
        <v>361</v>
      </c>
      <c r="I75" s="192"/>
      <c r="J75" s="193">
        <f>SUM(J45:J74)</f>
        <v>103299344</v>
      </c>
      <c r="K75" s="194">
        <f t="shared" si="2"/>
        <v>2.3055710639425233</v>
      </c>
      <c r="M75" s="55"/>
      <c r="N75"/>
    </row>
    <row r="76" spans="1:14" ht="18" customHeight="1">
      <c r="A76" s="209"/>
      <c r="B76" s="204">
        <v>320</v>
      </c>
      <c r="C76" s="205" t="s">
        <v>68</v>
      </c>
      <c r="D76" s="131">
        <v>3877303</v>
      </c>
      <c r="E76" s="181">
        <f t="shared" si="3"/>
        <v>0.036083152891356274</v>
      </c>
      <c r="G76" s="195" t="s">
        <v>101</v>
      </c>
      <c r="H76" s="196">
        <v>201</v>
      </c>
      <c r="I76" s="197" t="s">
        <v>102</v>
      </c>
      <c r="J76" s="132">
        <v>563812</v>
      </c>
      <c r="K76" s="198">
        <f t="shared" si="2"/>
        <v>0.012583900171752899</v>
      </c>
      <c r="M76" s="55"/>
      <c r="N76"/>
    </row>
    <row r="77" spans="1:14" ht="18" customHeight="1">
      <c r="A77" s="209"/>
      <c r="B77" s="204">
        <v>321</v>
      </c>
      <c r="C77" s="205" t="s">
        <v>69</v>
      </c>
      <c r="D77" s="131">
        <v>110057</v>
      </c>
      <c r="E77" s="181">
        <f t="shared" si="3"/>
        <v>0.001024218008694187</v>
      </c>
      <c r="G77" s="183"/>
      <c r="H77" s="179">
        <v>202</v>
      </c>
      <c r="I77" s="184" t="s">
        <v>103</v>
      </c>
      <c r="J77" s="131">
        <v>10306218</v>
      </c>
      <c r="K77" s="181">
        <f t="shared" si="2"/>
        <v>0.23002777248501777</v>
      </c>
      <c r="M77" s="55"/>
      <c r="N77"/>
    </row>
    <row r="78" spans="1:14" ht="18" customHeight="1">
      <c r="A78" s="209"/>
      <c r="B78" s="204">
        <v>322</v>
      </c>
      <c r="C78" s="205" t="s">
        <v>70</v>
      </c>
      <c r="D78" s="131">
        <v>2095110</v>
      </c>
      <c r="E78" s="181">
        <f t="shared" si="3"/>
        <v>0.019497618435858493</v>
      </c>
      <c r="G78" s="183"/>
      <c r="H78" s="179">
        <v>203</v>
      </c>
      <c r="I78" s="184" t="s">
        <v>104</v>
      </c>
      <c r="J78" s="131">
        <v>10232481</v>
      </c>
      <c r="K78" s="181">
        <f t="shared" si="2"/>
        <v>0.22838201282228524</v>
      </c>
      <c r="M78" s="55"/>
      <c r="N78"/>
    </row>
    <row r="79" spans="1:14" ht="18" customHeight="1">
      <c r="A79" s="209"/>
      <c r="B79" s="204">
        <v>323</v>
      </c>
      <c r="C79" s="205" t="s">
        <v>71</v>
      </c>
      <c r="D79" s="131">
        <v>10040771</v>
      </c>
      <c r="E79" s="181">
        <f t="shared" si="3"/>
        <v>0.09344192990336225</v>
      </c>
      <c r="G79" s="183"/>
      <c r="H79" s="179">
        <v>204</v>
      </c>
      <c r="I79" s="184" t="s">
        <v>105</v>
      </c>
      <c r="J79" s="131">
        <v>3570441</v>
      </c>
      <c r="K79" s="181">
        <f t="shared" si="2"/>
        <v>0.07968981347174872</v>
      </c>
      <c r="M79" s="55"/>
      <c r="N79"/>
    </row>
    <row r="80" spans="1:14" ht="18" customHeight="1">
      <c r="A80" s="209"/>
      <c r="B80" s="204">
        <v>324</v>
      </c>
      <c r="C80" s="205" t="s">
        <v>72</v>
      </c>
      <c r="D80" s="131">
        <v>1455812</v>
      </c>
      <c r="E80" s="181">
        <f t="shared" si="3"/>
        <v>0.013548151118721223</v>
      </c>
      <c r="G80" s="183"/>
      <c r="H80" s="179">
        <v>205</v>
      </c>
      <c r="I80" s="184" t="s">
        <v>106</v>
      </c>
      <c r="J80" s="131">
        <v>21112126</v>
      </c>
      <c r="K80" s="181">
        <f t="shared" si="2"/>
        <v>0.47120828573614765</v>
      </c>
      <c r="M80" s="55"/>
      <c r="N80"/>
    </row>
    <row r="81" spans="1:14" ht="18" customHeight="1">
      <c r="A81" s="209"/>
      <c r="B81" s="19">
        <v>325</v>
      </c>
      <c r="C81" s="133" t="s">
        <v>73</v>
      </c>
      <c r="D81" s="131">
        <v>220</v>
      </c>
      <c r="E81" s="181">
        <f t="shared" si="3"/>
        <v>2.0473751048340505E-06</v>
      </c>
      <c r="G81" s="183"/>
      <c r="H81" s="179">
        <v>206</v>
      </c>
      <c r="I81" s="184" t="s">
        <v>107</v>
      </c>
      <c r="J81" s="131">
        <v>383227</v>
      </c>
      <c r="K81" s="181">
        <f t="shared" si="2"/>
        <v>0.008553365857981648</v>
      </c>
      <c r="M81" s="55"/>
      <c r="N81"/>
    </row>
    <row r="82" spans="1:14" ht="18" customHeight="1">
      <c r="A82" s="209"/>
      <c r="B82" s="204">
        <v>326</v>
      </c>
      <c r="C82" s="205" t="s">
        <v>74</v>
      </c>
      <c r="D82" s="131">
        <v>1044446</v>
      </c>
      <c r="E82" s="181">
        <f t="shared" si="3"/>
        <v>0.00971987608519775</v>
      </c>
      <c r="G82" s="183"/>
      <c r="H82" s="179">
        <v>207</v>
      </c>
      <c r="I82" s="184" t="s">
        <v>108</v>
      </c>
      <c r="J82" s="131">
        <v>14343059</v>
      </c>
      <c r="K82" s="181">
        <f t="shared" si="2"/>
        <v>0.32012731657638005</v>
      </c>
      <c r="M82" s="55"/>
      <c r="N82"/>
    </row>
    <row r="83" spans="1:14" ht="18" customHeight="1">
      <c r="A83" s="209"/>
      <c r="B83" s="204">
        <v>327</v>
      </c>
      <c r="C83" s="205" t="s">
        <v>75</v>
      </c>
      <c r="D83" s="131">
        <v>1251933</v>
      </c>
      <c r="E83" s="181">
        <f t="shared" si="3"/>
        <v>0.011650802077819126</v>
      </c>
      <c r="G83" s="183"/>
      <c r="H83" s="179">
        <v>208</v>
      </c>
      <c r="I83" s="184" t="s">
        <v>109</v>
      </c>
      <c r="J83" s="131">
        <v>8566290</v>
      </c>
      <c r="K83" s="181">
        <f t="shared" si="2"/>
        <v>0.19119376352806458</v>
      </c>
      <c r="M83" s="55"/>
      <c r="N83"/>
    </row>
    <row r="84" spans="1:14" ht="18" customHeight="1">
      <c r="A84" s="209"/>
      <c r="B84" s="204">
        <v>328</v>
      </c>
      <c r="C84" s="205" t="s">
        <v>76</v>
      </c>
      <c r="D84" s="131">
        <v>464344</v>
      </c>
      <c r="E84" s="181">
        <f t="shared" si="3"/>
        <v>0.004321301571268466</v>
      </c>
      <c r="G84" s="183"/>
      <c r="H84" s="179">
        <v>209</v>
      </c>
      <c r="I84" s="184" t="s">
        <v>110</v>
      </c>
      <c r="J84" s="131">
        <v>381093</v>
      </c>
      <c r="K84" s="181">
        <f t="shared" si="2"/>
        <v>0.008505736430146623</v>
      </c>
      <c r="M84" s="55"/>
      <c r="N84"/>
    </row>
    <row r="85" spans="1:14" ht="18" customHeight="1">
      <c r="A85" s="209"/>
      <c r="B85" s="204">
        <v>329</v>
      </c>
      <c r="C85" s="205" t="s">
        <v>77</v>
      </c>
      <c r="D85" s="131">
        <v>336755</v>
      </c>
      <c r="E85" s="181">
        <f t="shared" si="3"/>
        <v>0.0031339263792199584</v>
      </c>
      <c r="G85" s="183"/>
      <c r="H85" s="179">
        <v>210</v>
      </c>
      <c r="I85" s="184" t="s">
        <v>111</v>
      </c>
      <c r="J85" s="131">
        <v>34529012</v>
      </c>
      <c r="K85" s="181">
        <f t="shared" si="2"/>
        <v>0.7706640512036954</v>
      </c>
      <c r="M85" s="55"/>
      <c r="N85"/>
    </row>
    <row r="86" spans="1:14" ht="18" customHeight="1">
      <c r="A86" s="209"/>
      <c r="B86" s="204">
        <v>330</v>
      </c>
      <c r="C86" s="205" t="s">
        <v>78</v>
      </c>
      <c r="D86" s="131">
        <v>498626</v>
      </c>
      <c r="E86" s="181">
        <f t="shared" si="3"/>
        <v>0.00464033845010447</v>
      </c>
      <c r="G86" s="183"/>
      <c r="H86" s="179">
        <v>213</v>
      </c>
      <c r="I86" s="184" t="s">
        <v>114</v>
      </c>
      <c r="J86" s="131">
        <v>95900449</v>
      </c>
      <c r="K86" s="181">
        <f t="shared" si="2"/>
        <v>2.140432762414209</v>
      </c>
      <c r="M86" s="55"/>
      <c r="N86"/>
    </row>
    <row r="87" spans="1:14" ht="18" customHeight="1">
      <c r="A87" s="209"/>
      <c r="B87" s="204">
        <v>331</v>
      </c>
      <c r="C87" s="206" t="s">
        <v>79</v>
      </c>
      <c r="D87" s="131">
        <v>482489</v>
      </c>
      <c r="E87" s="181">
        <f t="shared" si="3"/>
        <v>0.004490163486164892</v>
      </c>
      <c r="G87" s="183"/>
      <c r="H87" s="179">
        <v>215</v>
      </c>
      <c r="I87" s="184" t="s">
        <v>115</v>
      </c>
      <c r="J87" s="131">
        <v>5009031</v>
      </c>
      <c r="K87" s="181">
        <f t="shared" si="2"/>
        <v>0.1117981633261009</v>
      </c>
      <c r="M87" s="55"/>
      <c r="N87"/>
    </row>
    <row r="88" spans="1:14" ht="18" customHeight="1">
      <c r="A88" s="209"/>
      <c r="B88" s="204">
        <v>332</v>
      </c>
      <c r="C88" s="205" t="s">
        <v>80</v>
      </c>
      <c r="D88" s="131">
        <v>46701</v>
      </c>
      <c r="E88" s="181">
        <f t="shared" si="3"/>
        <v>0.0004346112035038864</v>
      </c>
      <c r="G88" s="183"/>
      <c r="H88" s="179">
        <v>217</v>
      </c>
      <c r="I88" s="184" t="s">
        <v>116</v>
      </c>
      <c r="J88" s="131">
        <v>1302533</v>
      </c>
      <c r="K88" s="181">
        <f t="shared" si="2"/>
        <v>0.029071650199736475</v>
      </c>
      <c r="M88" s="55"/>
      <c r="N88"/>
    </row>
    <row r="89" spans="1:14" ht="18" customHeight="1">
      <c r="A89" s="209"/>
      <c r="B89" s="204">
        <v>333</v>
      </c>
      <c r="C89" s="205" t="s">
        <v>81</v>
      </c>
      <c r="D89" s="131">
        <v>109622</v>
      </c>
      <c r="E89" s="181">
        <f t="shared" si="3"/>
        <v>0.0010201697897369015</v>
      </c>
      <c r="G89" s="183"/>
      <c r="H89" s="179">
        <v>218</v>
      </c>
      <c r="I89" s="184" t="s">
        <v>117</v>
      </c>
      <c r="J89" s="131">
        <v>8256581</v>
      </c>
      <c r="K89" s="181">
        <f t="shared" si="2"/>
        <v>0.18428126940184267</v>
      </c>
      <c r="M89" s="55"/>
      <c r="N89"/>
    </row>
    <row r="90" spans="1:14" ht="18" customHeight="1">
      <c r="A90" s="209"/>
      <c r="B90" s="204">
        <v>334</v>
      </c>
      <c r="C90" s="205" t="s">
        <v>82</v>
      </c>
      <c r="D90" s="131">
        <v>20633</v>
      </c>
      <c r="E90" s="181">
        <f t="shared" si="3"/>
        <v>0.00019201586608200442</v>
      </c>
      <c r="G90" s="183"/>
      <c r="H90" s="179">
        <v>220</v>
      </c>
      <c r="I90" s="184" t="s">
        <v>119</v>
      </c>
      <c r="J90" s="131">
        <v>25203689</v>
      </c>
      <c r="K90" s="181">
        <f t="shared" si="2"/>
        <v>0.5625291876297537</v>
      </c>
      <c r="M90" s="55"/>
      <c r="N90"/>
    </row>
    <row r="91" spans="1:14" ht="18" customHeight="1">
      <c r="A91" s="209"/>
      <c r="B91" s="204">
        <v>335</v>
      </c>
      <c r="C91" s="211" t="s">
        <v>83</v>
      </c>
      <c r="D91" s="131">
        <v>440801</v>
      </c>
      <c r="E91" s="181">
        <f t="shared" si="3"/>
        <v>0.004102204516299793</v>
      </c>
      <c r="G91" s="183"/>
      <c r="H91" s="179">
        <v>221</v>
      </c>
      <c r="I91" s="184" t="s">
        <v>120</v>
      </c>
      <c r="J91" s="131">
        <v>2046</v>
      </c>
      <c r="K91" s="181">
        <f t="shared" si="2"/>
        <v>4.566532771811603E-05</v>
      </c>
      <c r="M91" s="55"/>
      <c r="N91"/>
    </row>
    <row r="92" spans="1:14" ht="18" customHeight="1">
      <c r="A92" s="209"/>
      <c r="B92" s="204">
        <v>336</v>
      </c>
      <c r="C92" s="205" t="s">
        <v>84</v>
      </c>
      <c r="D92" s="131">
        <v>174771</v>
      </c>
      <c r="E92" s="181">
        <f t="shared" si="3"/>
        <v>0.0016264627020315995</v>
      </c>
      <c r="G92" s="183"/>
      <c r="H92" s="179">
        <v>222</v>
      </c>
      <c r="I92" s="184" t="s">
        <v>121</v>
      </c>
      <c r="J92" s="131">
        <v>8990471</v>
      </c>
      <c r="K92" s="181">
        <f t="shared" si="2"/>
        <v>0.2006611947972719</v>
      </c>
      <c r="M92" s="55"/>
      <c r="N92"/>
    </row>
    <row r="93" spans="1:14" ht="18" customHeight="1">
      <c r="A93" s="209"/>
      <c r="B93" s="204">
        <v>337</v>
      </c>
      <c r="C93" s="205" t="s">
        <v>85</v>
      </c>
      <c r="D93" s="131">
        <v>46078</v>
      </c>
      <c r="E93" s="181">
        <f t="shared" si="3"/>
        <v>0.0004288134094570154</v>
      </c>
      <c r="G93" s="183"/>
      <c r="H93" s="179">
        <v>225</v>
      </c>
      <c r="I93" s="184" t="s">
        <v>122</v>
      </c>
      <c r="J93" s="131">
        <v>14765880</v>
      </c>
      <c r="K93" s="181">
        <f t="shared" si="2"/>
        <v>0.32956439357105327</v>
      </c>
      <c r="M93" s="55"/>
      <c r="N93"/>
    </row>
    <row r="94" spans="1:14" ht="18" customHeight="1">
      <c r="A94" s="209"/>
      <c r="B94" s="204">
        <v>401</v>
      </c>
      <c r="C94" s="205" t="s">
        <v>86</v>
      </c>
      <c r="D94" s="131">
        <v>5419109</v>
      </c>
      <c r="E94" s="181">
        <f t="shared" si="3"/>
        <v>0.050431585713555216</v>
      </c>
      <c r="G94" s="183"/>
      <c r="H94" s="179">
        <v>228</v>
      </c>
      <c r="I94" s="184" t="s">
        <v>268</v>
      </c>
      <c r="J94" s="131">
        <v>305425</v>
      </c>
      <c r="K94" s="181">
        <f t="shared" si="2"/>
        <v>0.006816878161439681</v>
      </c>
      <c r="M94" s="55"/>
      <c r="N94"/>
    </row>
    <row r="95" spans="1:14" ht="18" customHeight="1">
      <c r="A95" s="209"/>
      <c r="B95" s="204">
        <v>402</v>
      </c>
      <c r="C95" s="205" t="s">
        <v>87</v>
      </c>
      <c r="D95" s="131">
        <v>4789336</v>
      </c>
      <c r="E95" s="181">
        <f t="shared" si="3"/>
        <v>0.044570760432206785</v>
      </c>
      <c r="G95" s="183"/>
      <c r="H95" s="179">
        <v>230</v>
      </c>
      <c r="I95" s="184" t="s">
        <v>123</v>
      </c>
      <c r="J95" s="131">
        <v>1031086</v>
      </c>
      <c r="K95" s="181">
        <f t="shared" si="2"/>
        <v>0.023013137876618465</v>
      </c>
      <c r="M95" s="55"/>
      <c r="N95"/>
    </row>
    <row r="96" spans="1:14" ht="18" customHeight="1">
      <c r="A96" s="209"/>
      <c r="B96" s="204">
        <v>403</v>
      </c>
      <c r="C96" s="205" t="s">
        <v>88</v>
      </c>
      <c r="D96" s="131">
        <v>886953</v>
      </c>
      <c r="E96" s="181">
        <f t="shared" si="3"/>
        <v>0.008254206778899436</v>
      </c>
      <c r="G96" s="183"/>
      <c r="H96" s="179">
        <v>233</v>
      </c>
      <c r="I96" s="184" t="s">
        <v>124</v>
      </c>
      <c r="J96" s="131"/>
      <c r="K96" s="181">
        <f t="shared" si="2"/>
        <v>0</v>
      </c>
      <c r="M96" s="55"/>
      <c r="N96"/>
    </row>
    <row r="97" spans="1:14" ht="18" customHeight="1">
      <c r="A97" s="209"/>
      <c r="B97" s="204">
        <v>404</v>
      </c>
      <c r="C97" s="205" t="s">
        <v>89</v>
      </c>
      <c r="D97" s="131">
        <v>435048</v>
      </c>
      <c r="E97" s="181">
        <f t="shared" si="3"/>
        <v>0.004048665657308382</v>
      </c>
      <c r="G97" s="183"/>
      <c r="H97" s="179">
        <v>234</v>
      </c>
      <c r="I97" s="184" t="s">
        <v>125</v>
      </c>
      <c r="J97" s="131">
        <v>5122801</v>
      </c>
      <c r="K97" s="181">
        <f t="shared" si="2"/>
        <v>0.11433743230679007</v>
      </c>
      <c r="M97" s="55"/>
      <c r="N97"/>
    </row>
    <row r="98" spans="1:14" ht="18" customHeight="1">
      <c r="A98" s="209"/>
      <c r="B98" s="204">
        <v>405</v>
      </c>
      <c r="C98" s="205" t="s">
        <v>90</v>
      </c>
      <c r="D98" s="131">
        <v>138640</v>
      </c>
      <c r="E98" s="181">
        <f t="shared" si="3"/>
        <v>0.0012902185660645126</v>
      </c>
      <c r="G98" s="183"/>
      <c r="H98" s="179">
        <v>241</v>
      </c>
      <c r="I98" s="184" t="s">
        <v>126</v>
      </c>
      <c r="J98" s="131">
        <v>147808</v>
      </c>
      <c r="K98" s="181">
        <f t="shared" si="2"/>
        <v>0.003298973978181473</v>
      </c>
      <c r="M98" s="55"/>
      <c r="N98"/>
    </row>
    <row r="99" spans="1:14" ht="18" customHeight="1">
      <c r="A99" s="209"/>
      <c r="B99" s="204">
        <v>406</v>
      </c>
      <c r="C99" s="205" t="s">
        <v>91</v>
      </c>
      <c r="D99" s="131">
        <v>5514156</v>
      </c>
      <c r="E99" s="181">
        <f t="shared" si="3"/>
        <v>0.05131611690259686</v>
      </c>
      <c r="G99" s="183"/>
      <c r="H99" s="179">
        <v>242</v>
      </c>
      <c r="I99" s="184" t="s">
        <v>127</v>
      </c>
      <c r="J99" s="131">
        <v>402898</v>
      </c>
      <c r="K99" s="181">
        <f t="shared" si="2"/>
        <v>0.008992409192069164</v>
      </c>
      <c r="M99" s="55"/>
      <c r="N99"/>
    </row>
    <row r="100" spans="1:14" ht="18" customHeight="1">
      <c r="A100" s="209"/>
      <c r="B100" s="204">
        <v>407</v>
      </c>
      <c r="C100" s="205" t="s">
        <v>92</v>
      </c>
      <c r="D100" s="131">
        <v>22011615</v>
      </c>
      <c r="E100" s="181">
        <f t="shared" si="3"/>
        <v>0.20484560258268986</v>
      </c>
      <c r="G100" s="183"/>
      <c r="H100" s="179">
        <v>243</v>
      </c>
      <c r="I100" s="212" t="s">
        <v>128</v>
      </c>
      <c r="J100" s="131">
        <v>53279</v>
      </c>
      <c r="K100" s="181">
        <f t="shared" si="2"/>
        <v>0.0011891510241903733</v>
      </c>
      <c r="M100" s="55"/>
      <c r="N100"/>
    </row>
    <row r="101" spans="1:14" ht="18" customHeight="1">
      <c r="A101" s="209"/>
      <c r="B101" s="204">
        <v>408</v>
      </c>
      <c r="C101" s="205" t="s">
        <v>93</v>
      </c>
      <c r="D101" s="131">
        <v>4448456</v>
      </c>
      <c r="E101" s="181">
        <f t="shared" si="3"/>
        <v>0.04139844576977119</v>
      </c>
      <c r="G101" s="183"/>
      <c r="H101" s="179">
        <v>244</v>
      </c>
      <c r="I101" s="213" t="s">
        <v>269</v>
      </c>
      <c r="J101" s="131"/>
      <c r="K101" s="181">
        <f t="shared" si="2"/>
        <v>0</v>
      </c>
      <c r="M101" s="55"/>
      <c r="N101"/>
    </row>
    <row r="102" spans="1:14" ht="18" customHeight="1">
      <c r="A102" s="209"/>
      <c r="B102" s="204">
        <v>409</v>
      </c>
      <c r="C102" s="205" t="s">
        <v>94</v>
      </c>
      <c r="D102" s="131">
        <v>30777000</v>
      </c>
      <c r="E102" s="181">
        <f t="shared" si="3"/>
        <v>0.2864184709158072</v>
      </c>
      <c r="G102" s="183"/>
      <c r="H102" s="19">
        <v>247</v>
      </c>
      <c r="I102" s="133" t="s">
        <v>270</v>
      </c>
      <c r="J102" s="131">
        <v>159832</v>
      </c>
      <c r="K102" s="181">
        <f t="shared" si="2"/>
        <v>0.0035673414759735678</v>
      </c>
      <c r="M102" s="55"/>
      <c r="N102"/>
    </row>
    <row r="103" spans="1:14" ht="18" customHeight="1">
      <c r="A103" s="209"/>
      <c r="B103" s="204">
        <v>410</v>
      </c>
      <c r="C103" s="205" t="s">
        <v>95</v>
      </c>
      <c r="D103" s="131">
        <v>111065674</v>
      </c>
      <c r="E103" s="181">
        <f t="shared" si="3"/>
        <v>1.0336049815873387</v>
      </c>
      <c r="G103" s="183"/>
      <c r="H103" s="186"/>
      <c r="I103" s="187" t="s">
        <v>362</v>
      </c>
      <c r="J103" s="188">
        <f>J78+J79+J80+J81+J82+J83+J84+J85+J86+J88+J89+J90+J91+J92+J93+J95+J96+J99+J98</f>
        <v>249121170</v>
      </c>
      <c r="K103" s="189">
        <f t="shared" si="2"/>
        <v>5.560214990014904</v>
      </c>
      <c r="M103" s="55"/>
      <c r="N103"/>
    </row>
    <row r="104" spans="1:14" ht="18" customHeight="1">
      <c r="A104" s="209"/>
      <c r="B104" s="204">
        <v>411</v>
      </c>
      <c r="C104" s="205" t="s">
        <v>96</v>
      </c>
      <c r="D104" s="131">
        <v>2149434</v>
      </c>
      <c r="E104" s="181">
        <f t="shared" si="3"/>
        <v>0.02000317118674488</v>
      </c>
      <c r="G104" s="183"/>
      <c r="H104" s="186"/>
      <c r="I104" s="187" t="s">
        <v>363</v>
      </c>
      <c r="J104" s="188">
        <f>J76+J77+J87</f>
        <v>15879061</v>
      </c>
      <c r="K104" s="189">
        <f t="shared" si="2"/>
        <v>0.3544098359828715</v>
      </c>
      <c r="M104" s="55"/>
      <c r="N104"/>
    </row>
    <row r="105" spans="1:14" ht="18" customHeight="1">
      <c r="A105" s="209"/>
      <c r="B105" s="204">
        <v>412</v>
      </c>
      <c r="C105" s="205" t="s">
        <v>97</v>
      </c>
      <c r="D105" s="131">
        <v>950049</v>
      </c>
      <c r="E105" s="181">
        <f t="shared" si="3"/>
        <v>0.008841393958965842</v>
      </c>
      <c r="G105" s="183"/>
      <c r="H105" s="186"/>
      <c r="I105" s="187" t="s">
        <v>231</v>
      </c>
      <c r="J105" s="188">
        <f>J106-J103-J104</f>
        <v>5641337</v>
      </c>
      <c r="K105" s="189">
        <f t="shared" si="2"/>
        <v>0.12591080296839371</v>
      </c>
      <c r="M105" s="55"/>
      <c r="N105"/>
    </row>
    <row r="106" spans="1:14" ht="18" customHeight="1" thickBot="1">
      <c r="A106" s="209"/>
      <c r="B106" s="204">
        <v>413</v>
      </c>
      <c r="C106" s="205" t="s">
        <v>98</v>
      </c>
      <c r="D106" s="131">
        <v>30674239</v>
      </c>
      <c r="E106" s="181">
        <f t="shared" si="3"/>
        <v>0.28546215131058966</v>
      </c>
      <c r="G106" s="190" t="s">
        <v>130</v>
      </c>
      <c r="H106" s="191" t="s">
        <v>364</v>
      </c>
      <c r="I106" s="192"/>
      <c r="J106" s="193">
        <f>SUM(J76:J102)</f>
        <v>270641568</v>
      </c>
      <c r="K106" s="194">
        <f aca="true" t="shared" si="4" ref="K106:K171">J106/$J$6*100</f>
        <v>6.04053562896617</v>
      </c>
      <c r="M106" s="55"/>
      <c r="N106"/>
    </row>
    <row r="107" spans="1:14" ht="18" customHeight="1">
      <c r="A107" s="209"/>
      <c r="B107" s="214">
        <v>414</v>
      </c>
      <c r="C107" s="135" t="s">
        <v>99</v>
      </c>
      <c r="D107" s="215"/>
      <c r="E107" s="181">
        <f t="shared" si="3"/>
        <v>0</v>
      </c>
      <c r="G107" s="216" t="s">
        <v>365</v>
      </c>
      <c r="H107" s="196">
        <v>150</v>
      </c>
      <c r="I107" s="197" t="s">
        <v>131</v>
      </c>
      <c r="J107" s="217">
        <v>221870</v>
      </c>
      <c r="K107" s="198">
        <f t="shared" si="4"/>
        <v>0.00495198741975484</v>
      </c>
      <c r="M107" s="55"/>
      <c r="N107"/>
    </row>
    <row r="108" spans="1:14" ht="18" customHeight="1" thickBot="1">
      <c r="A108" s="190" t="s">
        <v>366</v>
      </c>
      <c r="B108" s="191" t="s">
        <v>367</v>
      </c>
      <c r="C108" s="201"/>
      <c r="D108" s="193">
        <f>SUM(D63:D107)</f>
        <v>500852109</v>
      </c>
      <c r="E108" s="194">
        <f t="shared" si="3"/>
        <v>4.661055178046502</v>
      </c>
      <c r="G108" s="183" t="s">
        <v>368</v>
      </c>
      <c r="H108" s="179">
        <v>151</v>
      </c>
      <c r="I108" s="184" t="s">
        <v>132</v>
      </c>
      <c r="J108" s="131">
        <v>56707</v>
      </c>
      <c r="K108" s="181">
        <f t="shared" si="4"/>
        <v>0.0012656616514717524</v>
      </c>
      <c r="M108" s="55"/>
      <c r="N108"/>
    </row>
    <row r="109" spans="1:14" ht="18" customHeight="1">
      <c r="A109" s="185" t="s">
        <v>101</v>
      </c>
      <c r="B109" s="202">
        <v>201</v>
      </c>
      <c r="C109" s="203" t="s">
        <v>102</v>
      </c>
      <c r="D109" s="132">
        <v>4041433</v>
      </c>
      <c r="E109" s="181">
        <f t="shared" si="3"/>
        <v>0.03761058778206724</v>
      </c>
      <c r="G109" s="183"/>
      <c r="H109" s="179">
        <v>152</v>
      </c>
      <c r="I109" s="184" t="s">
        <v>133</v>
      </c>
      <c r="J109" s="131">
        <v>139040</v>
      </c>
      <c r="K109" s="181">
        <f t="shared" si="4"/>
        <v>0.0031032781847149817</v>
      </c>
      <c r="M109" s="55"/>
      <c r="N109"/>
    </row>
    <row r="110" spans="1:14" ht="18" customHeight="1">
      <c r="A110" s="185"/>
      <c r="B110" s="204">
        <v>202</v>
      </c>
      <c r="C110" s="205" t="s">
        <v>103</v>
      </c>
      <c r="D110" s="131">
        <v>31589080</v>
      </c>
      <c r="E110" s="181">
        <f t="shared" si="3"/>
        <v>0.29397589080277825</v>
      </c>
      <c r="G110" s="183"/>
      <c r="H110" s="179">
        <v>153</v>
      </c>
      <c r="I110" s="184" t="s">
        <v>134</v>
      </c>
      <c r="J110" s="131">
        <v>2181566</v>
      </c>
      <c r="K110" s="181">
        <f t="shared" si="4"/>
        <v>0.048691068586852154</v>
      </c>
      <c r="M110" s="55"/>
      <c r="N110"/>
    </row>
    <row r="111" spans="1:14" ht="18" customHeight="1">
      <c r="A111" s="185"/>
      <c r="B111" s="204">
        <v>203</v>
      </c>
      <c r="C111" s="205" t="s">
        <v>104</v>
      </c>
      <c r="D111" s="131">
        <v>32832102</v>
      </c>
      <c r="E111" s="181">
        <f t="shared" si="3"/>
        <v>0.30554376488260115</v>
      </c>
      <c r="G111" s="183"/>
      <c r="H111" s="19">
        <v>154</v>
      </c>
      <c r="I111" s="133" t="s">
        <v>135</v>
      </c>
      <c r="J111" s="131">
        <v>3243</v>
      </c>
      <c r="K111" s="181">
        <f t="shared" si="4"/>
        <v>7.238155317196983E-05</v>
      </c>
      <c r="M111" s="55"/>
      <c r="N111"/>
    </row>
    <row r="112" spans="1:14" ht="18" customHeight="1">
      <c r="A112" s="185"/>
      <c r="B112" s="204">
        <v>204</v>
      </c>
      <c r="C112" s="205" t="s">
        <v>105</v>
      </c>
      <c r="D112" s="131">
        <v>8877713</v>
      </c>
      <c r="E112" s="181">
        <f t="shared" si="3"/>
        <v>0.0826182208366437</v>
      </c>
      <c r="G112" s="183"/>
      <c r="H112" s="179">
        <v>157</v>
      </c>
      <c r="I112" s="184" t="s">
        <v>369</v>
      </c>
      <c r="J112" s="131">
        <v>51065</v>
      </c>
      <c r="K112" s="181">
        <f t="shared" si="4"/>
        <v>0.0011397360507945235</v>
      </c>
      <c r="M112" s="55"/>
      <c r="N112"/>
    </row>
    <row r="113" spans="1:14" ht="18" customHeight="1">
      <c r="A113" s="185"/>
      <c r="B113" s="204">
        <v>205</v>
      </c>
      <c r="C113" s="205" t="s">
        <v>106</v>
      </c>
      <c r="D113" s="131">
        <v>224763973</v>
      </c>
      <c r="E113" s="181">
        <f t="shared" si="3"/>
        <v>2.0917098308354216</v>
      </c>
      <c r="G113" s="183"/>
      <c r="H113" s="179">
        <v>223</v>
      </c>
      <c r="I113" s="184" t="s">
        <v>138</v>
      </c>
      <c r="J113" s="131">
        <v>8993349</v>
      </c>
      <c r="K113" s="181">
        <f t="shared" si="4"/>
        <v>0.2007254297988226</v>
      </c>
      <c r="M113" s="55"/>
      <c r="N113"/>
    </row>
    <row r="114" spans="1:14" ht="18" customHeight="1">
      <c r="A114" s="185"/>
      <c r="B114" s="204">
        <v>206</v>
      </c>
      <c r="C114" s="205" t="s">
        <v>107</v>
      </c>
      <c r="D114" s="131">
        <v>16440405</v>
      </c>
      <c r="E114" s="181">
        <f t="shared" si="3"/>
        <v>0.1529985268654057</v>
      </c>
      <c r="G114" s="183"/>
      <c r="H114" s="179">
        <v>224</v>
      </c>
      <c r="I114" s="184" t="s">
        <v>139</v>
      </c>
      <c r="J114" s="131">
        <v>94929923</v>
      </c>
      <c r="K114" s="181">
        <f t="shared" si="4"/>
        <v>2.118771282527136</v>
      </c>
      <c r="M114" s="55"/>
      <c r="N114"/>
    </row>
    <row r="115" spans="1:14" ht="18" customHeight="1">
      <c r="A115" s="185"/>
      <c r="B115" s="204">
        <v>207</v>
      </c>
      <c r="C115" s="205" t="s">
        <v>108</v>
      </c>
      <c r="D115" s="131">
        <v>246106311</v>
      </c>
      <c r="E115" s="181">
        <f t="shared" si="3"/>
        <v>2.2903269740179386</v>
      </c>
      <c r="G115" s="183"/>
      <c r="H115" s="179">
        <v>227</v>
      </c>
      <c r="I115" s="184" t="s">
        <v>140</v>
      </c>
      <c r="J115" s="131">
        <v>6810169</v>
      </c>
      <c r="K115" s="181">
        <f t="shared" si="4"/>
        <v>0.15199833783028077</v>
      </c>
      <c r="M115" s="55"/>
      <c r="N115"/>
    </row>
    <row r="116" spans="1:14" ht="18" customHeight="1">
      <c r="A116" s="185"/>
      <c r="B116" s="204">
        <v>208</v>
      </c>
      <c r="C116" s="205" t="s">
        <v>109</v>
      </c>
      <c r="D116" s="131">
        <v>159214483</v>
      </c>
      <c r="E116" s="181">
        <f t="shared" si="3"/>
        <v>1.4816898582873828</v>
      </c>
      <c r="G116" s="183"/>
      <c r="H116" s="179">
        <v>229</v>
      </c>
      <c r="I116" s="184" t="s">
        <v>141</v>
      </c>
      <c r="J116" s="131">
        <v>233707</v>
      </c>
      <c r="K116" s="181">
        <f t="shared" si="4"/>
        <v>0.005216181204798505</v>
      </c>
      <c r="M116" s="55"/>
      <c r="N116"/>
    </row>
    <row r="117" spans="1:15" ht="18" customHeight="1">
      <c r="A117" s="185"/>
      <c r="B117" s="204">
        <v>209</v>
      </c>
      <c r="C117" s="205" t="s">
        <v>110</v>
      </c>
      <c r="D117" s="131">
        <v>46684</v>
      </c>
      <c r="E117" s="181">
        <f t="shared" si="3"/>
        <v>0.00043445299724578556</v>
      </c>
      <c r="G117" s="183"/>
      <c r="H117" s="179">
        <v>231</v>
      </c>
      <c r="I117" s="184" t="s">
        <v>142</v>
      </c>
      <c r="J117" s="131">
        <v>4055773</v>
      </c>
      <c r="K117" s="181">
        <f t="shared" si="4"/>
        <v>0.09052209344833166</v>
      </c>
      <c r="M117" s="55"/>
      <c r="N117"/>
      <c r="O117" s="79"/>
    </row>
    <row r="118" spans="1:14" ht="18" customHeight="1">
      <c r="A118" s="185"/>
      <c r="B118" s="204">
        <v>210</v>
      </c>
      <c r="C118" s="205" t="s">
        <v>111</v>
      </c>
      <c r="D118" s="131">
        <v>182625173</v>
      </c>
      <c r="E118" s="181">
        <f t="shared" si="3"/>
        <v>1.6995556032555075</v>
      </c>
      <c r="G118" s="183"/>
      <c r="H118" s="179">
        <v>232</v>
      </c>
      <c r="I118" s="184" t="s">
        <v>143</v>
      </c>
      <c r="J118" s="131">
        <v>719964</v>
      </c>
      <c r="K118" s="181">
        <f t="shared" si="4"/>
        <v>0.01606910655192849</v>
      </c>
      <c r="M118" s="55"/>
      <c r="N118"/>
    </row>
    <row r="119" spans="1:14" ht="18" customHeight="1">
      <c r="A119" s="185"/>
      <c r="B119" s="204">
        <v>211</v>
      </c>
      <c r="C119" s="205" t="s">
        <v>112</v>
      </c>
      <c r="D119" s="131"/>
      <c r="E119" s="181">
        <f t="shared" si="3"/>
        <v>0</v>
      </c>
      <c r="G119" s="183"/>
      <c r="H119" s="179">
        <v>235</v>
      </c>
      <c r="I119" s="184" t="s">
        <v>144</v>
      </c>
      <c r="J119" s="131">
        <v>1120816</v>
      </c>
      <c r="K119" s="181">
        <f t="shared" si="4"/>
        <v>0.025015850416279538</v>
      </c>
      <c r="M119" s="55"/>
      <c r="N119"/>
    </row>
    <row r="120" spans="1:14" ht="18" customHeight="1">
      <c r="A120" s="185"/>
      <c r="B120" s="204">
        <v>213</v>
      </c>
      <c r="C120" s="205" t="s">
        <v>114</v>
      </c>
      <c r="D120" s="131">
        <v>308991691</v>
      </c>
      <c r="E120" s="181">
        <f t="shared" si="3"/>
        <v>2.8755540716089802</v>
      </c>
      <c r="G120" s="183"/>
      <c r="H120" s="179">
        <v>236</v>
      </c>
      <c r="I120" s="184" t="s">
        <v>145</v>
      </c>
      <c r="J120" s="131">
        <v>1069674</v>
      </c>
      <c r="K120" s="181">
        <f t="shared" si="4"/>
        <v>0.02387439577788272</v>
      </c>
      <c r="M120" s="55"/>
      <c r="N120"/>
    </row>
    <row r="121" spans="1:14" ht="18" customHeight="1">
      <c r="A121" s="185"/>
      <c r="B121" s="204">
        <v>215</v>
      </c>
      <c r="C121" s="205" t="s">
        <v>115</v>
      </c>
      <c r="D121" s="131">
        <v>25536020</v>
      </c>
      <c r="E121" s="181">
        <f t="shared" si="3"/>
        <v>0.23764459829338372</v>
      </c>
      <c r="G121" s="183"/>
      <c r="H121" s="179">
        <v>237</v>
      </c>
      <c r="I121" s="184" t="s">
        <v>146</v>
      </c>
      <c r="J121" s="131">
        <v>742074</v>
      </c>
      <c r="K121" s="181">
        <f t="shared" si="4"/>
        <v>0.016562586706301678</v>
      </c>
      <c r="M121" s="55"/>
      <c r="N121"/>
    </row>
    <row r="122" spans="1:14" ht="18" customHeight="1">
      <c r="A122" s="185"/>
      <c r="B122" s="204">
        <v>217</v>
      </c>
      <c r="C122" s="205" t="s">
        <v>116</v>
      </c>
      <c r="D122" s="131">
        <v>11115424</v>
      </c>
      <c r="E122" s="181">
        <f t="shared" si="3"/>
        <v>0.10344291989670419</v>
      </c>
      <c r="G122" s="183"/>
      <c r="H122" s="179">
        <v>238</v>
      </c>
      <c r="I122" s="184" t="s">
        <v>147</v>
      </c>
      <c r="J122" s="131">
        <v>2159018</v>
      </c>
      <c r="K122" s="181">
        <f t="shared" si="4"/>
        <v>0.04818781257053344</v>
      </c>
      <c r="M122" s="55"/>
      <c r="N122"/>
    </row>
    <row r="123" spans="1:14" ht="18" customHeight="1">
      <c r="A123" s="185"/>
      <c r="B123" s="204">
        <v>218</v>
      </c>
      <c r="C123" s="205" t="s">
        <v>117</v>
      </c>
      <c r="D123" s="131">
        <v>92706698</v>
      </c>
      <c r="E123" s="181">
        <f t="shared" si="3"/>
        <v>0.8627517524389486</v>
      </c>
      <c r="G123" s="183"/>
      <c r="H123" s="179">
        <v>239</v>
      </c>
      <c r="I123" s="184" t="s">
        <v>148</v>
      </c>
      <c r="J123" s="131">
        <v>281503</v>
      </c>
      <c r="K123" s="181">
        <f t="shared" si="4"/>
        <v>0.006282955400113791</v>
      </c>
      <c r="M123" s="55"/>
      <c r="N123"/>
    </row>
    <row r="124" spans="1:14" ht="18" customHeight="1">
      <c r="A124" s="185"/>
      <c r="B124" s="204">
        <v>219</v>
      </c>
      <c r="C124" s="205" t="s">
        <v>118</v>
      </c>
      <c r="D124" s="131">
        <v>7676899</v>
      </c>
      <c r="E124" s="181">
        <f t="shared" si="3"/>
        <v>0.07144314497693373</v>
      </c>
      <c r="G124" s="183"/>
      <c r="H124" s="179">
        <v>240</v>
      </c>
      <c r="I124" s="184" t="s">
        <v>149</v>
      </c>
      <c r="J124" s="131">
        <v>252</v>
      </c>
      <c r="K124" s="181">
        <f t="shared" si="4"/>
        <v>5.624468516600801E-06</v>
      </c>
      <c r="M124" s="55"/>
      <c r="N124"/>
    </row>
    <row r="125" spans="1:14" ht="18" customHeight="1">
      <c r="A125" s="185"/>
      <c r="B125" s="204">
        <v>220</v>
      </c>
      <c r="C125" s="205" t="s">
        <v>119</v>
      </c>
      <c r="D125" s="131">
        <v>92614284</v>
      </c>
      <c r="E125" s="181">
        <f t="shared" si="3"/>
        <v>0.8618917246074116</v>
      </c>
      <c r="G125" s="183"/>
      <c r="H125" s="179">
        <v>245</v>
      </c>
      <c r="I125" s="184" t="s">
        <v>150</v>
      </c>
      <c r="J125" s="131">
        <v>7971697</v>
      </c>
      <c r="K125" s="181">
        <f t="shared" si="4"/>
        <v>0.1779228523824645</v>
      </c>
      <c r="M125" s="55"/>
      <c r="N125"/>
    </row>
    <row r="126" spans="1:14" ht="18" customHeight="1">
      <c r="A126" s="185"/>
      <c r="B126" s="204">
        <v>221</v>
      </c>
      <c r="C126" s="205" t="s">
        <v>120</v>
      </c>
      <c r="D126" s="131">
        <v>378798</v>
      </c>
      <c r="E126" s="181">
        <f t="shared" si="3"/>
        <v>0.003525189068004222</v>
      </c>
      <c r="G126" s="183"/>
      <c r="H126" s="179">
        <v>246</v>
      </c>
      <c r="I126" s="184" t="s">
        <v>151</v>
      </c>
      <c r="J126" s="131">
        <v>924162</v>
      </c>
      <c r="K126" s="181">
        <f t="shared" si="4"/>
        <v>0.02062666695729694</v>
      </c>
      <c r="M126" s="55"/>
      <c r="N126"/>
    </row>
    <row r="127" spans="1:14" ht="18" customHeight="1">
      <c r="A127" s="185"/>
      <c r="B127" s="204">
        <v>222</v>
      </c>
      <c r="C127" s="205" t="s">
        <v>121</v>
      </c>
      <c r="D127" s="131">
        <v>11184518</v>
      </c>
      <c r="E127" s="181">
        <f t="shared" si="3"/>
        <v>0.10408592596712876</v>
      </c>
      <c r="G127" s="183"/>
      <c r="H127" s="186"/>
      <c r="I127" s="187" t="s">
        <v>370</v>
      </c>
      <c r="J127" s="188">
        <f>J113+J115+J117+J118+J119+J120+J121+J125+J126</f>
        <v>32407678</v>
      </c>
      <c r="K127" s="189">
        <f t="shared" si="4"/>
        <v>0.7233173198695889</v>
      </c>
      <c r="M127" s="55"/>
      <c r="N127"/>
    </row>
    <row r="128" spans="1:15" ht="18" customHeight="1">
      <c r="A128" s="185"/>
      <c r="B128" s="204">
        <v>225</v>
      </c>
      <c r="C128" s="205" t="s">
        <v>122</v>
      </c>
      <c r="D128" s="131">
        <v>23427141</v>
      </c>
      <c r="E128" s="181">
        <f t="shared" si="3"/>
        <v>0.21801884209471403</v>
      </c>
      <c r="G128" s="183"/>
      <c r="H128" s="186"/>
      <c r="I128" s="187" t="s">
        <v>230</v>
      </c>
      <c r="J128" s="188">
        <f>J129-J127</f>
        <v>100257894</v>
      </c>
      <c r="K128" s="189">
        <f t="shared" si="4"/>
        <v>2.2376879696178587</v>
      </c>
      <c r="M128" s="55"/>
      <c r="N128"/>
      <c r="O128" s="79"/>
    </row>
    <row r="129" spans="1:14" ht="18" customHeight="1" thickBot="1">
      <c r="A129" s="185"/>
      <c r="B129" s="204">
        <v>228</v>
      </c>
      <c r="C129" s="205" t="s">
        <v>268</v>
      </c>
      <c r="D129" s="131">
        <v>305109</v>
      </c>
      <c r="E129" s="181">
        <f t="shared" si="3"/>
        <v>0.002839420776640056</v>
      </c>
      <c r="G129" s="190" t="s">
        <v>232</v>
      </c>
      <c r="H129" s="191" t="s">
        <v>371</v>
      </c>
      <c r="I129" s="192"/>
      <c r="J129" s="193">
        <f>SUM(J107:J126)</f>
        <v>132665572</v>
      </c>
      <c r="K129" s="194">
        <f t="shared" si="4"/>
        <v>2.9610052894874475</v>
      </c>
      <c r="M129" s="55"/>
      <c r="N129"/>
    </row>
    <row r="130" spans="1:14" ht="18" customHeight="1">
      <c r="A130" s="185"/>
      <c r="B130" s="204">
        <v>230</v>
      </c>
      <c r="C130" s="205" t="s">
        <v>123</v>
      </c>
      <c r="D130" s="131">
        <v>1633543</v>
      </c>
      <c r="E130" s="181">
        <f t="shared" si="3"/>
        <v>0.015202160322163316</v>
      </c>
      <c r="G130" s="195" t="s">
        <v>152</v>
      </c>
      <c r="H130" s="196">
        <v>133</v>
      </c>
      <c r="I130" s="197" t="s">
        <v>153</v>
      </c>
      <c r="J130" s="132">
        <v>1972577</v>
      </c>
      <c r="K130" s="198">
        <f t="shared" si="4"/>
        <v>0.044026576321709754</v>
      </c>
      <c r="M130" s="55"/>
      <c r="N130"/>
    </row>
    <row r="131" spans="1:14" ht="18" customHeight="1">
      <c r="A131" s="185"/>
      <c r="B131" s="204">
        <v>233</v>
      </c>
      <c r="C131" s="205" t="s">
        <v>124</v>
      </c>
      <c r="D131" s="131">
        <v>1363487</v>
      </c>
      <c r="E131" s="181">
        <f t="shared" si="3"/>
        <v>0.01268895154347666</v>
      </c>
      <c r="G131" s="183"/>
      <c r="H131" s="179">
        <v>135</v>
      </c>
      <c r="I131" s="184" t="s">
        <v>155</v>
      </c>
      <c r="J131" s="131">
        <v>1252301</v>
      </c>
      <c r="K131" s="181">
        <f t="shared" si="4"/>
        <v>0.02795050614209405</v>
      </c>
      <c r="M131" s="55"/>
      <c r="N131"/>
    </row>
    <row r="132" spans="1:14" ht="18" customHeight="1">
      <c r="A132" s="185"/>
      <c r="B132" s="204">
        <v>234</v>
      </c>
      <c r="C132" s="205" t="s">
        <v>125</v>
      </c>
      <c r="D132" s="131">
        <v>96687017</v>
      </c>
      <c r="E132" s="181">
        <f t="shared" si="3"/>
        <v>0.8997935980293938</v>
      </c>
      <c r="G132" s="183"/>
      <c r="H132" s="179">
        <v>137</v>
      </c>
      <c r="I132" s="184" t="s">
        <v>156</v>
      </c>
      <c r="J132" s="131">
        <v>144860222</v>
      </c>
      <c r="K132" s="181">
        <f t="shared" si="4"/>
        <v>3.233181579153979</v>
      </c>
      <c r="M132" s="55"/>
      <c r="N132"/>
    </row>
    <row r="133" spans="1:14" ht="18" customHeight="1">
      <c r="A133" s="185"/>
      <c r="B133" s="204">
        <v>241</v>
      </c>
      <c r="C133" s="205" t="s">
        <v>126</v>
      </c>
      <c r="D133" s="131">
        <v>682915</v>
      </c>
      <c r="E133" s="181">
        <f t="shared" si="3"/>
        <v>0.006355378044171572</v>
      </c>
      <c r="G133" s="183"/>
      <c r="H133" s="179">
        <v>138</v>
      </c>
      <c r="I133" s="184" t="s">
        <v>157</v>
      </c>
      <c r="J133" s="131">
        <v>6303615</v>
      </c>
      <c r="K133" s="181">
        <f t="shared" si="4"/>
        <v>0.14069239725504984</v>
      </c>
      <c r="M133" s="55"/>
      <c r="N133"/>
    </row>
    <row r="134" spans="1:14" ht="18" customHeight="1">
      <c r="A134" s="185"/>
      <c r="B134" s="204">
        <v>242</v>
      </c>
      <c r="C134" s="205" t="s">
        <v>127</v>
      </c>
      <c r="D134" s="131">
        <v>3876581</v>
      </c>
      <c r="E134" s="181">
        <f t="shared" si="3"/>
        <v>0.036076433778512225</v>
      </c>
      <c r="G134" s="183"/>
      <c r="H134" s="179">
        <v>140</v>
      </c>
      <c r="I134" s="184" t="s">
        <v>158</v>
      </c>
      <c r="J134" s="131">
        <v>145701402</v>
      </c>
      <c r="K134" s="181">
        <f t="shared" si="4"/>
        <v>3.2519561443396703</v>
      </c>
      <c r="M134" s="55"/>
      <c r="N134"/>
    </row>
    <row r="135" spans="1:14" ht="18" customHeight="1">
      <c r="A135" s="185"/>
      <c r="B135" s="204">
        <v>243</v>
      </c>
      <c r="C135" s="218" t="s">
        <v>128</v>
      </c>
      <c r="D135" s="131">
        <v>89440</v>
      </c>
      <c r="E135" s="181">
        <f t="shared" si="3"/>
        <v>0.0008323510426198068</v>
      </c>
      <c r="G135" s="183"/>
      <c r="H135" s="179">
        <v>141</v>
      </c>
      <c r="I135" s="184" t="s">
        <v>159</v>
      </c>
      <c r="J135" s="131">
        <v>1348682</v>
      </c>
      <c r="K135" s="181">
        <f t="shared" si="4"/>
        <v>0.03010166447581826</v>
      </c>
      <c r="M135" s="55"/>
      <c r="N135"/>
    </row>
    <row r="136" spans="1:14" ht="18" customHeight="1">
      <c r="A136" s="185"/>
      <c r="B136" s="204">
        <v>244</v>
      </c>
      <c r="C136" s="211" t="s">
        <v>269</v>
      </c>
      <c r="D136" s="131">
        <v>103885</v>
      </c>
      <c r="E136" s="181">
        <f aca="true" t="shared" si="5" ref="E136:E201">D136/$D$6*100</f>
        <v>0.0009667798307531154</v>
      </c>
      <c r="G136" s="183"/>
      <c r="H136" s="179">
        <v>143</v>
      </c>
      <c r="I136" s="184" t="s">
        <v>160</v>
      </c>
      <c r="J136" s="131">
        <v>1829435</v>
      </c>
      <c r="K136" s="181">
        <f t="shared" si="4"/>
        <v>0.04083174428836344</v>
      </c>
      <c r="M136" s="55"/>
      <c r="N136"/>
    </row>
    <row r="137" spans="1:14" ht="18" customHeight="1">
      <c r="A137" s="185"/>
      <c r="B137" s="204">
        <v>247</v>
      </c>
      <c r="C137" s="205" t="s">
        <v>270</v>
      </c>
      <c r="D137" s="131">
        <v>416940</v>
      </c>
      <c r="E137" s="181">
        <f t="shared" si="5"/>
        <v>0.0038801480736795867</v>
      </c>
      <c r="G137" s="183"/>
      <c r="H137" s="179">
        <v>144</v>
      </c>
      <c r="I137" s="184" t="s">
        <v>161</v>
      </c>
      <c r="J137" s="131">
        <v>40150</v>
      </c>
      <c r="K137" s="181">
        <f t="shared" si="4"/>
        <v>0.0008961206783393736</v>
      </c>
      <c r="M137" s="55"/>
      <c r="N137"/>
    </row>
    <row r="138" spans="1:14" ht="18" customHeight="1">
      <c r="A138" s="185"/>
      <c r="B138" s="204">
        <v>248</v>
      </c>
      <c r="C138" s="205" t="s">
        <v>129</v>
      </c>
      <c r="D138" s="215">
        <v>935</v>
      </c>
      <c r="E138" s="181">
        <f t="shared" si="5"/>
        <v>8.701344195544716E-06</v>
      </c>
      <c r="G138" s="183"/>
      <c r="H138" s="179">
        <v>146</v>
      </c>
      <c r="I138" s="184" t="s">
        <v>163</v>
      </c>
      <c r="J138" s="131">
        <v>31717</v>
      </c>
      <c r="K138" s="181">
        <f t="shared" si="4"/>
        <v>0.0007079018569088396</v>
      </c>
      <c r="M138" s="55"/>
      <c r="N138"/>
    </row>
    <row r="139" spans="1:14" ht="18" customHeight="1">
      <c r="A139" s="185"/>
      <c r="B139" s="186"/>
      <c r="C139" s="219" t="s">
        <v>362</v>
      </c>
      <c r="D139" s="188">
        <f>D111+D112+D113+D114+D115+D116+D117+D118+D120+D122+D123+D125+D126+D127+D128+D130+D131+D134+D133</f>
        <v>1418881924</v>
      </c>
      <c r="E139" s="189">
        <f t="shared" si="5"/>
        <v>13.204470581348362</v>
      </c>
      <c r="G139" s="183"/>
      <c r="H139" s="179">
        <v>147</v>
      </c>
      <c r="I139" s="184" t="s">
        <v>164</v>
      </c>
      <c r="J139" s="131">
        <v>80890164</v>
      </c>
      <c r="K139" s="181">
        <f t="shared" si="4"/>
        <v>1.8054134155582362</v>
      </c>
      <c r="M139" s="55"/>
      <c r="N139"/>
    </row>
    <row r="140" spans="1:15" ht="18" customHeight="1">
      <c r="A140" s="185"/>
      <c r="B140" s="199"/>
      <c r="C140" s="200" t="s">
        <v>363</v>
      </c>
      <c r="D140" s="188">
        <f>D109+D110+D121</f>
        <v>61166533</v>
      </c>
      <c r="E140" s="189">
        <f t="shared" si="5"/>
        <v>0.5692310768782292</v>
      </c>
      <c r="G140" s="183"/>
      <c r="H140" s="179">
        <v>149</v>
      </c>
      <c r="I140" s="184" t="s">
        <v>165</v>
      </c>
      <c r="J140" s="131">
        <v>3541</v>
      </c>
      <c r="K140" s="181">
        <f t="shared" si="4"/>
        <v>7.903271038604538E-05</v>
      </c>
      <c r="M140" s="55"/>
      <c r="N140"/>
      <c r="O140" s="79"/>
    </row>
    <row r="141" spans="1:15" ht="18" customHeight="1" thickBot="1">
      <c r="A141" s="185"/>
      <c r="B141" s="199"/>
      <c r="C141" s="200" t="s">
        <v>372</v>
      </c>
      <c r="D141" s="188">
        <f>D142-D139-D140</f>
        <v>105280225</v>
      </c>
      <c r="E141" s="189">
        <f t="shared" si="5"/>
        <v>0.9797641440742157</v>
      </c>
      <c r="G141" s="190" t="s">
        <v>167</v>
      </c>
      <c r="H141" s="191" t="s">
        <v>373</v>
      </c>
      <c r="I141" s="192"/>
      <c r="J141" s="193">
        <f>SUM(J130:J140)</f>
        <v>384233806</v>
      </c>
      <c r="K141" s="194">
        <f t="shared" si="4"/>
        <v>8.575837082780554</v>
      </c>
      <c r="M141" s="55"/>
      <c r="N141"/>
      <c r="O141" s="79"/>
    </row>
    <row r="142" spans="1:11" ht="18" customHeight="1" thickBot="1">
      <c r="A142" s="220" t="s">
        <v>374</v>
      </c>
      <c r="B142" s="221" t="s">
        <v>364</v>
      </c>
      <c r="C142" s="222"/>
      <c r="D142" s="193">
        <f>SUM(D109:D138)</f>
        <v>1585328682</v>
      </c>
      <c r="E142" s="223">
        <f t="shared" si="5"/>
        <v>14.753465802300807</v>
      </c>
      <c r="G142" s="195" t="s">
        <v>168</v>
      </c>
      <c r="H142" s="196">
        <v>501</v>
      </c>
      <c r="I142" s="197" t="s">
        <v>169</v>
      </c>
      <c r="J142" s="132">
        <v>865375</v>
      </c>
      <c r="K142" s="198">
        <f t="shared" si="4"/>
        <v>0.01931458112124372</v>
      </c>
    </row>
    <row r="143" spans="1:14" ht="18" customHeight="1">
      <c r="A143" s="224" t="s">
        <v>365</v>
      </c>
      <c r="B143" s="225">
        <v>150</v>
      </c>
      <c r="C143" s="226" t="s">
        <v>131</v>
      </c>
      <c r="D143" s="132">
        <v>134949</v>
      </c>
      <c r="E143" s="181">
        <f t="shared" si="5"/>
        <v>0.0012558691955556831</v>
      </c>
      <c r="G143" s="183"/>
      <c r="H143" s="179">
        <v>503</v>
      </c>
      <c r="I143" s="184" t="s">
        <v>170</v>
      </c>
      <c r="J143" s="131">
        <v>2380143</v>
      </c>
      <c r="K143" s="181">
        <f t="shared" si="4"/>
        <v>0.0531231720972531</v>
      </c>
      <c r="M143" s="55"/>
      <c r="N143"/>
    </row>
    <row r="144" spans="1:14" ht="18" customHeight="1">
      <c r="A144" s="185" t="s">
        <v>368</v>
      </c>
      <c r="B144" s="179">
        <v>151</v>
      </c>
      <c r="C144" s="180" t="s">
        <v>132</v>
      </c>
      <c r="D144" s="131">
        <v>46536</v>
      </c>
      <c r="E144" s="181">
        <f t="shared" si="5"/>
        <v>0.0004330756721752608</v>
      </c>
      <c r="G144" s="183"/>
      <c r="H144" s="179">
        <v>504</v>
      </c>
      <c r="I144" s="184" t="s">
        <v>171</v>
      </c>
      <c r="J144" s="131">
        <v>58641</v>
      </c>
      <c r="K144" s="181">
        <f t="shared" si="4"/>
        <v>0.0013088272154047126</v>
      </c>
      <c r="M144" s="55"/>
      <c r="N144"/>
    </row>
    <row r="145" spans="1:14" ht="18" customHeight="1">
      <c r="A145" s="185"/>
      <c r="B145" s="179">
        <v>152</v>
      </c>
      <c r="C145" s="180" t="s">
        <v>133</v>
      </c>
      <c r="D145" s="131">
        <v>137358</v>
      </c>
      <c r="E145" s="181">
        <f t="shared" si="5"/>
        <v>0.001278287952953616</v>
      </c>
      <c r="G145" s="183"/>
      <c r="H145" s="179">
        <v>506</v>
      </c>
      <c r="I145" s="184" t="s">
        <v>173</v>
      </c>
      <c r="J145" s="131">
        <v>2676372</v>
      </c>
      <c r="K145" s="181">
        <f t="shared" si="4"/>
        <v>0.05973480179647586</v>
      </c>
      <c r="M145" s="55"/>
      <c r="N145"/>
    </row>
    <row r="146" spans="1:14" ht="18" customHeight="1">
      <c r="A146" s="185"/>
      <c r="B146" s="179">
        <v>153</v>
      </c>
      <c r="C146" s="180" t="s">
        <v>134</v>
      </c>
      <c r="D146" s="131">
        <v>14672927</v>
      </c>
      <c r="E146" s="181">
        <f t="shared" si="5"/>
        <v>0.13654993388566988</v>
      </c>
      <c r="G146" s="183"/>
      <c r="H146" s="179">
        <v>507</v>
      </c>
      <c r="I146" s="184" t="s">
        <v>174</v>
      </c>
      <c r="J146" s="131">
        <v>145714</v>
      </c>
      <c r="K146" s="181">
        <f t="shared" si="4"/>
        <v>0.0032522373231268615</v>
      </c>
      <c r="M146" s="55"/>
      <c r="N146"/>
    </row>
    <row r="147" spans="1:14" ht="18" customHeight="1">
      <c r="A147" s="185"/>
      <c r="B147" s="179">
        <v>154</v>
      </c>
      <c r="C147" s="180" t="s">
        <v>135</v>
      </c>
      <c r="D147" s="131">
        <v>104341</v>
      </c>
      <c r="E147" s="181">
        <f t="shared" si="5"/>
        <v>0.0009710234809704077</v>
      </c>
      <c r="G147" s="183"/>
      <c r="H147" s="179">
        <v>509</v>
      </c>
      <c r="I147" s="184" t="s">
        <v>175</v>
      </c>
      <c r="J147" s="131">
        <v>94133</v>
      </c>
      <c r="K147" s="181">
        <f t="shared" si="4"/>
        <v>0.0021009845034650125</v>
      </c>
      <c r="M147" s="55"/>
      <c r="N147"/>
    </row>
    <row r="148" spans="1:14" ht="18" customHeight="1">
      <c r="A148" s="185"/>
      <c r="B148" s="179">
        <v>155</v>
      </c>
      <c r="C148" s="180" t="s">
        <v>136</v>
      </c>
      <c r="D148" s="131">
        <v>65627</v>
      </c>
      <c r="E148" s="181">
        <f t="shared" si="5"/>
        <v>0.0006107413000224739</v>
      </c>
      <c r="G148" s="183"/>
      <c r="H148" s="179">
        <v>510</v>
      </c>
      <c r="I148" s="184" t="s">
        <v>176</v>
      </c>
      <c r="J148" s="131">
        <v>17581</v>
      </c>
      <c r="K148" s="181">
        <f t="shared" si="4"/>
        <v>0.0003923959563109471</v>
      </c>
      <c r="M148" s="55"/>
      <c r="N148"/>
    </row>
    <row r="149" spans="1:14" ht="18" customHeight="1">
      <c r="A149" s="185"/>
      <c r="B149" s="179">
        <v>156</v>
      </c>
      <c r="C149" s="180" t="s">
        <v>137</v>
      </c>
      <c r="D149" s="131">
        <v>146393</v>
      </c>
      <c r="E149" s="181">
        <f t="shared" si="5"/>
        <v>0.00136236992600896</v>
      </c>
      <c r="G149" s="183"/>
      <c r="H149" s="179">
        <v>512</v>
      </c>
      <c r="I149" s="184" t="s">
        <v>178</v>
      </c>
      <c r="J149" s="131"/>
      <c r="K149" s="181">
        <f t="shared" si="4"/>
        <v>0</v>
      </c>
      <c r="M149" s="55"/>
      <c r="N149"/>
    </row>
    <row r="150" spans="1:14" ht="18" customHeight="1">
      <c r="A150" s="185"/>
      <c r="B150" s="179">
        <v>157</v>
      </c>
      <c r="C150" s="180" t="s">
        <v>369</v>
      </c>
      <c r="D150" s="131">
        <v>9541116</v>
      </c>
      <c r="E150" s="181">
        <f t="shared" si="5"/>
        <v>0.08879201532151745</v>
      </c>
      <c r="G150" s="183"/>
      <c r="H150" s="179">
        <v>516</v>
      </c>
      <c r="I150" s="184" t="s">
        <v>182</v>
      </c>
      <c r="J150" s="131">
        <v>2608</v>
      </c>
      <c r="K150" s="181">
        <f t="shared" si="4"/>
        <v>5.8208785282916224E-05</v>
      </c>
      <c r="M150" s="55"/>
      <c r="N150"/>
    </row>
    <row r="151" spans="1:14" ht="18" customHeight="1">
      <c r="A151" s="185"/>
      <c r="B151" s="204">
        <v>223</v>
      </c>
      <c r="C151" s="205" t="s">
        <v>138</v>
      </c>
      <c r="D151" s="131">
        <v>62230485</v>
      </c>
      <c r="E151" s="181">
        <f t="shared" si="5"/>
        <v>0.5791324806852219</v>
      </c>
      <c r="G151" s="183"/>
      <c r="H151" s="179">
        <v>517</v>
      </c>
      <c r="I151" s="184" t="s">
        <v>183</v>
      </c>
      <c r="J151" s="131">
        <v>388970</v>
      </c>
      <c r="K151" s="181">
        <f t="shared" si="4"/>
        <v>0.008681545709929418</v>
      </c>
      <c r="M151" s="55"/>
      <c r="N151"/>
    </row>
    <row r="152" spans="1:14" ht="18" customHeight="1">
      <c r="A152" s="185"/>
      <c r="B152" s="204">
        <v>224</v>
      </c>
      <c r="C152" s="205" t="s">
        <v>139</v>
      </c>
      <c r="D152" s="131">
        <v>261104377</v>
      </c>
      <c r="E152" s="181">
        <f t="shared" si="5"/>
        <v>2.4299027328772933</v>
      </c>
      <c r="G152" s="183"/>
      <c r="H152" s="19">
        <v>518</v>
      </c>
      <c r="I152" s="133" t="s">
        <v>184</v>
      </c>
      <c r="J152" s="131">
        <v>15147</v>
      </c>
      <c r="K152" s="181">
        <f t="shared" si="4"/>
        <v>0.0003380707326228267</v>
      </c>
      <c r="M152" s="55"/>
      <c r="N152"/>
    </row>
    <row r="153" spans="1:15" ht="18" customHeight="1">
      <c r="A153" s="185"/>
      <c r="B153" s="204">
        <v>227</v>
      </c>
      <c r="C153" s="205" t="s">
        <v>140</v>
      </c>
      <c r="D153" s="131">
        <v>42552443</v>
      </c>
      <c r="E153" s="181">
        <f t="shared" si="5"/>
        <v>0.39600369294577265</v>
      </c>
      <c r="G153" s="183"/>
      <c r="H153" s="179">
        <v>521</v>
      </c>
      <c r="I153" s="184" t="s">
        <v>187</v>
      </c>
      <c r="J153" s="131">
        <v>351856</v>
      </c>
      <c r="K153" s="181">
        <f t="shared" si="4"/>
        <v>0.007853186485623378</v>
      </c>
      <c r="M153" s="55"/>
      <c r="N153"/>
      <c r="O153" s="79"/>
    </row>
    <row r="154" spans="1:14" ht="18" customHeight="1">
      <c r="A154" s="185"/>
      <c r="B154" s="204">
        <v>229</v>
      </c>
      <c r="C154" s="205" t="s">
        <v>141</v>
      </c>
      <c r="D154" s="131">
        <v>233735</v>
      </c>
      <c r="E154" s="181">
        <f t="shared" si="5"/>
        <v>0.002175196455129031</v>
      </c>
      <c r="G154" s="183"/>
      <c r="H154" s="179">
        <v>524</v>
      </c>
      <c r="I154" s="184" t="s">
        <v>190</v>
      </c>
      <c r="J154" s="131">
        <v>5685076</v>
      </c>
      <c r="K154" s="181">
        <f t="shared" si="4"/>
        <v>0.1268870276844556</v>
      </c>
      <c r="M154" s="55"/>
      <c r="N154"/>
    </row>
    <row r="155" spans="1:14" ht="18" customHeight="1">
      <c r="A155" s="185"/>
      <c r="B155" s="204">
        <v>231</v>
      </c>
      <c r="C155" s="205" t="s">
        <v>142</v>
      </c>
      <c r="D155" s="131">
        <v>10783934</v>
      </c>
      <c r="E155" s="181">
        <f t="shared" si="5"/>
        <v>0.1003579909262431</v>
      </c>
      <c r="G155" s="183"/>
      <c r="H155" s="179">
        <v>527</v>
      </c>
      <c r="I155" s="184" t="s">
        <v>193</v>
      </c>
      <c r="J155" s="131">
        <v>168836</v>
      </c>
      <c r="K155" s="181">
        <f t="shared" si="4"/>
        <v>0.0037683046288444952</v>
      </c>
      <c r="M155" s="55"/>
      <c r="N155"/>
    </row>
    <row r="156" spans="1:14" ht="18" customHeight="1">
      <c r="A156" s="185"/>
      <c r="B156" s="204">
        <v>232</v>
      </c>
      <c r="C156" s="205" t="s">
        <v>143</v>
      </c>
      <c r="D156" s="131">
        <v>1066782</v>
      </c>
      <c r="E156" s="181">
        <f t="shared" si="5"/>
        <v>0.009927740495841265</v>
      </c>
      <c r="G156" s="183"/>
      <c r="H156" s="19">
        <v>528</v>
      </c>
      <c r="I156" s="133" t="s">
        <v>194</v>
      </c>
      <c r="J156" s="131"/>
      <c r="K156" s="181">
        <f t="shared" si="4"/>
        <v>0</v>
      </c>
      <c r="M156" s="55"/>
      <c r="N156"/>
    </row>
    <row r="157" spans="1:15" ht="18" customHeight="1">
      <c r="A157" s="185"/>
      <c r="B157" s="204">
        <v>235</v>
      </c>
      <c r="C157" s="205" t="s">
        <v>144</v>
      </c>
      <c r="D157" s="131">
        <v>8681686</v>
      </c>
      <c r="E157" s="181">
        <f t="shared" si="5"/>
        <v>0.08079394447448324</v>
      </c>
      <c r="G157" s="183"/>
      <c r="H157" s="179">
        <v>529</v>
      </c>
      <c r="I157" s="184" t="s">
        <v>195</v>
      </c>
      <c r="J157" s="131">
        <v>35366</v>
      </c>
      <c r="K157" s="181">
        <f t="shared" si="4"/>
        <v>0.0007893450538019996</v>
      </c>
      <c r="M157" s="55"/>
      <c r="N157"/>
      <c r="O157" s="79"/>
    </row>
    <row r="158" spans="1:14" ht="18" customHeight="1">
      <c r="A158" s="185"/>
      <c r="B158" s="204">
        <v>236</v>
      </c>
      <c r="C158" s="205" t="s">
        <v>145</v>
      </c>
      <c r="D158" s="131">
        <v>2321950</v>
      </c>
      <c r="E158" s="181">
        <f t="shared" si="5"/>
        <v>0.02160864829395193</v>
      </c>
      <c r="G158" s="183"/>
      <c r="H158" s="179">
        <v>530</v>
      </c>
      <c r="I158" s="184" t="s">
        <v>196</v>
      </c>
      <c r="J158" s="131"/>
      <c r="K158" s="181">
        <f t="shared" si="4"/>
        <v>0</v>
      </c>
      <c r="M158" s="55"/>
      <c r="N158"/>
    </row>
    <row r="159" spans="1:14" ht="18" customHeight="1">
      <c r="A159" s="185"/>
      <c r="B159" s="204">
        <v>237</v>
      </c>
      <c r="C159" s="205" t="s">
        <v>146</v>
      </c>
      <c r="D159" s="131">
        <v>538454</v>
      </c>
      <c r="E159" s="181">
        <f t="shared" si="5"/>
        <v>0.005010987794083245</v>
      </c>
      <c r="G159" s="183"/>
      <c r="H159" s="179">
        <v>531</v>
      </c>
      <c r="I159" s="184" t="s">
        <v>197</v>
      </c>
      <c r="J159" s="131">
        <v>13516</v>
      </c>
      <c r="K159" s="181">
        <f t="shared" si="4"/>
        <v>0.00030166792250149374</v>
      </c>
      <c r="M159" s="55"/>
      <c r="N159"/>
    </row>
    <row r="160" spans="1:14" ht="18" customHeight="1">
      <c r="A160" s="185"/>
      <c r="B160" s="204">
        <v>238</v>
      </c>
      <c r="C160" s="205" t="s">
        <v>147</v>
      </c>
      <c r="D160" s="131">
        <v>19801430</v>
      </c>
      <c r="E160" s="181">
        <f t="shared" si="5"/>
        <v>0.18427706737324598</v>
      </c>
      <c r="G160" s="183"/>
      <c r="H160" s="179">
        <v>532</v>
      </c>
      <c r="I160" s="184" t="s">
        <v>198</v>
      </c>
      <c r="J160" s="131">
        <v>30017</v>
      </c>
      <c r="K160" s="181">
        <f t="shared" si="4"/>
        <v>0.0006699590137412946</v>
      </c>
      <c r="M160" s="55"/>
      <c r="N160"/>
    </row>
    <row r="161" spans="1:14" ht="18" customHeight="1">
      <c r="A161" s="185"/>
      <c r="B161" s="204">
        <v>239</v>
      </c>
      <c r="C161" s="205" t="s">
        <v>148</v>
      </c>
      <c r="D161" s="131">
        <v>560231</v>
      </c>
      <c r="E161" s="181">
        <f t="shared" si="5"/>
        <v>0.005213650010710387</v>
      </c>
      <c r="G161" s="183"/>
      <c r="H161" s="179">
        <v>533</v>
      </c>
      <c r="I161" s="184" t="s">
        <v>199</v>
      </c>
      <c r="J161" s="131">
        <v>220782</v>
      </c>
      <c r="K161" s="181">
        <f t="shared" si="4"/>
        <v>0.004927704000127611</v>
      </c>
      <c r="M161" s="55"/>
      <c r="N161"/>
    </row>
    <row r="162" spans="1:14" ht="18" customHeight="1">
      <c r="A162" s="185"/>
      <c r="B162" s="204">
        <v>240</v>
      </c>
      <c r="C162" s="205" t="s">
        <v>149</v>
      </c>
      <c r="D162" s="131">
        <v>4689</v>
      </c>
      <c r="E162" s="181">
        <f t="shared" si="5"/>
        <v>4.3637008484394837E-05</v>
      </c>
      <c r="G162" s="183"/>
      <c r="H162" s="179">
        <v>535</v>
      </c>
      <c r="I162" s="184" t="s">
        <v>201</v>
      </c>
      <c r="J162" s="131">
        <v>340725</v>
      </c>
      <c r="K162" s="181">
        <f t="shared" si="4"/>
        <v>0.007604750140154</v>
      </c>
      <c r="M162" s="55"/>
      <c r="N162"/>
    </row>
    <row r="163" spans="1:14" ht="18" customHeight="1">
      <c r="A163" s="185"/>
      <c r="B163" s="204">
        <v>245</v>
      </c>
      <c r="C163" s="205" t="s">
        <v>150</v>
      </c>
      <c r="D163" s="131">
        <v>36467850</v>
      </c>
      <c r="E163" s="181">
        <f t="shared" si="5"/>
        <v>0.339378946440102</v>
      </c>
      <c r="G163" s="183"/>
      <c r="H163" s="179">
        <v>537</v>
      </c>
      <c r="I163" s="227" t="s">
        <v>203</v>
      </c>
      <c r="J163" s="131">
        <v>242458</v>
      </c>
      <c r="K163" s="181">
        <f t="shared" si="4"/>
        <v>0.0054114975698333215</v>
      </c>
      <c r="M163" s="55"/>
      <c r="N163"/>
    </row>
    <row r="164" spans="1:14" ht="18" customHeight="1">
      <c r="A164" s="185"/>
      <c r="B164" s="204">
        <v>246</v>
      </c>
      <c r="C164" s="205" t="s">
        <v>151</v>
      </c>
      <c r="D164" s="131">
        <v>1211525</v>
      </c>
      <c r="E164" s="181">
        <f t="shared" si="5"/>
        <v>0.01127475510856397</v>
      </c>
      <c r="G164" s="183"/>
      <c r="H164" s="179">
        <v>538</v>
      </c>
      <c r="I164" s="184" t="s">
        <v>204</v>
      </c>
      <c r="J164" s="131">
        <v>781415</v>
      </c>
      <c r="K164" s="181">
        <f t="shared" si="4"/>
        <v>0.017440651055157203</v>
      </c>
      <c r="M164" s="55"/>
      <c r="N164"/>
    </row>
    <row r="165" spans="1:14" ht="18" customHeight="1">
      <c r="A165" s="185"/>
      <c r="B165" s="199"/>
      <c r="C165" s="219" t="s">
        <v>362</v>
      </c>
      <c r="D165" s="188">
        <f>D151+D153+D155+D156+D157+D158+D159+D163+D164</f>
        <v>165855109</v>
      </c>
      <c r="E165" s="189">
        <f t="shared" si="5"/>
        <v>1.5434891871642633</v>
      </c>
      <c r="G165" s="183"/>
      <c r="H165" s="19">
        <v>540</v>
      </c>
      <c r="I165" s="133" t="s">
        <v>206</v>
      </c>
      <c r="J165" s="131">
        <v>90323</v>
      </c>
      <c r="K165" s="181">
        <f t="shared" si="4"/>
        <v>0.002015947896130691</v>
      </c>
      <c r="M165" s="55"/>
      <c r="N165"/>
    </row>
    <row r="166" spans="1:15" ht="18" customHeight="1">
      <c r="A166" s="185"/>
      <c r="B166" s="199"/>
      <c r="C166" s="200" t="s">
        <v>375</v>
      </c>
      <c r="D166" s="188">
        <f>D167-D165</f>
        <v>306553709</v>
      </c>
      <c r="E166" s="189">
        <f t="shared" si="5"/>
        <v>2.8528656004597366</v>
      </c>
      <c r="G166" s="183"/>
      <c r="H166" s="179">
        <v>541</v>
      </c>
      <c r="I166" s="184" t="s">
        <v>207</v>
      </c>
      <c r="J166" s="131">
        <v>468386</v>
      </c>
      <c r="K166" s="181">
        <f t="shared" si="4"/>
        <v>0.010454056788161043</v>
      </c>
      <c r="M166" s="55"/>
      <c r="N166"/>
      <c r="O166" s="79"/>
    </row>
    <row r="167" spans="1:14" ht="18" customHeight="1" thickBot="1">
      <c r="A167" s="190" t="s">
        <v>271</v>
      </c>
      <c r="B167" s="191" t="s">
        <v>376</v>
      </c>
      <c r="C167" s="201"/>
      <c r="D167" s="193">
        <f>SUM(D143:D164)</f>
        <v>472408818</v>
      </c>
      <c r="E167" s="194">
        <f t="shared" si="5"/>
        <v>4.396354787624</v>
      </c>
      <c r="G167" s="183"/>
      <c r="H167" s="179">
        <v>542</v>
      </c>
      <c r="I167" s="184" t="s">
        <v>208</v>
      </c>
      <c r="J167" s="131">
        <v>138838</v>
      </c>
      <c r="K167" s="181">
        <f t="shared" si="4"/>
        <v>0.0030987696821738967</v>
      </c>
      <c r="M167" s="55"/>
      <c r="N167"/>
    </row>
    <row r="168" spans="1:14" ht="18" customHeight="1">
      <c r="A168" s="209" t="s">
        <v>152</v>
      </c>
      <c r="B168" s="196">
        <v>133</v>
      </c>
      <c r="C168" s="228" t="s">
        <v>153</v>
      </c>
      <c r="D168" s="132">
        <v>14686323</v>
      </c>
      <c r="E168" s="181">
        <f t="shared" si="5"/>
        <v>0.13667460041705334</v>
      </c>
      <c r="G168" s="183"/>
      <c r="H168" s="179">
        <v>543</v>
      </c>
      <c r="I168" s="184" t="s">
        <v>209</v>
      </c>
      <c r="J168" s="131">
        <v>3455051</v>
      </c>
      <c r="K168" s="181">
        <f t="shared" si="4"/>
        <v>0.07711438719345283</v>
      </c>
      <c r="M168" s="55"/>
      <c r="N168"/>
    </row>
    <row r="169" spans="1:14" ht="18" customHeight="1">
      <c r="A169" s="209"/>
      <c r="B169" s="179">
        <v>134</v>
      </c>
      <c r="C169" s="180" t="s">
        <v>154</v>
      </c>
      <c r="D169" s="131">
        <v>7574461</v>
      </c>
      <c r="E169" s="181">
        <f t="shared" si="5"/>
        <v>0.07048983129062013</v>
      </c>
      <c r="G169" s="183"/>
      <c r="H169" s="179">
        <v>545</v>
      </c>
      <c r="I169" s="184" t="s">
        <v>211</v>
      </c>
      <c r="J169" s="131">
        <v>634795</v>
      </c>
      <c r="K169" s="181">
        <f t="shared" si="4"/>
        <v>0.01416819242855399</v>
      </c>
      <c r="M169" s="55"/>
      <c r="N169"/>
    </row>
    <row r="170" spans="1:14" ht="18" customHeight="1">
      <c r="A170" s="209"/>
      <c r="B170" s="179">
        <v>135</v>
      </c>
      <c r="C170" s="180" t="s">
        <v>155</v>
      </c>
      <c r="D170" s="131">
        <v>61077686</v>
      </c>
      <c r="E170" s="181">
        <f t="shared" si="5"/>
        <v>0.568404244442142</v>
      </c>
      <c r="G170" s="183"/>
      <c r="H170" s="179">
        <v>546</v>
      </c>
      <c r="I170" s="184" t="s">
        <v>212</v>
      </c>
      <c r="J170" s="131">
        <v>3133097</v>
      </c>
      <c r="K170" s="181">
        <f t="shared" si="4"/>
        <v>0.06992859299982705</v>
      </c>
      <c r="M170" s="55"/>
      <c r="N170"/>
    </row>
    <row r="171" spans="1:14" ht="18" customHeight="1">
      <c r="A171" s="209"/>
      <c r="B171" s="179">
        <v>137</v>
      </c>
      <c r="C171" s="180" t="s">
        <v>156</v>
      </c>
      <c r="D171" s="131">
        <v>188782338</v>
      </c>
      <c r="E171" s="181">
        <f t="shared" si="5"/>
        <v>1.7568557229707602</v>
      </c>
      <c r="G171" s="183"/>
      <c r="H171" s="179">
        <v>547</v>
      </c>
      <c r="I171" s="184" t="s">
        <v>213</v>
      </c>
      <c r="J171" s="131">
        <v>3689</v>
      </c>
      <c r="K171" s="181">
        <f t="shared" si="4"/>
        <v>8.233596967357283E-05</v>
      </c>
      <c r="M171" s="55"/>
      <c r="N171"/>
    </row>
    <row r="172" spans="1:14" ht="18" customHeight="1">
      <c r="A172" s="209"/>
      <c r="B172" s="179">
        <v>138</v>
      </c>
      <c r="C172" s="180" t="s">
        <v>157</v>
      </c>
      <c r="D172" s="131">
        <v>114535011</v>
      </c>
      <c r="E172" s="181">
        <f t="shared" si="5"/>
        <v>1.0658915006967915</v>
      </c>
      <c r="G172" s="183"/>
      <c r="H172" s="179">
        <v>549</v>
      </c>
      <c r="I172" s="184" t="s">
        <v>215</v>
      </c>
      <c r="J172" s="131">
        <v>267035</v>
      </c>
      <c r="K172" s="181">
        <f aca="true" t="shared" si="6" ref="K172:K178">J172/$J$6*100</f>
        <v>0.005960039485438472</v>
      </c>
      <c r="M172" s="55"/>
      <c r="N172"/>
    </row>
    <row r="173" spans="1:14" ht="18" customHeight="1">
      <c r="A173" s="209"/>
      <c r="B173" s="179">
        <v>140</v>
      </c>
      <c r="C173" s="180" t="s">
        <v>158</v>
      </c>
      <c r="D173" s="131">
        <v>96901781</v>
      </c>
      <c r="E173" s="181">
        <f t="shared" si="5"/>
        <v>0.9017922456067329</v>
      </c>
      <c r="G173" s="183"/>
      <c r="H173" s="179">
        <v>550</v>
      </c>
      <c r="I173" s="184" t="s">
        <v>216</v>
      </c>
      <c r="J173" s="131"/>
      <c r="K173" s="181">
        <f t="shared" si="6"/>
        <v>0</v>
      </c>
      <c r="M173" s="55"/>
      <c r="N173"/>
    </row>
    <row r="174" spans="1:14" ht="18" customHeight="1">
      <c r="A174" s="209"/>
      <c r="B174" s="179">
        <v>141</v>
      </c>
      <c r="C174" s="180" t="s">
        <v>159</v>
      </c>
      <c r="D174" s="131">
        <v>209049237</v>
      </c>
      <c r="E174" s="181">
        <f t="shared" si="5"/>
        <v>1.9454645614470607</v>
      </c>
      <c r="G174" s="183"/>
      <c r="H174" s="179">
        <v>551</v>
      </c>
      <c r="I174" s="184" t="s">
        <v>217</v>
      </c>
      <c r="J174" s="131">
        <v>18926393</v>
      </c>
      <c r="K174" s="181">
        <f t="shared" si="6"/>
        <v>0.422424212544896</v>
      </c>
      <c r="M174" s="55"/>
      <c r="N174"/>
    </row>
    <row r="175" spans="1:14" ht="18" customHeight="1">
      <c r="A175" s="209"/>
      <c r="B175" s="179">
        <v>143</v>
      </c>
      <c r="C175" s="180" t="s">
        <v>160</v>
      </c>
      <c r="D175" s="131">
        <v>45802684</v>
      </c>
      <c r="E175" s="181">
        <f t="shared" si="5"/>
        <v>0.4262512498008223</v>
      </c>
      <c r="G175" s="183"/>
      <c r="H175" s="179">
        <v>553</v>
      </c>
      <c r="I175" s="184" t="s">
        <v>219</v>
      </c>
      <c r="J175" s="131">
        <v>379352</v>
      </c>
      <c r="K175" s="181">
        <f t="shared" si="6"/>
        <v>0.008466878494879156</v>
      </c>
      <c r="M175" s="55"/>
      <c r="N175"/>
    </row>
    <row r="176" spans="1:14" ht="18" customHeight="1">
      <c r="A176" s="209"/>
      <c r="B176" s="179">
        <v>144</v>
      </c>
      <c r="C176" s="180" t="s">
        <v>161</v>
      </c>
      <c r="D176" s="131">
        <v>46010542</v>
      </c>
      <c r="E176" s="181">
        <f t="shared" si="5"/>
        <v>0.4281856284123704</v>
      </c>
      <c r="G176" s="183"/>
      <c r="H176" s="179">
        <v>554</v>
      </c>
      <c r="I176" s="184" t="s">
        <v>220</v>
      </c>
      <c r="J176" s="131">
        <v>287337</v>
      </c>
      <c r="K176" s="181">
        <f t="shared" si="6"/>
        <v>0.006413166310137001</v>
      </c>
      <c r="M176" s="55"/>
      <c r="N176"/>
    </row>
    <row r="177" spans="1:14" ht="18" customHeight="1">
      <c r="A177" s="209"/>
      <c r="B177" s="179">
        <v>145</v>
      </c>
      <c r="C177" s="180" t="s">
        <v>162</v>
      </c>
      <c r="D177" s="131">
        <v>113052</v>
      </c>
      <c r="E177" s="181">
        <f t="shared" si="5"/>
        <v>0.0010520902288713597</v>
      </c>
      <c r="G177" s="178"/>
      <c r="H177" s="229">
        <v>557</v>
      </c>
      <c r="I177" s="230" t="s">
        <v>300</v>
      </c>
      <c r="J177" s="136">
        <v>2020</v>
      </c>
      <c r="K177" s="181">
        <f t="shared" si="6"/>
        <v>4.508502541084769E-05</v>
      </c>
      <c r="M177" s="55"/>
      <c r="N177"/>
    </row>
    <row r="178" spans="1:14" ht="18" customHeight="1" thickBot="1">
      <c r="A178" s="209"/>
      <c r="B178" s="179">
        <v>146</v>
      </c>
      <c r="C178" s="180" t="s">
        <v>163</v>
      </c>
      <c r="D178" s="131">
        <v>37815128</v>
      </c>
      <c r="E178" s="181">
        <f t="shared" si="5"/>
        <v>0.3519170529696048</v>
      </c>
      <c r="G178" s="190" t="s">
        <v>225</v>
      </c>
      <c r="H178" s="191" t="s">
        <v>377</v>
      </c>
      <c r="I178" s="192"/>
      <c r="J178" s="193">
        <f>SUM(J142:J177)</f>
        <v>42301047</v>
      </c>
      <c r="K178" s="194">
        <f t="shared" si="6"/>
        <v>0.9441305836140903</v>
      </c>
      <c r="M178" s="55"/>
      <c r="N178"/>
    </row>
    <row r="179" spans="1:14" ht="18" customHeight="1">
      <c r="A179" s="209"/>
      <c r="B179" s="179">
        <v>147</v>
      </c>
      <c r="C179" s="180" t="s">
        <v>164</v>
      </c>
      <c r="D179" s="131">
        <v>339814050</v>
      </c>
      <c r="E179" s="181">
        <f t="shared" si="5"/>
        <v>3.1623946647401513</v>
      </c>
      <c r="G179" s="231"/>
      <c r="H179" s="232"/>
      <c r="I179" s="231"/>
      <c r="J179" s="233"/>
      <c r="K179" s="234"/>
      <c r="M179" s="55"/>
      <c r="N179"/>
    </row>
    <row r="180" spans="1:11" ht="18" customHeight="1">
      <c r="A180" s="209"/>
      <c r="B180" s="179">
        <v>149</v>
      </c>
      <c r="C180" s="180" t="s">
        <v>165</v>
      </c>
      <c r="D180" s="131">
        <v>10980404</v>
      </c>
      <c r="E180" s="181">
        <f t="shared" si="5"/>
        <v>0.10218638995736469</v>
      </c>
      <c r="G180" s="235"/>
      <c r="H180" s="236"/>
      <c r="I180" s="237"/>
      <c r="J180" s="238"/>
      <c r="K180" s="239"/>
    </row>
    <row r="181" spans="1:11" ht="18" customHeight="1" thickBot="1">
      <c r="A181" s="220" t="s">
        <v>378</v>
      </c>
      <c r="B181" s="221" t="s">
        <v>379</v>
      </c>
      <c r="C181" s="222"/>
      <c r="D181" s="193">
        <f>SUM(D168:D180)</f>
        <v>1173142697</v>
      </c>
      <c r="E181" s="194">
        <f t="shared" si="5"/>
        <v>10.917559782980346</v>
      </c>
      <c r="G181" s="235"/>
      <c r="H181" s="236"/>
      <c r="I181" s="237"/>
      <c r="J181" s="238"/>
      <c r="K181" s="239"/>
    </row>
    <row r="182" spans="1:11" ht="18" customHeight="1">
      <c r="A182" s="240" t="s">
        <v>168</v>
      </c>
      <c r="B182" s="202">
        <v>501</v>
      </c>
      <c r="C182" s="203" t="s">
        <v>169</v>
      </c>
      <c r="D182" s="132">
        <v>3376728</v>
      </c>
      <c r="E182" s="198">
        <f t="shared" si="5"/>
        <v>0.03142467655907307</v>
      </c>
      <c r="G182" s="235"/>
      <c r="H182" s="241"/>
      <c r="I182" s="235"/>
      <c r="J182" s="242"/>
      <c r="K182" s="239"/>
    </row>
    <row r="183" spans="1:11" ht="18" customHeight="1">
      <c r="A183" s="209"/>
      <c r="B183" s="243">
        <v>502</v>
      </c>
      <c r="C183" s="244" t="s">
        <v>239</v>
      </c>
      <c r="D183" s="132">
        <v>608</v>
      </c>
      <c r="E183" s="198">
        <f t="shared" si="5"/>
        <v>5.658200289723195E-06</v>
      </c>
      <c r="G183" s="55"/>
      <c r="H183" s="105"/>
      <c r="J183" s="238"/>
      <c r="K183" s="239"/>
    </row>
    <row r="184" spans="1:8" ht="18" customHeight="1">
      <c r="A184" s="209"/>
      <c r="B184" s="204">
        <v>503</v>
      </c>
      <c r="C184" s="205" t="s">
        <v>170</v>
      </c>
      <c r="D184" s="131">
        <v>2143618</v>
      </c>
      <c r="E184" s="181">
        <f t="shared" si="5"/>
        <v>0.019949046033973447</v>
      </c>
      <c r="G184" s="55"/>
      <c r="H184" s="105"/>
    </row>
    <row r="185" spans="1:8" ht="18" customHeight="1">
      <c r="A185" s="209"/>
      <c r="B185" s="204">
        <v>504</v>
      </c>
      <c r="C185" s="205" t="s">
        <v>171</v>
      </c>
      <c r="D185" s="131">
        <v>3955015</v>
      </c>
      <c r="E185" s="181">
        <f t="shared" si="5"/>
        <v>0.03680636022838747</v>
      </c>
      <c r="G185" s="55"/>
      <c r="H185" s="105"/>
    </row>
    <row r="186" spans="1:8" ht="18" customHeight="1">
      <c r="A186" s="209"/>
      <c r="B186" s="204">
        <v>505</v>
      </c>
      <c r="C186" s="205" t="s">
        <v>172</v>
      </c>
      <c r="D186" s="131">
        <v>1135459</v>
      </c>
      <c r="E186" s="181">
        <f t="shared" si="5"/>
        <v>0.01056686585981712</v>
      </c>
      <c r="G186" s="55"/>
      <c r="H186" s="105"/>
    </row>
    <row r="187" spans="1:8" ht="18" customHeight="1">
      <c r="A187" s="209"/>
      <c r="B187" s="204">
        <v>506</v>
      </c>
      <c r="C187" s="205" t="s">
        <v>173</v>
      </c>
      <c r="D187" s="131">
        <v>17461858</v>
      </c>
      <c r="E187" s="181">
        <f t="shared" si="5"/>
        <v>0.16250442433339687</v>
      </c>
      <c r="G187" s="55"/>
      <c r="H187" s="105"/>
    </row>
    <row r="188" spans="1:8" ht="18" customHeight="1">
      <c r="A188" s="209"/>
      <c r="B188" s="204">
        <v>507</v>
      </c>
      <c r="C188" s="205" t="s">
        <v>174</v>
      </c>
      <c r="D188" s="131">
        <v>2095499</v>
      </c>
      <c r="E188" s="181">
        <f t="shared" si="5"/>
        <v>0.01950123856729386</v>
      </c>
      <c r="G188" s="55"/>
      <c r="H188" s="105"/>
    </row>
    <row r="189" spans="1:8" ht="18" customHeight="1">
      <c r="A189" s="209"/>
      <c r="B189" s="204">
        <v>508</v>
      </c>
      <c r="C189" s="205" t="s">
        <v>240</v>
      </c>
      <c r="D189" s="131"/>
      <c r="E189" s="181">
        <f t="shared" si="5"/>
        <v>0</v>
      </c>
      <c r="G189" s="55"/>
      <c r="H189" s="105"/>
    </row>
    <row r="190" spans="1:8" ht="18" customHeight="1">
      <c r="A190" s="209"/>
      <c r="B190" s="204">
        <v>509</v>
      </c>
      <c r="C190" s="205" t="s">
        <v>175</v>
      </c>
      <c r="D190" s="131">
        <v>41246</v>
      </c>
      <c r="E190" s="181">
        <f t="shared" si="5"/>
        <v>0.00038384560715447845</v>
      </c>
      <c r="G190" s="55"/>
      <c r="H190" s="105"/>
    </row>
    <row r="191" spans="1:8" ht="18" customHeight="1">
      <c r="A191" s="209"/>
      <c r="B191" s="204">
        <v>510</v>
      </c>
      <c r="C191" s="205" t="s">
        <v>176</v>
      </c>
      <c r="D191" s="131">
        <v>332404</v>
      </c>
      <c r="E191" s="181">
        <f t="shared" si="5"/>
        <v>0.003093434883396626</v>
      </c>
      <c r="G191" s="55"/>
      <c r="H191" s="105"/>
    </row>
    <row r="192" spans="1:8" ht="18" customHeight="1">
      <c r="A192" s="209"/>
      <c r="B192" s="204">
        <v>511</v>
      </c>
      <c r="C192" s="205" t="s">
        <v>177</v>
      </c>
      <c r="D192" s="131">
        <v>52275</v>
      </c>
      <c r="E192" s="181">
        <f t="shared" si="5"/>
        <v>0.0004864842436600001</v>
      </c>
      <c r="G192" s="55"/>
      <c r="H192" s="105"/>
    </row>
    <row r="193" spans="1:8" ht="18" customHeight="1">
      <c r="A193" s="209"/>
      <c r="B193" s="204">
        <v>512</v>
      </c>
      <c r="C193" s="205" t="s">
        <v>178</v>
      </c>
      <c r="D193" s="131">
        <v>10548</v>
      </c>
      <c r="E193" s="181">
        <f t="shared" si="5"/>
        <v>9.816233002631623E-05</v>
      </c>
      <c r="G193" s="55"/>
      <c r="H193" s="105"/>
    </row>
    <row r="194" spans="1:8" ht="18" customHeight="1">
      <c r="A194" s="209"/>
      <c r="B194" s="204">
        <v>513</v>
      </c>
      <c r="C194" s="205" t="s">
        <v>179</v>
      </c>
      <c r="D194" s="131">
        <v>174824</v>
      </c>
      <c r="E194" s="181">
        <f t="shared" si="5"/>
        <v>0.001626955933306855</v>
      </c>
      <c r="G194" s="55"/>
      <c r="H194" s="105"/>
    </row>
    <row r="195" spans="1:8" ht="18" customHeight="1">
      <c r="A195" s="209"/>
      <c r="B195" s="204">
        <v>514</v>
      </c>
      <c r="C195" s="205" t="s">
        <v>180</v>
      </c>
      <c r="D195" s="131">
        <v>200422</v>
      </c>
      <c r="E195" s="181">
        <f t="shared" si="5"/>
        <v>0.0018651773330047733</v>
      </c>
      <c r="G195" s="55"/>
      <c r="H195" s="105"/>
    </row>
    <row r="196" spans="1:8" ht="18" customHeight="1">
      <c r="A196" s="209"/>
      <c r="B196" s="204">
        <v>515</v>
      </c>
      <c r="C196" s="205" t="s">
        <v>181</v>
      </c>
      <c r="D196" s="131">
        <v>85038</v>
      </c>
      <c r="E196" s="181">
        <f t="shared" si="5"/>
        <v>0.0007913849280221728</v>
      </c>
      <c r="G196" s="55"/>
      <c r="H196" s="105"/>
    </row>
    <row r="197" spans="1:8" ht="18" customHeight="1">
      <c r="A197" s="209"/>
      <c r="B197" s="204">
        <v>516</v>
      </c>
      <c r="C197" s="205" t="s">
        <v>182</v>
      </c>
      <c r="D197" s="131">
        <v>99560</v>
      </c>
      <c r="E197" s="181">
        <f t="shared" si="5"/>
        <v>0.0009265302974421732</v>
      </c>
      <c r="G197" s="55"/>
      <c r="H197" s="105"/>
    </row>
    <row r="198" spans="1:8" ht="18" customHeight="1">
      <c r="A198" s="209"/>
      <c r="B198" s="204">
        <v>517</v>
      </c>
      <c r="C198" s="205" t="s">
        <v>183</v>
      </c>
      <c r="D198" s="131">
        <v>3376379</v>
      </c>
      <c r="E198" s="181">
        <f t="shared" si="5"/>
        <v>0.03142142867765676</v>
      </c>
      <c r="G198" s="55"/>
      <c r="H198" s="105"/>
    </row>
    <row r="199" spans="1:8" ht="18" customHeight="1">
      <c r="A199" s="209"/>
      <c r="B199" s="204">
        <v>518</v>
      </c>
      <c r="C199" s="205" t="s">
        <v>184</v>
      </c>
      <c r="D199" s="131">
        <v>194585</v>
      </c>
      <c r="E199" s="181">
        <f t="shared" si="5"/>
        <v>0.0018108567489733354</v>
      </c>
      <c r="G199" s="55"/>
      <c r="H199" s="105"/>
    </row>
    <row r="200" spans="1:8" ht="18" customHeight="1">
      <c r="A200" s="209"/>
      <c r="B200" s="204">
        <v>519</v>
      </c>
      <c r="C200" s="205" t="s">
        <v>185</v>
      </c>
      <c r="D200" s="131">
        <v>73882</v>
      </c>
      <c r="E200" s="181">
        <f t="shared" si="5"/>
        <v>0.0006875643977061333</v>
      </c>
      <c r="G200" s="55"/>
      <c r="H200" s="105"/>
    </row>
    <row r="201" spans="1:8" ht="18" customHeight="1">
      <c r="A201" s="209"/>
      <c r="B201" s="204">
        <v>520</v>
      </c>
      <c r="C201" s="205" t="s">
        <v>186</v>
      </c>
      <c r="D201" s="131">
        <v>78664</v>
      </c>
      <c r="E201" s="181">
        <f t="shared" si="5"/>
        <v>0.0007320668874848445</v>
      </c>
      <c r="G201" s="55"/>
      <c r="H201" s="105"/>
    </row>
    <row r="202" spans="1:8" ht="18" customHeight="1">
      <c r="A202" s="209"/>
      <c r="B202" s="204">
        <v>521</v>
      </c>
      <c r="C202" s="205" t="s">
        <v>187</v>
      </c>
      <c r="D202" s="131">
        <v>193649</v>
      </c>
      <c r="E202" s="181">
        <f aca="true" t="shared" si="7" ref="E202:E242">D202/$D$6*100</f>
        <v>0.001802146098527314</v>
      </c>
      <c r="G202" s="55"/>
      <c r="H202" s="105"/>
    </row>
    <row r="203" spans="1:8" ht="18" customHeight="1">
      <c r="A203" s="209"/>
      <c r="B203" s="204">
        <v>522</v>
      </c>
      <c r="C203" s="205" t="s">
        <v>188</v>
      </c>
      <c r="D203" s="131">
        <v>357065</v>
      </c>
      <c r="E203" s="181">
        <f t="shared" si="7"/>
        <v>0.003322936326398047</v>
      </c>
      <c r="G203" s="55"/>
      <c r="H203" s="105"/>
    </row>
    <row r="204" spans="1:8" ht="18" customHeight="1">
      <c r="A204" s="209"/>
      <c r="B204" s="204">
        <v>523</v>
      </c>
      <c r="C204" s="205" t="s">
        <v>189</v>
      </c>
      <c r="D204" s="131">
        <v>898496</v>
      </c>
      <c r="E204" s="181">
        <f t="shared" si="7"/>
        <v>0.008361628828149887</v>
      </c>
      <c r="G204" s="55"/>
      <c r="H204" s="105"/>
    </row>
    <row r="205" spans="1:8" ht="18" customHeight="1">
      <c r="A205" s="209"/>
      <c r="B205" s="204">
        <v>524</v>
      </c>
      <c r="C205" s="205" t="s">
        <v>190</v>
      </c>
      <c r="D205" s="131">
        <v>3208728</v>
      </c>
      <c r="E205" s="181">
        <f t="shared" si="7"/>
        <v>0.029861226479017972</v>
      </c>
      <c r="G205" s="55"/>
      <c r="H205" s="105"/>
    </row>
    <row r="206" spans="1:8" ht="18" customHeight="1">
      <c r="A206" s="209"/>
      <c r="B206" s="204">
        <v>525</v>
      </c>
      <c r="C206" s="205" t="s">
        <v>191</v>
      </c>
      <c r="D206" s="131">
        <v>75001</v>
      </c>
      <c r="E206" s="181">
        <f t="shared" si="7"/>
        <v>0.0006979780919893575</v>
      </c>
      <c r="G206" s="55"/>
      <c r="H206" s="105"/>
    </row>
    <row r="207" spans="1:8" ht="18" customHeight="1">
      <c r="A207" s="209"/>
      <c r="B207" s="204">
        <v>526</v>
      </c>
      <c r="C207" s="205" t="s">
        <v>192</v>
      </c>
      <c r="D207" s="131">
        <v>199169</v>
      </c>
      <c r="E207" s="181">
        <f t="shared" si="7"/>
        <v>0.0018535166011576956</v>
      </c>
      <c r="G207" s="55"/>
      <c r="H207" s="105"/>
    </row>
    <row r="208" spans="1:8" ht="18" customHeight="1">
      <c r="A208" s="209"/>
      <c r="B208" s="204">
        <v>527</v>
      </c>
      <c r="C208" s="205" t="s">
        <v>193</v>
      </c>
      <c r="D208" s="131">
        <v>140545</v>
      </c>
      <c r="E208" s="181">
        <f t="shared" si="7"/>
        <v>0.0013079469732222803</v>
      </c>
      <c r="G208" s="55"/>
      <c r="H208" s="105"/>
    </row>
    <row r="209" spans="1:8" ht="18" customHeight="1">
      <c r="A209" s="209"/>
      <c r="B209" s="204">
        <v>528</v>
      </c>
      <c r="C209" s="205" t="s">
        <v>194</v>
      </c>
      <c r="D209" s="131">
        <v>89534</v>
      </c>
      <c r="E209" s="181">
        <f t="shared" si="7"/>
        <v>0.0008332258301645994</v>
      </c>
      <c r="G209" s="55"/>
      <c r="H209" s="105"/>
    </row>
    <row r="210" spans="1:8" ht="18" customHeight="1">
      <c r="A210" s="209"/>
      <c r="B210" s="204">
        <v>529</v>
      </c>
      <c r="C210" s="205" t="s">
        <v>195</v>
      </c>
      <c r="D210" s="131">
        <v>16692</v>
      </c>
      <c r="E210" s="181">
        <f t="shared" si="7"/>
        <v>0.00015533993295404534</v>
      </c>
      <c r="G210" s="55"/>
      <c r="H210" s="105"/>
    </row>
    <row r="211" spans="1:8" ht="18" customHeight="1">
      <c r="A211" s="209"/>
      <c r="B211" s="204">
        <v>530</v>
      </c>
      <c r="C211" s="205" t="s">
        <v>196</v>
      </c>
      <c r="D211" s="215"/>
      <c r="E211" s="181">
        <f t="shared" si="7"/>
        <v>0</v>
      </c>
      <c r="G211" s="55"/>
      <c r="H211" s="105"/>
    </row>
    <row r="212" spans="1:8" ht="18" customHeight="1">
      <c r="A212" s="209"/>
      <c r="B212" s="204">
        <v>531</v>
      </c>
      <c r="C212" s="205" t="s">
        <v>197</v>
      </c>
      <c r="D212" s="131">
        <v>1859260</v>
      </c>
      <c r="E212" s="181">
        <f t="shared" si="7"/>
        <v>0.017302739260971624</v>
      </c>
      <c r="G212" s="55"/>
      <c r="H212" s="105"/>
    </row>
    <row r="213" spans="1:8" ht="18" customHeight="1">
      <c r="A213" s="209"/>
      <c r="B213" s="204">
        <v>532</v>
      </c>
      <c r="C213" s="205" t="s">
        <v>198</v>
      </c>
      <c r="D213" s="131">
        <v>228926</v>
      </c>
      <c r="E213" s="181">
        <f t="shared" si="7"/>
        <v>0.002130442696587454</v>
      </c>
      <c r="G213" s="55"/>
      <c r="H213" s="105"/>
    </row>
    <row r="214" spans="1:8" ht="18" customHeight="1">
      <c r="A214" s="209"/>
      <c r="B214" s="204">
        <v>533</v>
      </c>
      <c r="C214" s="205" t="s">
        <v>199</v>
      </c>
      <c r="D214" s="131">
        <v>531335</v>
      </c>
      <c r="E214" s="181">
        <f t="shared" si="7"/>
        <v>0.004944736596940911</v>
      </c>
      <c r="G214" s="55"/>
      <c r="H214" s="105"/>
    </row>
    <row r="215" spans="1:8" ht="18" customHeight="1">
      <c r="A215" s="209"/>
      <c r="B215" s="204">
        <v>534</v>
      </c>
      <c r="C215" s="205" t="s">
        <v>200</v>
      </c>
      <c r="D215" s="131">
        <v>151502</v>
      </c>
      <c r="E215" s="181">
        <f t="shared" si="7"/>
        <v>0.0014099155596934926</v>
      </c>
      <c r="G215" s="55"/>
      <c r="H215" s="105"/>
    </row>
    <row r="216" spans="1:8" ht="18" customHeight="1">
      <c r="A216" s="209"/>
      <c r="B216" s="204">
        <v>535</v>
      </c>
      <c r="C216" s="205" t="s">
        <v>201</v>
      </c>
      <c r="D216" s="131">
        <v>545882</v>
      </c>
      <c r="E216" s="181">
        <f t="shared" si="7"/>
        <v>0.005080114622622824</v>
      </c>
      <c r="G216" s="55"/>
      <c r="H216" s="105"/>
    </row>
    <row r="217" spans="1:8" ht="18" customHeight="1">
      <c r="A217" s="209"/>
      <c r="B217" s="204">
        <v>536</v>
      </c>
      <c r="C217" s="205" t="s">
        <v>202</v>
      </c>
      <c r="D217" s="131">
        <v>4128</v>
      </c>
      <c r="E217" s="181">
        <f t="shared" si="7"/>
        <v>3.841620196706801E-05</v>
      </c>
      <c r="G217" s="55"/>
      <c r="H217" s="105"/>
    </row>
    <row r="218" spans="1:8" ht="18" customHeight="1">
      <c r="A218" s="209"/>
      <c r="B218" s="204">
        <v>537</v>
      </c>
      <c r="C218" s="205" t="s">
        <v>203</v>
      </c>
      <c r="D218" s="131">
        <v>5430</v>
      </c>
      <c r="E218" s="181">
        <f t="shared" si="7"/>
        <v>5.0532940087494974E-05</v>
      </c>
      <c r="G218" s="55"/>
      <c r="H218" s="105"/>
    </row>
    <row r="219" spans="1:8" ht="18" customHeight="1">
      <c r="A219" s="209"/>
      <c r="B219" s="204">
        <v>538</v>
      </c>
      <c r="C219" s="205" t="s">
        <v>204</v>
      </c>
      <c r="D219" s="131">
        <v>6056550</v>
      </c>
      <c r="E219" s="181">
        <f t="shared" si="7"/>
        <v>0.05636377132355759</v>
      </c>
      <c r="G219" s="55"/>
      <c r="H219" s="105"/>
    </row>
    <row r="220" spans="1:8" ht="18" customHeight="1">
      <c r="A220" s="209"/>
      <c r="B220" s="204">
        <v>539</v>
      </c>
      <c r="C220" s="205" t="s">
        <v>205</v>
      </c>
      <c r="D220" s="131">
        <v>331027</v>
      </c>
      <c r="E220" s="181">
        <f t="shared" si="7"/>
        <v>0.0030806201764904603</v>
      </c>
      <c r="G220" s="55"/>
      <c r="H220" s="105"/>
    </row>
    <row r="221" spans="1:8" ht="18" customHeight="1">
      <c r="A221" s="209"/>
      <c r="B221" s="204">
        <v>540</v>
      </c>
      <c r="C221" s="205" t="s">
        <v>206</v>
      </c>
      <c r="D221" s="131">
        <v>23891</v>
      </c>
      <c r="E221" s="181">
        <f t="shared" si="7"/>
        <v>0.00022233563013450137</v>
      </c>
      <c r="G221" s="55"/>
      <c r="H221" s="105"/>
    </row>
    <row r="222" spans="1:8" ht="18" customHeight="1">
      <c r="A222" s="209"/>
      <c r="B222" s="204">
        <v>541</v>
      </c>
      <c r="C222" s="205" t="s">
        <v>207</v>
      </c>
      <c r="D222" s="131">
        <v>10595247</v>
      </c>
      <c r="E222" s="181">
        <f t="shared" si="7"/>
        <v>0.09860202244258028</v>
      </c>
      <c r="G222" s="55"/>
      <c r="H222" s="105"/>
    </row>
    <row r="223" spans="1:8" ht="18" customHeight="1">
      <c r="A223" s="209"/>
      <c r="B223" s="204">
        <v>542</v>
      </c>
      <c r="C223" s="205" t="s">
        <v>208</v>
      </c>
      <c r="D223" s="131">
        <v>2523569</v>
      </c>
      <c r="E223" s="181">
        <f t="shared" si="7"/>
        <v>0.023484965208777093</v>
      </c>
      <c r="G223" s="55"/>
      <c r="H223" s="105"/>
    </row>
    <row r="224" spans="1:8" ht="18" customHeight="1">
      <c r="A224" s="209"/>
      <c r="B224" s="204">
        <v>543</v>
      </c>
      <c r="C224" s="205" t="s">
        <v>209</v>
      </c>
      <c r="D224" s="131">
        <v>3934157</v>
      </c>
      <c r="E224" s="181">
        <f t="shared" si="7"/>
        <v>0.03661225045594825</v>
      </c>
      <c r="G224" s="55"/>
      <c r="H224" s="105"/>
    </row>
    <row r="225" spans="1:8" ht="18" customHeight="1">
      <c r="A225" s="209"/>
      <c r="B225" s="204">
        <v>544</v>
      </c>
      <c r="C225" s="205" t="s">
        <v>210</v>
      </c>
      <c r="D225" s="131">
        <v>722448</v>
      </c>
      <c r="E225" s="181">
        <f t="shared" si="7"/>
        <v>0.006723282044259774</v>
      </c>
      <c r="G225" s="55"/>
      <c r="H225" s="105"/>
    </row>
    <row r="226" spans="1:8" ht="18" customHeight="1">
      <c r="A226" s="209"/>
      <c r="B226" s="204">
        <v>545</v>
      </c>
      <c r="C226" s="205" t="s">
        <v>211</v>
      </c>
      <c r="D226" s="131">
        <v>572991</v>
      </c>
      <c r="E226" s="181">
        <f t="shared" si="7"/>
        <v>0.005332397766790762</v>
      </c>
      <c r="G226" s="55"/>
      <c r="H226" s="105"/>
    </row>
    <row r="227" spans="1:8" ht="18" customHeight="1">
      <c r="A227" s="209"/>
      <c r="B227" s="204">
        <v>546</v>
      </c>
      <c r="C227" s="205" t="s">
        <v>212</v>
      </c>
      <c r="D227" s="131">
        <v>212113</v>
      </c>
      <c r="E227" s="181">
        <f t="shared" si="7"/>
        <v>0.00197397670732575</v>
      </c>
      <c r="G227" s="55"/>
      <c r="H227" s="105"/>
    </row>
    <row r="228" spans="1:8" ht="18" customHeight="1">
      <c r="A228" s="209"/>
      <c r="B228" s="204">
        <v>547</v>
      </c>
      <c r="C228" s="205" t="s">
        <v>213</v>
      </c>
      <c r="D228" s="131">
        <v>2472960</v>
      </c>
      <c r="E228" s="181">
        <f t="shared" si="7"/>
        <v>0.023013985178410974</v>
      </c>
      <c r="G228" s="55"/>
      <c r="H228" s="105"/>
    </row>
    <row r="229" spans="1:8" ht="18" customHeight="1">
      <c r="A229" s="209"/>
      <c r="B229" s="204">
        <v>548</v>
      </c>
      <c r="C229" s="205" t="s">
        <v>214</v>
      </c>
      <c r="D229" s="131">
        <v>748611</v>
      </c>
      <c r="E229" s="181">
        <f t="shared" si="7"/>
        <v>0.0069667614754769245</v>
      </c>
      <c r="G229" s="55"/>
      <c r="H229" s="105"/>
    </row>
    <row r="230" spans="1:8" ht="18" customHeight="1">
      <c r="A230" s="209"/>
      <c r="B230" s="204">
        <v>549</v>
      </c>
      <c r="C230" s="205" t="s">
        <v>215</v>
      </c>
      <c r="D230" s="131">
        <v>331863</v>
      </c>
      <c r="E230" s="181">
        <f t="shared" si="7"/>
        <v>0.00308840020188883</v>
      </c>
      <c r="G230" s="55"/>
      <c r="H230" s="105"/>
    </row>
    <row r="231" spans="1:8" ht="18" customHeight="1">
      <c r="A231" s="209"/>
      <c r="B231" s="204">
        <v>550</v>
      </c>
      <c r="C231" s="205" t="s">
        <v>216</v>
      </c>
      <c r="D231" s="131">
        <v>81379</v>
      </c>
      <c r="E231" s="181">
        <f t="shared" si="7"/>
        <v>0.0007573333575285919</v>
      </c>
      <c r="G231" s="55"/>
      <c r="H231" s="105"/>
    </row>
    <row r="232" spans="1:8" ht="18" customHeight="1">
      <c r="A232" s="209"/>
      <c r="B232" s="204">
        <v>551</v>
      </c>
      <c r="C232" s="205" t="s">
        <v>217</v>
      </c>
      <c r="D232" s="131">
        <v>106780454</v>
      </c>
      <c r="E232" s="181">
        <f t="shared" si="7"/>
        <v>0.9937256509203525</v>
      </c>
      <c r="G232" s="55"/>
      <c r="H232" s="105"/>
    </row>
    <row r="233" spans="1:8" ht="18" customHeight="1">
      <c r="A233" s="209"/>
      <c r="B233" s="204">
        <v>552</v>
      </c>
      <c r="C233" s="205" t="s">
        <v>218</v>
      </c>
      <c r="D233" s="131">
        <v>239293</v>
      </c>
      <c r="E233" s="181">
        <f t="shared" si="7"/>
        <v>0.0022269205952775207</v>
      </c>
      <c r="G233" s="55"/>
      <c r="H233" s="105"/>
    </row>
    <row r="234" spans="1:8" ht="18" customHeight="1">
      <c r="A234" s="209"/>
      <c r="B234" s="204">
        <v>553</v>
      </c>
      <c r="C234" s="205" t="s">
        <v>219</v>
      </c>
      <c r="D234" s="131">
        <v>216553</v>
      </c>
      <c r="E234" s="181">
        <f t="shared" si="7"/>
        <v>0.002015296459441492</v>
      </c>
      <c r="G234" s="55"/>
      <c r="H234" s="105"/>
    </row>
    <row r="235" spans="1:8" ht="18" customHeight="1">
      <c r="A235" s="209"/>
      <c r="B235" s="204">
        <v>554</v>
      </c>
      <c r="C235" s="205" t="s">
        <v>220</v>
      </c>
      <c r="D235" s="131">
        <v>1068124</v>
      </c>
      <c r="E235" s="181">
        <f t="shared" si="7"/>
        <v>0.009940229483980753</v>
      </c>
      <c r="G235" s="55"/>
      <c r="H235" s="105"/>
    </row>
    <row r="236" spans="1:8" ht="18" customHeight="1">
      <c r="A236" s="209"/>
      <c r="B236" s="204">
        <v>555</v>
      </c>
      <c r="C236" s="205" t="s">
        <v>221</v>
      </c>
      <c r="D236" s="131">
        <v>818258</v>
      </c>
      <c r="E236" s="181">
        <f t="shared" si="7"/>
        <v>0.007614913902415003</v>
      </c>
      <c r="G236" s="55"/>
      <c r="H236" s="105"/>
    </row>
    <row r="237" spans="1:8" ht="18" customHeight="1">
      <c r="A237" s="209"/>
      <c r="B237" s="204">
        <v>556</v>
      </c>
      <c r="C237" s="205" t="s">
        <v>222</v>
      </c>
      <c r="D237" s="131">
        <v>263814</v>
      </c>
      <c r="E237" s="181">
        <f t="shared" si="7"/>
        <v>0.0024551191632122284</v>
      </c>
      <c r="G237" s="55"/>
      <c r="H237" s="105"/>
    </row>
    <row r="238" spans="1:8" ht="18" customHeight="1">
      <c r="A238" s="209"/>
      <c r="B238" s="204">
        <v>557</v>
      </c>
      <c r="C238" s="205" t="s">
        <v>300</v>
      </c>
      <c r="D238" s="131">
        <v>599</v>
      </c>
      <c r="E238" s="181">
        <f t="shared" si="7"/>
        <v>5.574444035434529E-06</v>
      </c>
      <c r="G238" s="55"/>
      <c r="H238" s="105"/>
    </row>
    <row r="239" spans="1:9" ht="18" customHeight="1">
      <c r="A239" s="209"/>
      <c r="B239" s="204">
        <v>558</v>
      </c>
      <c r="C239" s="205" t="s">
        <v>223</v>
      </c>
      <c r="D239" s="131">
        <v>3033</v>
      </c>
      <c r="E239" s="181">
        <f t="shared" si="7"/>
        <v>2.8225857695280343E-05</v>
      </c>
      <c r="G239" s="55"/>
      <c r="H239" s="105"/>
      <c r="I239" s="79"/>
    </row>
    <row r="240" spans="1:9" ht="18" customHeight="1">
      <c r="A240" s="209"/>
      <c r="B240" s="204">
        <v>559</v>
      </c>
      <c r="C240" s="205" t="s">
        <v>224</v>
      </c>
      <c r="D240" s="131" t="s">
        <v>380</v>
      </c>
      <c r="E240" s="181">
        <v>0</v>
      </c>
      <c r="G240" s="55"/>
      <c r="H240" s="105"/>
      <c r="I240" s="79"/>
    </row>
    <row r="241" spans="1:9" ht="18" customHeight="1">
      <c r="A241" s="209"/>
      <c r="B241" s="204">
        <v>560</v>
      </c>
      <c r="C241" s="205" t="s">
        <v>272</v>
      </c>
      <c r="D241" s="131">
        <v>85591</v>
      </c>
      <c r="E241" s="181">
        <f t="shared" si="7"/>
        <v>0.0007965312845356875</v>
      </c>
      <c r="G241" s="55"/>
      <c r="H241" s="105"/>
      <c r="I241" s="79"/>
    </row>
    <row r="242" spans="1:9" ht="18" customHeight="1" thickBot="1">
      <c r="A242" s="190" t="s">
        <v>381</v>
      </c>
      <c r="B242" s="191" t="s">
        <v>382</v>
      </c>
      <c r="C242" s="201"/>
      <c r="D242" s="193">
        <f>SUM(D182:D241)</f>
        <v>181476479</v>
      </c>
      <c r="E242" s="194">
        <f t="shared" si="7"/>
        <v>1.6888655691706338</v>
      </c>
      <c r="G242" s="55"/>
      <c r="H242" s="105"/>
      <c r="I242" s="79"/>
    </row>
    <row r="243" spans="7:9" ht="13.5">
      <c r="G243" s="55"/>
      <c r="H243" s="105"/>
      <c r="I243" s="79"/>
    </row>
    <row r="244" spans="7:9" ht="13.5">
      <c r="G244" s="55"/>
      <c r="H244" s="105"/>
      <c r="I244" s="79"/>
    </row>
    <row r="245" spans="7:9" ht="13.5">
      <c r="G245" s="55"/>
      <c r="H245" s="105"/>
      <c r="I245" s="79"/>
    </row>
    <row r="246" spans="7:9" ht="13.5">
      <c r="G246" s="55"/>
      <c r="H246" s="105"/>
      <c r="I246" s="79"/>
    </row>
    <row r="247" spans="7:9" ht="13.5">
      <c r="G247" s="55"/>
      <c r="H247" s="105"/>
      <c r="I247" s="79"/>
    </row>
    <row r="248" spans="7:9" ht="13.5">
      <c r="G248" s="55"/>
      <c r="H248" s="105"/>
      <c r="I248" s="79"/>
    </row>
    <row r="249" spans="7:9" ht="13.5">
      <c r="G249" s="55"/>
      <c r="H249" s="105"/>
      <c r="I249" s="79"/>
    </row>
    <row r="250" spans="7:9" ht="13.5">
      <c r="G250" s="55"/>
      <c r="H250" s="105"/>
      <c r="I250" s="79"/>
    </row>
    <row r="251" spans="7:9" ht="13.5">
      <c r="G251" s="55"/>
      <c r="H251" s="105"/>
      <c r="I251" s="79"/>
    </row>
    <row r="252" spans="7:9" ht="13.5">
      <c r="G252" s="55"/>
      <c r="H252" s="105"/>
      <c r="I252" s="79"/>
    </row>
    <row r="253" spans="7:9" ht="13.5">
      <c r="G253" s="55"/>
      <c r="H253" s="105"/>
      <c r="I253" s="79"/>
    </row>
    <row r="254" spans="7:9" ht="13.5">
      <c r="G254" s="55"/>
      <c r="H254" s="105"/>
      <c r="I254" s="79"/>
    </row>
    <row r="255" spans="7:9" ht="13.5">
      <c r="G255" s="55"/>
      <c r="H255" s="105"/>
      <c r="I255" s="79"/>
    </row>
    <row r="256" spans="7:9" ht="13.5">
      <c r="G256" s="55"/>
      <c r="H256" s="105"/>
      <c r="I256" s="79"/>
    </row>
    <row r="257" spans="7:9" ht="13.5">
      <c r="G257" s="55"/>
      <c r="H257" s="105"/>
      <c r="I257" s="79"/>
    </row>
    <row r="258" spans="7:9" ht="13.5">
      <c r="G258" s="55"/>
      <c r="H258" s="105"/>
      <c r="I258" s="79"/>
    </row>
    <row r="259" spans="7:9" ht="13.5">
      <c r="G259" s="55"/>
      <c r="H259" s="105"/>
      <c r="I259" s="79"/>
    </row>
    <row r="260" spans="7:9" ht="13.5">
      <c r="G260" s="55"/>
      <c r="H260" s="105"/>
      <c r="I260" s="79"/>
    </row>
    <row r="261" spans="7:9" ht="13.5">
      <c r="G261" s="55"/>
      <c r="H261" s="105"/>
      <c r="I261" s="79"/>
    </row>
  </sheetData>
  <sheetProtection/>
  <mergeCells count="2">
    <mergeCell ref="A6:C6"/>
    <mergeCell ref="G6:I6"/>
  </mergeCells>
  <printOptions/>
  <pageMargins left="0.9055118110236221" right="0.5118110236220472" top="0.7480314960629921" bottom="0.7480314960629921" header="0.31496062992125984" footer="0.31496062992125984"/>
  <pageSetup fitToHeight="4" fitToWidth="1" horizontalDpi="600" verticalDpi="600" orientation="portrait" paperSize="9" scale="70" r:id="rId1"/>
  <headerFoot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2"/>
  <sheetViews>
    <sheetView zoomScalePageLayoutView="0" workbookViewId="0" topLeftCell="A1">
      <selection activeCell="I124" sqref="I124"/>
    </sheetView>
  </sheetViews>
  <sheetFormatPr defaultColWidth="9.00390625" defaultRowHeight="13.5"/>
  <cols>
    <col min="1" max="1" width="6.625" style="182" customWidth="1"/>
    <col min="2" max="2" width="7.125" style="245" customWidth="1"/>
    <col min="3" max="3" width="19.125" style="182" customWidth="1"/>
    <col min="4" max="4" width="14.625" style="182" customWidth="1"/>
    <col min="5" max="7" width="6.625" style="182" customWidth="1"/>
    <col min="8" max="8" width="7.125" style="245" customWidth="1"/>
    <col min="9" max="9" width="19.125" style="182" customWidth="1"/>
    <col min="10" max="10" width="14.625" style="182" customWidth="1"/>
    <col min="11" max="11" width="6.625" style="182" customWidth="1"/>
    <col min="12" max="16384" width="9.00390625" style="182" customWidth="1"/>
  </cols>
  <sheetData>
    <row r="1" spans="1:8" s="156" customFormat="1" ht="17.25">
      <c r="A1" s="146" t="s">
        <v>351</v>
      </c>
      <c r="B1" s="147"/>
      <c r="C1" s="148"/>
      <c r="D1" s="148"/>
      <c r="E1" s="149"/>
      <c r="H1" s="157"/>
    </row>
    <row r="2" spans="1:8" s="156" customFormat="1" ht="13.5">
      <c r="A2" s="152"/>
      <c r="B2" s="153"/>
      <c r="C2" s="154"/>
      <c r="D2" s="154"/>
      <c r="E2" s="155"/>
      <c r="H2" s="157"/>
    </row>
    <row r="3" spans="1:8" s="156" customFormat="1" ht="13.5">
      <c r="A3" s="152" t="s">
        <v>284</v>
      </c>
      <c r="B3" s="153"/>
      <c r="C3" s="154"/>
      <c r="D3" s="154"/>
      <c r="E3" s="155"/>
      <c r="H3" s="157"/>
    </row>
    <row r="4" spans="1:11" s="156" customFormat="1" ht="14.25" thickBot="1">
      <c r="A4" s="158" t="s">
        <v>383</v>
      </c>
      <c r="B4" s="159"/>
      <c r="C4" s="160"/>
      <c r="D4" s="152"/>
      <c r="E4" s="155" t="s">
        <v>261</v>
      </c>
      <c r="G4" s="158" t="s">
        <v>228</v>
      </c>
      <c r="H4" s="153"/>
      <c r="I4" s="154"/>
      <c r="J4" s="152"/>
      <c r="K4" s="155" t="s">
        <v>261</v>
      </c>
    </row>
    <row r="5" spans="1:11" s="156" customFormat="1" ht="18" customHeight="1">
      <c r="A5" s="161" t="s">
        <v>0</v>
      </c>
      <c r="B5" s="164" t="s">
        <v>1</v>
      </c>
      <c r="C5" s="246" t="s">
        <v>2</v>
      </c>
      <c r="D5" s="164" t="s">
        <v>262</v>
      </c>
      <c r="E5" s="247" t="s">
        <v>263</v>
      </c>
      <c r="G5" s="166" t="s">
        <v>0</v>
      </c>
      <c r="H5" s="167" t="s">
        <v>1</v>
      </c>
      <c r="I5" s="168" t="s">
        <v>2</v>
      </c>
      <c r="J5" s="167" t="s">
        <v>262</v>
      </c>
      <c r="K5" s="169" t="s">
        <v>263</v>
      </c>
    </row>
    <row r="6" spans="1:11" s="150" customFormat="1" ht="18" customHeight="1">
      <c r="A6" s="317" t="s">
        <v>384</v>
      </c>
      <c r="B6" s="318"/>
      <c r="C6" s="318"/>
      <c r="D6" s="170">
        <f>D24+D27+D30+D34+D49+D55+D62+D66</f>
        <v>126364159</v>
      </c>
      <c r="E6" s="171">
        <f>D6/$D$6*100</f>
        <v>100</v>
      </c>
      <c r="G6" s="315" t="s">
        <v>229</v>
      </c>
      <c r="H6" s="316"/>
      <c r="I6" s="316"/>
      <c r="J6" s="170">
        <f>J21+J24+J27+J33+J44+J51+J56+J60</f>
        <v>153757839</v>
      </c>
      <c r="K6" s="171">
        <f>J6/$J$6*100</f>
        <v>100</v>
      </c>
    </row>
    <row r="7" spans="1:11" s="156" customFormat="1" ht="18" customHeight="1">
      <c r="A7" s="248"/>
      <c r="B7" s="173"/>
      <c r="C7" s="173"/>
      <c r="D7" s="173"/>
      <c r="E7" s="174"/>
      <c r="G7" s="172"/>
      <c r="H7" s="173"/>
      <c r="I7" s="173"/>
      <c r="J7" s="173"/>
      <c r="K7" s="249"/>
    </row>
    <row r="8" spans="1:11" s="250" customFormat="1" ht="18" customHeight="1">
      <c r="A8" s="178" t="s">
        <v>3</v>
      </c>
      <c r="B8" s="179">
        <v>103</v>
      </c>
      <c r="C8" s="184" t="s">
        <v>227</v>
      </c>
      <c r="D8" s="131">
        <v>15664009</v>
      </c>
      <c r="E8" s="181">
        <f>D8/$D$6*100</f>
        <v>12.395927076126071</v>
      </c>
      <c r="G8" s="178" t="s">
        <v>3</v>
      </c>
      <c r="H8" s="179">
        <v>103</v>
      </c>
      <c r="I8" s="184" t="s">
        <v>227</v>
      </c>
      <c r="J8" s="131">
        <v>1877195</v>
      </c>
      <c r="K8" s="181">
        <f>J8/$J$6*100</f>
        <v>1.2208775905077593</v>
      </c>
    </row>
    <row r="9" spans="1:11" s="250" customFormat="1" ht="18" customHeight="1">
      <c r="A9" s="251"/>
      <c r="B9" s="179">
        <v>105</v>
      </c>
      <c r="C9" s="184" t="s">
        <v>4</v>
      </c>
      <c r="D9" s="131">
        <v>3983240</v>
      </c>
      <c r="E9" s="181">
        <f aca="true" t="shared" si="0" ref="E9:E66">D9/$D$6*100</f>
        <v>3.1521912791743425</v>
      </c>
      <c r="G9" s="251"/>
      <c r="H9" s="179">
        <v>105</v>
      </c>
      <c r="I9" s="184" t="s">
        <v>4</v>
      </c>
      <c r="J9" s="131">
        <v>5338424</v>
      </c>
      <c r="K9" s="181">
        <f aca="true" t="shared" si="1" ref="K9:K60">J9/$J$6*100</f>
        <v>3.471968671463964</v>
      </c>
    </row>
    <row r="10" spans="1:11" s="250" customFormat="1" ht="18" customHeight="1">
      <c r="A10" s="251"/>
      <c r="B10" s="179">
        <v>106</v>
      </c>
      <c r="C10" s="184" t="s">
        <v>5</v>
      </c>
      <c r="D10" s="131">
        <v>3410727</v>
      </c>
      <c r="E10" s="181">
        <f t="shared" si="0"/>
        <v>2.699125311315529</v>
      </c>
      <c r="G10" s="251"/>
      <c r="H10" s="179">
        <v>106</v>
      </c>
      <c r="I10" s="184" t="s">
        <v>5</v>
      </c>
      <c r="J10" s="131">
        <v>139462</v>
      </c>
      <c r="K10" s="181">
        <f t="shared" si="1"/>
        <v>0.09070236737653421</v>
      </c>
    </row>
    <row r="11" spans="1:11" s="250" customFormat="1" ht="18" customHeight="1">
      <c r="A11" s="251"/>
      <c r="B11" s="179">
        <v>108</v>
      </c>
      <c r="C11" s="184" t="s">
        <v>7</v>
      </c>
      <c r="D11" s="131">
        <v>129900</v>
      </c>
      <c r="E11" s="181">
        <f t="shared" si="0"/>
        <v>0.10279813598094695</v>
      </c>
      <c r="G11" s="251"/>
      <c r="H11" s="19">
        <v>107</v>
      </c>
      <c r="I11" s="106" t="s">
        <v>6</v>
      </c>
      <c r="J11" s="107"/>
      <c r="K11" s="181">
        <f t="shared" si="1"/>
        <v>0</v>
      </c>
    </row>
    <row r="12" spans="1:11" s="250" customFormat="1" ht="18" customHeight="1">
      <c r="A12" s="251"/>
      <c r="B12" s="179">
        <v>110</v>
      </c>
      <c r="C12" s="184" t="s">
        <v>8</v>
      </c>
      <c r="D12" s="131">
        <v>2538907</v>
      </c>
      <c r="E12" s="181">
        <f t="shared" si="0"/>
        <v>2.0091986684293923</v>
      </c>
      <c r="G12" s="251"/>
      <c r="H12" s="179">
        <v>110</v>
      </c>
      <c r="I12" s="184" t="s">
        <v>8</v>
      </c>
      <c r="J12" s="131">
        <v>5690660</v>
      </c>
      <c r="K12" s="181">
        <f t="shared" si="1"/>
        <v>3.7010535768521042</v>
      </c>
    </row>
    <row r="13" spans="1:11" s="250" customFormat="1" ht="18" customHeight="1">
      <c r="A13" s="251"/>
      <c r="B13" s="179">
        <v>111</v>
      </c>
      <c r="C13" s="184" t="s">
        <v>9</v>
      </c>
      <c r="D13" s="131">
        <v>2508632</v>
      </c>
      <c r="E13" s="181">
        <f t="shared" si="0"/>
        <v>1.9852401344276742</v>
      </c>
      <c r="G13" s="251"/>
      <c r="H13" s="179">
        <v>111</v>
      </c>
      <c r="I13" s="184" t="s">
        <v>9</v>
      </c>
      <c r="J13" s="131">
        <v>2523523</v>
      </c>
      <c r="K13" s="181">
        <f t="shared" si="1"/>
        <v>1.6412320935389837</v>
      </c>
    </row>
    <row r="14" spans="1:11" s="250" customFormat="1" ht="18" customHeight="1">
      <c r="A14" s="251"/>
      <c r="B14" s="179">
        <v>112</v>
      </c>
      <c r="C14" s="184" t="s">
        <v>10</v>
      </c>
      <c r="D14" s="131">
        <v>1004721</v>
      </c>
      <c r="E14" s="181">
        <f t="shared" si="0"/>
        <v>0.79509966113097</v>
      </c>
      <c r="G14" s="251"/>
      <c r="H14" s="179">
        <v>112</v>
      </c>
      <c r="I14" s="184" t="s">
        <v>10</v>
      </c>
      <c r="J14" s="131">
        <v>403914</v>
      </c>
      <c r="K14" s="181">
        <f t="shared" si="1"/>
        <v>0.26269489908738897</v>
      </c>
    </row>
    <row r="15" spans="1:11" s="250" customFormat="1" ht="18" customHeight="1">
      <c r="A15" s="251"/>
      <c r="B15" s="179">
        <v>113</v>
      </c>
      <c r="C15" s="184" t="s">
        <v>11</v>
      </c>
      <c r="D15" s="131">
        <v>2100059</v>
      </c>
      <c r="E15" s="181">
        <f t="shared" si="0"/>
        <v>1.6619103206313428</v>
      </c>
      <c r="G15" s="251"/>
      <c r="H15" s="179">
        <v>113</v>
      </c>
      <c r="I15" s="184" t="s">
        <v>11</v>
      </c>
      <c r="J15" s="131">
        <v>100409</v>
      </c>
      <c r="K15" s="181">
        <f t="shared" si="1"/>
        <v>0.06530333715213049</v>
      </c>
    </row>
    <row r="16" spans="1:11" s="250" customFormat="1" ht="18" customHeight="1">
      <c r="A16" s="251"/>
      <c r="B16" s="19">
        <v>117</v>
      </c>
      <c r="C16" s="133" t="s">
        <v>13</v>
      </c>
      <c r="D16" s="131">
        <v>37249</v>
      </c>
      <c r="E16" s="181">
        <f t="shared" si="0"/>
        <v>0.029477503981172385</v>
      </c>
      <c r="G16" s="251"/>
      <c r="H16" s="179">
        <v>117</v>
      </c>
      <c r="I16" s="184" t="s">
        <v>13</v>
      </c>
      <c r="J16" s="131">
        <v>74069</v>
      </c>
      <c r="K16" s="181">
        <f t="shared" si="1"/>
        <v>0.048172503256890854</v>
      </c>
    </row>
    <row r="17" spans="1:11" s="250" customFormat="1" ht="18" customHeight="1">
      <c r="A17" s="251"/>
      <c r="B17" s="179">
        <v>118</v>
      </c>
      <c r="C17" s="184" t="s">
        <v>14</v>
      </c>
      <c r="D17" s="131">
        <v>807921</v>
      </c>
      <c r="E17" s="181">
        <f t="shared" si="0"/>
        <v>0.6393592980743852</v>
      </c>
      <c r="G17" s="251"/>
      <c r="H17" s="179">
        <v>118</v>
      </c>
      <c r="I17" s="184" t="s">
        <v>14</v>
      </c>
      <c r="J17" s="131">
        <v>36403583</v>
      </c>
      <c r="K17" s="181">
        <f t="shared" si="1"/>
        <v>23.67592002902694</v>
      </c>
    </row>
    <row r="18" spans="1:11" s="250" customFormat="1" ht="18" customHeight="1">
      <c r="A18" s="251"/>
      <c r="B18" s="179">
        <v>123</v>
      </c>
      <c r="C18" s="184" t="s">
        <v>18</v>
      </c>
      <c r="D18" s="131">
        <v>1292817</v>
      </c>
      <c r="E18" s="181">
        <f t="shared" si="0"/>
        <v>1.0230883584640482</v>
      </c>
      <c r="G18" s="251"/>
      <c r="H18" s="179">
        <v>123</v>
      </c>
      <c r="I18" s="184" t="s">
        <v>18</v>
      </c>
      <c r="J18" s="131">
        <v>21507</v>
      </c>
      <c r="K18" s="181">
        <f t="shared" si="1"/>
        <v>0.013987579521067542</v>
      </c>
    </row>
    <row r="19" spans="1:11" s="250" customFormat="1" ht="18" customHeight="1">
      <c r="A19" s="251"/>
      <c r="B19" s="179">
        <v>124</v>
      </c>
      <c r="C19" s="184" t="s">
        <v>19</v>
      </c>
      <c r="D19" s="131">
        <v>178721</v>
      </c>
      <c r="E19" s="181">
        <f t="shared" si="0"/>
        <v>0.14143329992802783</v>
      </c>
      <c r="G19" s="251"/>
      <c r="H19" s="186"/>
      <c r="I19" s="187" t="s">
        <v>385</v>
      </c>
      <c r="J19" s="188">
        <f>J12+J13+J14+J15+J16+J17</f>
        <v>45196158</v>
      </c>
      <c r="K19" s="189">
        <f t="shared" si="1"/>
        <v>29.394376438914442</v>
      </c>
    </row>
    <row r="20" spans="1:11" s="250" customFormat="1" ht="18" customHeight="1">
      <c r="A20" s="251"/>
      <c r="B20" s="179">
        <v>125</v>
      </c>
      <c r="C20" s="184" t="s">
        <v>20</v>
      </c>
      <c r="D20" s="131">
        <v>1465</v>
      </c>
      <c r="E20" s="181">
        <f t="shared" si="0"/>
        <v>0.001159347722956792</v>
      </c>
      <c r="G20" s="252"/>
      <c r="H20" s="186"/>
      <c r="I20" s="187" t="s">
        <v>230</v>
      </c>
      <c r="J20" s="188">
        <f>J21-J19</f>
        <v>7376588</v>
      </c>
      <c r="K20" s="189">
        <f t="shared" si="1"/>
        <v>4.7975362088693245</v>
      </c>
    </row>
    <row r="21" spans="1:11" s="250" customFormat="1" ht="18" customHeight="1" thickBot="1">
      <c r="A21" s="251"/>
      <c r="B21" s="19">
        <v>127</v>
      </c>
      <c r="C21" s="133" t="s">
        <v>22</v>
      </c>
      <c r="D21" s="131">
        <v>189250</v>
      </c>
      <c r="E21" s="181">
        <f t="shared" si="0"/>
        <v>0.1497655676242818</v>
      </c>
      <c r="G21" s="190" t="s">
        <v>28</v>
      </c>
      <c r="H21" s="191" t="s">
        <v>348</v>
      </c>
      <c r="I21" s="192"/>
      <c r="J21" s="193">
        <f>SUM(J8:J18)</f>
        <v>52572746</v>
      </c>
      <c r="K21" s="194">
        <f t="shared" si="1"/>
        <v>34.19191264778377</v>
      </c>
    </row>
    <row r="22" spans="1:11" s="250" customFormat="1" ht="18" customHeight="1">
      <c r="A22" s="251"/>
      <c r="B22" s="186"/>
      <c r="C22" s="187" t="s">
        <v>386</v>
      </c>
      <c r="D22" s="188">
        <f>D14+D13+D15+D16+D17+D12</f>
        <v>8997489</v>
      </c>
      <c r="E22" s="189">
        <f t="shared" si="0"/>
        <v>7.120285586674936</v>
      </c>
      <c r="G22" s="185" t="s">
        <v>29</v>
      </c>
      <c r="H22" s="196">
        <v>601</v>
      </c>
      <c r="I22" s="197" t="s">
        <v>30</v>
      </c>
      <c r="J22" s="132">
        <v>48627153</v>
      </c>
      <c r="K22" s="181">
        <f t="shared" si="1"/>
        <v>31.62580413217176</v>
      </c>
    </row>
    <row r="23" spans="1:11" s="250" customFormat="1" ht="18" customHeight="1">
      <c r="A23" s="252"/>
      <c r="B23" s="186"/>
      <c r="C23" s="187" t="s">
        <v>387</v>
      </c>
      <c r="D23" s="188">
        <f>D24-D22</f>
        <v>24850129</v>
      </c>
      <c r="E23" s="189">
        <f t="shared" si="0"/>
        <v>19.665488376336203</v>
      </c>
      <c r="G23" s="195"/>
      <c r="H23" s="179">
        <v>618</v>
      </c>
      <c r="I23" s="184" t="s">
        <v>42</v>
      </c>
      <c r="J23" s="131"/>
      <c r="K23" s="181">
        <f t="shared" si="1"/>
        <v>0</v>
      </c>
    </row>
    <row r="24" spans="1:11" s="250" customFormat="1" ht="18" customHeight="1" thickBot="1">
      <c r="A24" s="190" t="s">
        <v>388</v>
      </c>
      <c r="B24" s="191" t="s">
        <v>389</v>
      </c>
      <c r="C24" s="192"/>
      <c r="D24" s="193">
        <f>SUM(D8:D21)</f>
        <v>33847618</v>
      </c>
      <c r="E24" s="194">
        <f t="shared" si="0"/>
        <v>26.785773963011138</v>
      </c>
      <c r="G24" s="190" t="s">
        <v>390</v>
      </c>
      <c r="H24" s="191" t="s">
        <v>391</v>
      </c>
      <c r="I24" s="192"/>
      <c r="J24" s="193">
        <f>SUM(J22:J23)</f>
        <v>48627153</v>
      </c>
      <c r="K24" s="194">
        <f t="shared" si="1"/>
        <v>31.62580413217176</v>
      </c>
    </row>
    <row r="25" spans="1:11" s="250" customFormat="1" ht="18" customHeight="1">
      <c r="A25" s="185" t="s">
        <v>29</v>
      </c>
      <c r="B25" s="196">
        <v>601</v>
      </c>
      <c r="C25" s="197" t="s">
        <v>30</v>
      </c>
      <c r="D25" s="132">
        <v>217003</v>
      </c>
      <c r="E25" s="198">
        <f t="shared" si="0"/>
        <v>0.17172828254252062</v>
      </c>
      <c r="G25" s="185" t="s">
        <v>51</v>
      </c>
      <c r="H25" s="196">
        <v>302</v>
      </c>
      <c r="I25" s="197" t="s">
        <v>52</v>
      </c>
      <c r="J25" s="132">
        <v>2634806</v>
      </c>
      <c r="K25" s="181">
        <f t="shared" si="1"/>
        <v>1.7136075904396653</v>
      </c>
    </row>
    <row r="26" spans="1:11" s="250" customFormat="1" ht="18" customHeight="1">
      <c r="A26" s="195"/>
      <c r="B26" s="179">
        <v>606</v>
      </c>
      <c r="C26" s="184" t="s">
        <v>33</v>
      </c>
      <c r="D26" s="131"/>
      <c r="E26" s="181">
        <f t="shared" si="0"/>
        <v>0</v>
      </c>
      <c r="G26" s="195"/>
      <c r="H26" s="179">
        <v>304</v>
      </c>
      <c r="I26" s="184" t="s">
        <v>53</v>
      </c>
      <c r="J26" s="131">
        <v>35622583</v>
      </c>
      <c r="K26" s="181">
        <f t="shared" si="1"/>
        <v>23.167978446939543</v>
      </c>
    </row>
    <row r="27" spans="1:11" s="250" customFormat="1" ht="18" customHeight="1" thickBot="1">
      <c r="A27" s="190" t="s">
        <v>392</v>
      </c>
      <c r="B27" s="191" t="s">
        <v>393</v>
      </c>
      <c r="C27" s="192"/>
      <c r="D27" s="193">
        <f>SUM(D25:D26)</f>
        <v>217003</v>
      </c>
      <c r="E27" s="194">
        <f t="shared" si="0"/>
        <v>0.17172828254252062</v>
      </c>
      <c r="G27" s="190" t="s">
        <v>54</v>
      </c>
      <c r="H27" s="191" t="s">
        <v>394</v>
      </c>
      <c r="I27" s="192"/>
      <c r="J27" s="193">
        <f>SUM(J25:J26)</f>
        <v>38257389</v>
      </c>
      <c r="K27" s="194">
        <f t="shared" si="1"/>
        <v>24.881586037379204</v>
      </c>
    </row>
    <row r="28" spans="1:11" s="250" customFormat="1" ht="18" customHeight="1">
      <c r="A28" s="185" t="s">
        <v>51</v>
      </c>
      <c r="B28" s="196">
        <v>302</v>
      </c>
      <c r="C28" s="197" t="s">
        <v>52</v>
      </c>
      <c r="D28" s="132">
        <v>1030020</v>
      </c>
      <c r="E28" s="198">
        <f t="shared" si="0"/>
        <v>0.815120369692802</v>
      </c>
      <c r="G28" s="185" t="s">
        <v>55</v>
      </c>
      <c r="H28" s="196">
        <v>305</v>
      </c>
      <c r="I28" s="197" t="s">
        <v>56</v>
      </c>
      <c r="J28" s="132">
        <v>2390380</v>
      </c>
      <c r="K28" s="181">
        <f t="shared" si="1"/>
        <v>1.5546394353266113</v>
      </c>
    </row>
    <row r="29" spans="1:11" s="250" customFormat="1" ht="18" customHeight="1">
      <c r="A29" s="195"/>
      <c r="B29" s="179">
        <v>304</v>
      </c>
      <c r="C29" s="184" t="s">
        <v>53</v>
      </c>
      <c r="D29" s="131">
        <v>83567786</v>
      </c>
      <c r="E29" s="181">
        <f t="shared" si="0"/>
        <v>66.1325067656249</v>
      </c>
      <c r="G29" s="185"/>
      <c r="H29" s="179">
        <v>306</v>
      </c>
      <c r="I29" s="184" t="s">
        <v>57</v>
      </c>
      <c r="J29" s="131">
        <v>438089</v>
      </c>
      <c r="K29" s="181">
        <f t="shared" si="1"/>
        <v>0.28492140813711614</v>
      </c>
    </row>
    <row r="30" spans="1:11" s="250" customFormat="1" ht="18" customHeight="1" thickBot="1">
      <c r="A30" s="190" t="s">
        <v>395</v>
      </c>
      <c r="B30" s="191" t="s">
        <v>396</v>
      </c>
      <c r="C30" s="192"/>
      <c r="D30" s="193">
        <f>SUM(D28:D29)</f>
        <v>84597806</v>
      </c>
      <c r="E30" s="194">
        <f t="shared" si="0"/>
        <v>66.9476271353177</v>
      </c>
      <c r="G30" s="185"/>
      <c r="H30" s="179">
        <v>409</v>
      </c>
      <c r="I30" s="184" t="s">
        <v>94</v>
      </c>
      <c r="J30" s="131">
        <v>107691</v>
      </c>
      <c r="K30" s="181">
        <f t="shared" si="1"/>
        <v>0.07003935584708627</v>
      </c>
    </row>
    <row r="31" spans="1:11" s="250" customFormat="1" ht="18" customHeight="1">
      <c r="A31" s="209" t="s">
        <v>55</v>
      </c>
      <c r="B31" s="253">
        <v>305</v>
      </c>
      <c r="C31" s="254" t="s">
        <v>56</v>
      </c>
      <c r="D31" s="255">
        <v>8019</v>
      </c>
      <c r="E31" s="256">
        <f t="shared" si="0"/>
        <v>0.006345944976375777</v>
      </c>
      <c r="G31" s="185"/>
      <c r="H31" s="179">
        <v>410</v>
      </c>
      <c r="I31" s="184" t="s">
        <v>95</v>
      </c>
      <c r="J31" s="131"/>
      <c r="K31" s="181">
        <f t="shared" si="1"/>
        <v>0</v>
      </c>
    </row>
    <row r="32" spans="1:11" s="250" customFormat="1" ht="18" customHeight="1">
      <c r="A32" s="209"/>
      <c r="B32" s="19">
        <v>407</v>
      </c>
      <c r="C32" s="257" t="s">
        <v>92</v>
      </c>
      <c r="D32" s="258">
        <v>1144</v>
      </c>
      <c r="E32" s="181">
        <f t="shared" si="0"/>
        <v>0.0009053199966297406</v>
      </c>
      <c r="G32" s="195"/>
      <c r="H32" s="179">
        <v>413</v>
      </c>
      <c r="I32" s="184" t="s">
        <v>98</v>
      </c>
      <c r="J32" s="131"/>
      <c r="K32" s="181">
        <f t="shared" si="1"/>
        <v>0</v>
      </c>
    </row>
    <row r="33" spans="1:11" s="250" customFormat="1" ht="18" customHeight="1" thickBot="1">
      <c r="A33" s="216" t="s">
        <v>397</v>
      </c>
      <c r="B33" s="19">
        <v>408</v>
      </c>
      <c r="C33" s="133" t="s">
        <v>93</v>
      </c>
      <c r="D33" s="131"/>
      <c r="E33" s="198">
        <f t="shared" si="0"/>
        <v>0</v>
      </c>
      <c r="G33" s="190" t="s">
        <v>100</v>
      </c>
      <c r="H33" s="191" t="s">
        <v>398</v>
      </c>
      <c r="I33" s="192"/>
      <c r="J33" s="193">
        <f>SUM(J28:J32)</f>
        <v>2936160</v>
      </c>
      <c r="K33" s="194">
        <f t="shared" si="1"/>
        <v>1.9096001993108136</v>
      </c>
    </row>
    <row r="34" spans="1:11" s="250" customFormat="1" ht="18" customHeight="1" thickBot="1">
      <c r="A34" s="190" t="s">
        <v>399</v>
      </c>
      <c r="B34" s="191" t="s">
        <v>400</v>
      </c>
      <c r="C34" s="192"/>
      <c r="D34" s="193">
        <f>SUM(D31:D33)</f>
        <v>9163</v>
      </c>
      <c r="E34" s="194">
        <f t="shared" si="0"/>
        <v>0.0072512649730055185</v>
      </c>
      <c r="G34" s="185" t="s">
        <v>101</v>
      </c>
      <c r="H34" s="179">
        <v>203</v>
      </c>
      <c r="I34" s="184" t="s">
        <v>104</v>
      </c>
      <c r="J34" s="131">
        <v>267</v>
      </c>
      <c r="K34" s="181">
        <f>J34/$D$6*100</f>
        <v>0.00021129409012250064</v>
      </c>
    </row>
    <row r="35" spans="1:11" s="250" customFormat="1" ht="18" customHeight="1">
      <c r="A35" s="185" t="s">
        <v>101</v>
      </c>
      <c r="B35" s="196">
        <v>202</v>
      </c>
      <c r="C35" s="197" t="s">
        <v>103</v>
      </c>
      <c r="D35" s="132"/>
      <c r="E35" s="198">
        <f t="shared" si="0"/>
        <v>0</v>
      </c>
      <c r="G35" s="185"/>
      <c r="H35" s="196">
        <v>205</v>
      </c>
      <c r="I35" s="197" t="s">
        <v>106</v>
      </c>
      <c r="J35" s="132">
        <v>204875</v>
      </c>
      <c r="K35" s="181">
        <f t="shared" si="1"/>
        <v>0.13324523896306842</v>
      </c>
    </row>
    <row r="36" spans="1:11" s="250" customFormat="1" ht="18" customHeight="1">
      <c r="A36" s="185"/>
      <c r="B36" s="179">
        <v>203</v>
      </c>
      <c r="C36" s="184" t="s">
        <v>104</v>
      </c>
      <c r="D36" s="131">
        <v>394047</v>
      </c>
      <c r="E36" s="181">
        <f t="shared" si="0"/>
        <v>0.31183446565730716</v>
      </c>
      <c r="G36" s="185"/>
      <c r="H36" s="179">
        <v>210</v>
      </c>
      <c r="I36" s="184" t="s">
        <v>111</v>
      </c>
      <c r="J36" s="131">
        <v>70429</v>
      </c>
      <c r="K36" s="181">
        <f t="shared" si="1"/>
        <v>0.04580514428275751</v>
      </c>
    </row>
    <row r="37" spans="1:11" s="250" customFormat="1" ht="18" customHeight="1">
      <c r="A37" s="185"/>
      <c r="B37" s="179">
        <v>205</v>
      </c>
      <c r="C37" s="184" t="s">
        <v>106</v>
      </c>
      <c r="D37" s="131">
        <v>87259</v>
      </c>
      <c r="E37" s="181">
        <f t="shared" si="0"/>
        <v>0.06905359928838682</v>
      </c>
      <c r="G37" s="185"/>
      <c r="H37" s="19">
        <v>213</v>
      </c>
      <c r="I37" s="106" t="s">
        <v>114</v>
      </c>
      <c r="J37" s="107">
        <v>7872</v>
      </c>
      <c r="K37" s="181">
        <f t="shared" si="1"/>
        <v>0.005119738968235629</v>
      </c>
    </row>
    <row r="38" spans="1:11" s="250" customFormat="1" ht="18" customHeight="1">
      <c r="A38" s="185"/>
      <c r="B38" s="179">
        <v>207</v>
      </c>
      <c r="C38" s="184" t="s">
        <v>108</v>
      </c>
      <c r="D38" s="131">
        <v>219001</v>
      </c>
      <c r="E38" s="181">
        <f t="shared" si="0"/>
        <v>0.173309427082089</v>
      </c>
      <c r="G38" s="185"/>
      <c r="H38" s="19">
        <v>218</v>
      </c>
      <c r="I38" s="106" t="s">
        <v>117</v>
      </c>
      <c r="J38" s="107">
        <v>12824</v>
      </c>
      <c r="K38" s="181">
        <f t="shared" si="1"/>
        <v>0.008340387770408245</v>
      </c>
    </row>
    <row r="39" spans="1:11" s="250" customFormat="1" ht="18" customHeight="1">
      <c r="A39" s="185"/>
      <c r="B39" s="179">
        <v>208</v>
      </c>
      <c r="C39" s="184" t="s">
        <v>109</v>
      </c>
      <c r="D39" s="131">
        <v>875664</v>
      </c>
      <c r="E39" s="181">
        <f t="shared" si="0"/>
        <v>0.692968644692994</v>
      </c>
      <c r="G39" s="185"/>
      <c r="H39" s="179">
        <v>220</v>
      </c>
      <c r="I39" s="184" t="s">
        <v>119</v>
      </c>
      <c r="J39" s="131">
        <v>8136</v>
      </c>
      <c r="K39" s="181">
        <f t="shared" si="1"/>
        <v>0.005291437531194751</v>
      </c>
    </row>
    <row r="40" spans="1:11" s="250" customFormat="1" ht="18" customHeight="1">
      <c r="A40" s="185"/>
      <c r="B40" s="179">
        <v>213</v>
      </c>
      <c r="C40" s="184" t="s">
        <v>114</v>
      </c>
      <c r="D40" s="131">
        <v>935058</v>
      </c>
      <c r="E40" s="181">
        <f t="shared" si="0"/>
        <v>0.7399708963361993</v>
      </c>
      <c r="G40" s="185"/>
      <c r="H40" s="19">
        <v>222</v>
      </c>
      <c r="I40" s="106" t="s">
        <v>121</v>
      </c>
      <c r="J40" s="107">
        <v>187679</v>
      </c>
      <c r="K40" s="181">
        <f t="shared" si="1"/>
        <v>0.12206141893032199</v>
      </c>
    </row>
    <row r="41" spans="1:11" s="250" customFormat="1" ht="18" customHeight="1">
      <c r="A41" s="185"/>
      <c r="B41" s="179">
        <v>218</v>
      </c>
      <c r="C41" s="184" t="s">
        <v>117</v>
      </c>
      <c r="D41" s="131">
        <v>132178</v>
      </c>
      <c r="E41" s="181">
        <f t="shared" si="0"/>
        <v>0.10460086233787225</v>
      </c>
      <c r="G41" s="185"/>
      <c r="H41" s="186"/>
      <c r="I41" s="187" t="s">
        <v>401</v>
      </c>
      <c r="J41" s="188">
        <f>J34+J35+J36+J39+J37+J38+J40</f>
        <v>492082</v>
      </c>
      <c r="K41" s="189">
        <f t="shared" si="1"/>
        <v>0.3200370161289793</v>
      </c>
    </row>
    <row r="42" spans="1:11" s="250" customFormat="1" ht="18" customHeight="1">
      <c r="A42" s="185"/>
      <c r="B42" s="179">
        <v>220</v>
      </c>
      <c r="C42" s="184" t="s">
        <v>119</v>
      </c>
      <c r="D42" s="131">
        <v>51703</v>
      </c>
      <c r="E42" s="181">
        <f t="shared" si="0"/>
        <v>0.040915873938590454</v>
      </c>
      <c r="G42" s="185"/>
      <c r="H42" s="186"/>
      <c r="I42" s="187" t="s">
        <v>402</v>
      </c>
      <c r="J42" s="188">
        <v>0</v>
      </c>
      <c r="K42" s="189">
        <f t="shared" si="1"/>
        <v>0</v>
      </c>
    </row>
    <row r="43" spans="1:11" s="250" customFormat="1" ht="18" customHeight="1">
      <c r="A43" s="185"/>
      <c r="B43" s="19">
        <v>225</v>
      </c>
      <c r="C43" s="133" t="s">
        <v>122</v>
      </c>
      <c r="D43" s="131"/>
      <c r="E43" s="181">
        <f t="shared" si="0"/>
        <v>0</v>
      </c>
      <c r="G43" s="195"/>
      <c r="H43" s="186"/>
      <c r="I43" s="187" t="s">
        <v>231</v>
      </c>
      <c r="J43" s="188">
        <f>J44-J41-J42</f>
        <v>0</v>
      </c>
      <c r="K43" s="189">
        <f t="shared" si="1"/>
        <v>0</v>
      </c>
    </row>
    <row r="44" spans="1:11" s="250" customFormat="1" ht="18" customHeight="1" thickBot="1">
      <c r="A44" s="185"/>
      <c r="B44" s="259">
        <v>234</v>
      </c>
      <c r="C44" s="260" t="s">
        <v>125</v>
      </c>
      <c r="D44" s="131">
        <v>45194</v>
      </c>
      <c r="E44" s="181">
        <f t="shared" si="0"/>
        <v>0.03576488804867526</v>
      </c>
      <c r="G44" s="220" t="s">
        <v>130</v>
      </c>
      <c r="H44" s="191" t="s">
        <v>403</v>
      </c>
      <c r="I44" s="192"/>
      <c r="J44" s="193">
        <f>SUM(J34:J40)</f>
        <v>492082</v>
      </c>
      <c r="K44" s="194">
        <f t="shared" si="1"/>
        <v>0.3200370161289793</v>
      </c>
    </row>
    <row r="45" spans="1:11" s="250" customFormat="1" ht="18" customHeight="1">
      <c r="A45" s="185"/>
      <c r="B45" s="19">
        <v>241</v>
      </c>
      <c r="C45" s="133" t="s">
        <v>126</v>
      </c>
      <c r="D45" s="131"/>
      <c r="E45" s="181">
        <f t="shared" si="0"/>
        <v>0</v>
      </c>
      <c r="G45" s="240" t="s">
        <v>404</v>
      </c>
      <c r="H45" s="261">
        <v>153</v>
      </c>
      <c r="I45" s="262" t="s">
        <v>134</v>
      </c>
      <c r="J45" s="132">
        <v>1139542</v>
      </c>
      <c r="K45" s="181">
        <f t="shared" si="1"/>
        <v>0.7411277417862252</v>
      </c>
    </row>
    <row r="46" spans="1:11" s="250" customFormat="1" ht="18" customHeight="1">
      <c r="A46" s="185"/>
      <c r="B46" s="186"/>
      <c r="C46" s="187" t="s">
        <v>405</v>
      </c>
      <c r="D46" s="188">
        <f>D36+D37+D38+D39+D40+D41+D42+D43+D45</f>
        <v>2694910</v>
      </c>
      <c r="E46" s="189">
        <f t="shared" si="0"/>
        <v>2.132653769333439</v>
      </c>
      <c r="G46" s="185" t="s">
        <v>406</v>
      </c>
      <c r="H46" s="179">
        <v>224</v>
      </c>
      <c r="I46" s="184" t="s">
        <v>139</v>
      </c>
      <c r="J46" s="131">
        <v>793645</v>
      </c>
      <c r="K46" s="181">
        <f t="shared" si="1"/>
        <v>0.5161655530291369</v>
      </c>
    </row>
    <row r="47" spans="1:11" s="250" customFormat="1" ht="18" customHeight="1">
      <c r="A47" s="185"/>
      <c r="B47" s="186"/>
      <c r="C47" s="187" t="s">
        <v>407</v>
      </c>
      <c r="D47" s="188">
        <f>D35</f>
        <v>0</v>
      </c>
      <c r="E47" s="189">
        <f t="shared" si="0"/>
        <v>0</v>
      </c>
      <c r="G47" s="185"/>
      <c r="H47" s="179">
        <v>231</v>
      </c>
      <c r="I47" s="184" t="s">
        <v>142</v>
      </c>
      <c r="J47" s="131">
        <v>29449</v>
      </c>
      <c r="K47" s="181">
        <f t="shared" si="1"/>
        <v>0.01915284462342112</v>
      </c>
    </row>
    <row r="48" spans="1:11" s="250" customFormat="1" ht="18" customHeight="1">
      <c r="A48" s="195"/>
      <c r="B48" s="186"/>
      <c r="C48" s="187" t="s">
        <v>408</v>
      </c>
      <c r="D48" s="188">
        <f>D49-D46-D47</f>
        <v>45194</v>
      </c>
      <c r="E48" s="189">
        <f t="shared" si="0"/>
        <v>0.03576488804867526</v>
      </c>
      <c r="G48" s="185"/>
      <c r="H48" s="179">
        <v>238</v>
      </c>
      <c r="I48" s="184" t="s">
        <v>147</v>
      </c>
      <c r="J48" s="131">
        <v>44977</v>
      </c>
      <c r="K48" s="181">
        <f t="shared" si="1"/>
        <v>0.029251841917471277</v>
      </c>
    </row>
    <row r="49" spans="1:11" s="250" customFormat="1" ht="18" customHeight="1" thickBot="1">
      <c r="A49" s="190" t="s">
        <v>409</v>
      </c>
      <c r="B49" s="191" t="s">
        <v>410</v>
      </c>
      <c r="C49" s="192"/>
      <c r="D49" s="193">
        <f>SUM(D35:D45)</f>
        <v>2740104</v>
      </c>
      <c r="E49" s="194">
        <f t="shared" si="0"/>
        <v>2.168418657382114</v>
      </c>
      <c r="G49" s="185"/>
      <c r="H49" s="186"/>
      <c r="I49" s="187" t="s">
        <v>411</v>
      </c>
      <c r="J49" s="188">
        <f>J47</f>
        <v>29449</v>
      </c>
      <c r="K49" s="189">
        <f t="shared" si="1"/>
        <v>0.01915284462342112</v>
      </c>
    </row>
    <row r="50" spans="1:11" s="250" customFormat="1" ht="18" customHeight="1">
      <c r="A50" s="185" t="s">
        <v>412</v>
      </c>
      <c r="B50" s="196">
        <v>224</v>
      </c>
      <c r="C50" s="197" t="s">
        <v>139</v>
      </c>
      <c r="D50" s="132">
        <v>399944</v>
      </c>
      <c r="E50" s="198">
        <f t="shared" si="0"/>
        <v>0.31650113700357074</v>
      </c>
      <c r="G50" s="195"/>
      <c r="H50" s="186"/>
      <c r="I50" s="187" t="s">
        <v>230</v>
      </c>
      <c r="J50" s="188">
        <f>J51-J49</f>
        <v>1978164</v>
      </c>
      <c r="K50" s="189">
        <f t="shared" si="1"/>
        <v>1.2865451367328333</v>
      </c>
    </row>
    <row r="51" spans="1:11" s="250" customFormat="1" ht="18" customHeight="1" thickBot="1">
      <c r="A51" s="185" t="s">
        <v>406</v>
      </c>
      <c r="B51" s="179">
        <v>227</v>
      </c>
      <c r="C51" s="184" t="s">
        <v>140</v>
      </c>
      <c r="D51" s="131"/>
      <c r="E51" s="181">
        <f t="shared" si="0"/>
        <v>0</v>
      </c>
      <c r="G51" s="220" t="s">
        <v>232</v>
      </c>
      <c r="H51" s="191" t="s">
        <v>413</v>
      </c>
      <c r="I51" s="192"/>
      <c r="J51" s="193">
        <f>SUM(J45:J48)</f>
        <v>2007613</v>
      </c>
      <c r="K51" s="194">
        <f t="shared" si="1"/>
        <v>1.3056979813562548</v>
      </c>
    </row>
    <row r="52" spans="1:11" s="250" customFormat="1" ht="18" customHeight="1">
      <c r="A52" s="185"/>
      <c r="B52" s="19">
        <v>231</v>
      </c>
      <c r="C52" s="133" t="s">
        <v>142</v>
      </c>
      <c r="D52" s="131"/>
      <c r="E52" s="181">
        <f t="shared" si="0"/>
        <v>0</v>
      </c>
      <c r="G52" s="224" t="s">
        <v>152</v>
      </c>
      <c r="H52" s="263">
        <v>137</v>
      </c>
      <c r="I52" s="197" t="s">
        <v>156</v>
      </c>
      <c r="J52" s="132">
        <v>1710476</v>
      </c>
      <c r="K52" s="181">
        <f t="shared" si="1"/>
        <v>1.1124479968790404</v>
      </c>
    </row>
    <row r="53" spans="1:11" s="250" customFormat="1" ht="18" customHeight="1">
      <c r="A53" s="185"/>
      <c r="B53" s="186"/>
      <c r="C53" s="187" t="s">
        <v>414</v>
      </c>
      <c r="D53" s="188">
        <f>D51+D52</f>
        <v>0</v>
      </c>
      <c r="E53" s="189">
        <f t="shared" si="0"/>
        <v>0</v>
      </c>
      <c r="G53" s="185"/>
      <c r="H53" s="263">
        <v>138</v>
      </c>
      <c r="I53" s="197" t="s">
        <v>157</v>
      </c>
      <c r="J53" s="132">
        <v>329713</v>
      </c>
      <c r="K53" s="181">
        <f t="shared" si="1"/>
        <v>0.21443654654901856</v>
      </c>
    </row>
    <row r="54" spans="1:11" s="250" customFormat="1" ht="18" customHeight="1">
      <c r="A54" s="195"/>
      <c r="B54" s="186"/>
      <c r="C54" s="187" t="s">
        <v>375</v>
      </c>
      <c r="D54" s="188">
        <f>D55-D53</f>
        <v>399944</v>
      </c>
      <c r="E54" s="189">
        <f t="shared" si="0"/>
        <v>0.31650113700357074</v>
      </c>
      <c r="G54" s="209"/>
      <c r="H54" s="204">
        <v>140</v>
      </c>
      <c r="I54" s="264" t="s">
        <v>158</v>
      </c>
      <c r="J54" s="131">
        <v>1803687</v>
      </c>
      <c r="K54" s="181">
        <f t="shared" si="1"/>
        <v>1.1730699466971566</v>
      </c>
    </row>
    <row r="55" spans="1:11" s="250" customFormat="1" ht="18" customHeight="1" thickBot="1">
      <c r="A55" s="190" t="s">
        <v>271</v>
      </c>
      <c r="B55" s="191" t="s">
        <v>413</v>
      </c>
      <c r="C55" s="192"/>
      <c r="D55" s="193">
        <f>SUM(D50:D52)</f>
        <v>399944</v>
      </c>
      <c r="E55" s="194">
        <f t="shared" si="0"/>
        <v>0.31650113700357074</v>
      </c>
      <c r="G55" s="195"/>
      <c r="H55" s="179">
        <v>147</v>
      </c>
      <c r="I55" s="184" t="s">
        <v>164</v>
      </c>
      <c r="J55" s="131">
        <v>3442460</v>
      </c>
      <c r="K55" s="181">
        <f t="shared" si="1"/>
        <v>2.238884223652493</v>
      </c>
    </row>
    <row r="56" spans="1:11" s="250" customFormat="1" ht="18" customHeight="1" thickBot="1">
      <c r="A56" s="240" t="s">
        <v>152</v>
      </c>
      <c r="B56" s="196">
        <v>134</v>
      </c>
      <c r="C56" s="197" t="s">
        <v>154</v>
      </c>
      <c r="D56" s="132">
        <v>14646</v>
      </c>
      <c r="E56" s="198">
        <f t="shared" si="0"/>
        <v>0.011590311775034248</v>
      </c>
      <c r="G56" s="220" t="s">
        <v>167</v>
      </c>
      <c r="H56" s="191" t="s">
        <v>415</v>
      </c>
      <c r="I56" s="192"/>
      <c r="J56" s="193">
        <f>SUM(J52:J55)</f>
        <v>7286336</v>
      </c>
      <c r="K56" s="194">
        <f t="shared" si="1"/>
        <v>4.738838713777708</v>
      </c>
    </row>
    <row r="57" spans="1:12" s="250" customFormat="1" ht="18" customHeight="1">
      <c r="A57" s="209"/>
      <c r="B57" s="179">
        <v>137</v>
      </c>
      <c r="C57" s="184" t="s">
        <v>156</v>
      </c>
      <c r="D57" s="131">
        <v>13575</v>
      </c>
      <c r="E57" s="181">
        <f t="shared" si="0"/>
        <v>0.010742761323643994</v>
      </c>
      <c r="G57" s="224" t="s">
        <v>168</v>
      </c>
      <c r="H57" s="196">
        <v>503</v>
      </c>
      <c r="I57" s="197" t="s">
        <v>170</v>
      </c>
      <c r="J57" s="132">
        <v>996182</v>
      </c>
      <c r="K57" s="181">
        <f t="shared" si="1"/>
        <v>0.6478902191126659</v>
      </c>
      <c r="L57" s="265"/>
    </row>
    <row r="58" spans="1:11" s="265" customFormat="1" ht="18" customHeight="1">
      <c r="A58" s="209"/>
      <c r="B58" s="179">
        <v>138</v>
      </c>
      <c r="C58" s="184" t="s">
        <v>157</v>
      </c>
      <c r="D58" s="131">
        <v>606113</v>
      </c>
      <c r="E58" s="181">
        <f t="shared" si="0"/>
        <v>0.47965578594164504</v>
      </c>
      <c r="G58" s="185"/>
      <c r="H58" s="19">
        <v>524</v>
      </c>
      <c r="I58" s="106" t="s">
        <v>190</v>
      </c>
      <c r="J58" s="107"/>
      <c r="K58" s="181">
        <f t="shared" si="1"/>
        <v>0</v>
      </c>
    </row>
    <row r="59" spans="1:11" s="250" customFormat="1" ht="18" customHeight="1">
      <c r="A59" s="209"/>
      <c r="B59" s="179">
        <v>140</v>
      </c>
      <c r="C59" s="184" t="s">
        <v>158</v>
      </c>
      <c r="D59" s="131">
        <v>382</v>
      </c>
      <c r="E59" s="181">
        <f t="shared" si="0"/>
        <v>0.0003023009079655253</v>
      </c>
      <c r="G59" s="195"/>
      <c r="H59" s="179">
        <v>551</v>
      </c>
      <c r="I59" s="184" t="s">
        <v>217</v>
      </c>
      <c r="J59" s="131">
        <v>582178</v>
      </c>
      <c r="K59" s="181">
        <f t="shared" si="1"/>
        <v>0.37863305297884686</v>
      </c>
    </row>
    <row r="60" spans="1:11" s="250" customFormat="1" ht="18" customHeight="1" thickBot="1">
      <c r="A60" s="209"/>
      <c r="B60" s="179">
        <v>141</v>
      </c>
      <c r="C60" s="184" t="s">
        <v>159</v>
      </c>
      <c r="D60" s="131">
        <v>874615</v>
      </c>
      <c r="E60" s="181">
        <f t="shared" si="0"/>
        <v>0.6921385042415389</v>
      </c>
      <c r="G60" s="190" t="s">
        <v>225</v>
      </c>
      <c r="H60" s="191" t="s">
        <v>416</v>
      </c>
      <c r="I60" s="192"/>
      <c r="J60" s="193">
        <f>SUM(J57:J59)</f>
        <v>1578360</v>
      </c>
      <c r="K60" s="194">
        <f t="shared" si="1"/>
        <v>1.0265232720915127</v>
      </c>
    </row>
    <row r="61" spans="1:11" s="250" customFormat="1" ht="18" customHeight="1">
      <c r="A61" s="216"/>
      <c r="B61" s="179">
        <v>147</v>
      </c>
      <c r="C61" s="184" t="s">
        <v>164</v>
      </c>
      <c r="D61" s="131">
        <v>2507361</v>
      </c>
      <c r="E61" s="181">
        <f t="shared" si="0"/>
        <v>1.9842343112496004</v>
      </c>
      <c r="G61" s="266"/>
      <c r="H61" s="267"/>
      <c r="I61" s="268"/>
      <c r="J61" s="269"/>
      <c r="K61" s="270"/>
    </row>
    <row r="62" spans="1:11" s="250" customFormat="1" ht="18" customHeight="1" thickBot="1">
      <c r="A62" s="190" t="s">
        <v>417</v>
      </c>
      <c r="B62" s="191" t="s">
        <v>418</v>
      </c>
      <c r="C62" s="192"/>
      <c r="D62" s="193">
        <f>SUM(D56:D61)</f>
        <v>4016692</v>
      </c>
      <c r="E62" s="194">
        <f t="shared" si="0"/>
        <v>3.178663975439428</v>
      </c>
      <c r="G62" s="271"/>
      <c r="H62" s="236"/>
      <c r="I62" s="272"/>
      <c r="J62" s="273"/>
      <c r="K62" s="274"/>
    </row>
    <row r="63" spans="1:11" s="250" customFormat="1" ht="18" customHeight="1">
      <c r="A63" s="240" t="s">
        <v>168</v>
      </c>
      <c r="B63" s="75">
        <v>506</v>
      </c>
      <c r="C63" s="137" t="s">
        <v>173</v>
      </c>
      <c r="D63" s="138">
        <v>347907</v>
      </c>
      <c r="E63" s="198">
        <f t="shared" si="0"/>
        <v>0.27532094761141884</v>
      </c>
      <c r="G63" s="271"/>
      <c r="H63" s="236"/>
      <c r="I63" s="272"/>
      <c r="J63" s="273"/>
      <c r="K63" s="274"/>
    </row>
    <row r="64" spans="1:11" s="250" customFormat="1" ht="18" customHeight="1">
      <c r="A64" s="209"/>
      <c r="B64" s="179">
        <v>524</v>
      </c>
      <c r="C64" s="184" t="s">
        <v>190</v>
      </c>
      <c r="D64" s="131">
        <v>178182</v>
      </c>
      <c r="E64" s="181">
        <f t="shared" si="0"/>
        <v>0.14100675492961576</v>
      </c>
      <c r="G64" s="271"/>
      <c r="H64" s="236"/>
      <c r="I64" s="272"/>
      <c r="J64" s="273"/>
      <c r="K64" s="274"/>
    </row>
    <row r="65" spans="1:11" s="250" customFormat="1" ht="18" customHeight="1">
      <c r="A65" s="216"/>
      <c r="B65" s="229">
        <v>541</v>
      </c>
      <c r="C65" s="230" t="s">
        <v>207</v>
      </c>
      <c r="D65" s="136">
        <v>9740</v>
      </c>
      <c r="E65" s="181">
        <f t="shared" si="0"/>
        <v>0.007707881789487476</v>
      </c>
      <c r="G65" s="271"/>
      <c r="H65" s="275"/>
      <c r="I65" s="271"/>
      <c r="J65" s="276"/>
      <c r="K65" s="274"/>
    </row>
    <row r="66" spans="1:11" s="250" customFormat="1" ht="18" customHeight="1" thickBot="1">
      <c r="A66" s="190" t="s">
        <v>419</v>
      </c>
      <c r="B66" s="191" t="s">
        <v>416</v>
      </c>
      <c r="C66" s="192"/>
      <c r="D66" s="193">
        <f>SUM(D63:D65)</f>
        <v>535829</v>
      </c>
      <c r="E66" s="194">
        <f t="shared" si="0"/>
        <v>0.42403558433052213</v>
      </c>
      <c r="G66" s="271"/>
      <c r="H66" s="236"/>
      <c r="I66" s="272"/>
      <c r="J66" s="273"/>
      <c r="K66" s="274"/>
    </row>
    <row r="67" spans="1:11" s="250" customFormat="1" ht="13.5">
      <c r="A67" s="156"/>
      <c r="B67" s="277"/>
      <c r="G67" s="271"/>
      <c r="H67" s="236"/>
      <c r="I67" s="272"/>
      <c r="J67" s="273"/>
      <c r="K67" s="274"/>
    </row>
    <row r="68" spans="1:11" ht="13.5">
      <c r="A68" s="156"/>
      <c r="G68" s="271"/>
      <c r="H68" s="275"/>
      <c r="I68" s="271"/>
      <c r="J68" s="276"/>
      <c r="K68" s="274"/>
    </row>
    <row r="69" spans="1:11" ht="13.5">
      <c r="A69" s="156"/>
      <c r="G69" s="278"/>
      <c r="H69" s="236"/>
      <c r="I69" s="272"/>
      <c r="J69" s="279"/>
      <c r="K69" s="274"/>
    </row>
    <row r="70" spans="7:11" ht="13.5">
      <c r="G70" s="250"/>
      <c r="H70" s="277"/>
      <c r="I70" s="250"/>
      <c r="J70" s="250"/>
      <c r="K70" s="250"/>
    </row>
    <row r="72" ht="13.5">
      <c r="F72" s="210"/>
    </row>
  </sheetData>
  <sheetProtection/>
  <mergeCells count="2">
    <mergeCell ref="A6:C6"/>
    <mergeCell ref="G6:I6"/>
  </mergeCells>
  <printOptions/>
  <pageMargins left="0.9055118110236221" right="0.5118110236220472" top="0.7480314960629921" bottom="0.7480314960629921" header="0.31496062992125984" footer="0.31496062992125984"/>
  <pageSetup fitToWidth="0" fitToHeight="1" horizontalDpi="600" verticalDpi="600" orientation="portrait" paperSize="9" scale="66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0"/>
  <sheetViews>
    <sheetView zoomScalePageLayoutView="0" workbookViewId="0" topLeftCell="A1">
      <selection activeCell="I124" sqref="I124"/>
    </sheetView>
  </sheetViews>
  <sheetFormatPr defaultColWidth="9.00390625" defaultRowHeight="13.5"/>
  <cols>
    <col min="1" max="1" width="6.625" style="182" customWidth="1"/>
    <col min="2" max="2" width="7.125" style="245" customWidth="1"/>
    <col min="3" max="3" width="19.125" style="182" customWidth="1"/>
    <col min="4" max="4" width="14.625" style="182" customWidth="1"/>
    <col min="5" max="7" width="6.625" style="182" customWidth="1"/>
    <col min="8" max="8" width="7.125" style="245" customWidth="1"/>
    <col min="9" max="9" width="19.125" style="182" customWidth="1"/>
    <col min="10" max="10" width="14.625" style="182" customWidth="1"/>
    <col min="11" max="11" width="6.625" style="182" customWidth="1"/>
    <col min="12" max="16384" width="9.00390625" style="182" customWidth="1"/>
  </cols>
  <sheetData>
    <row r="1" spans="1:8" s="156" customFormat="1" ht="17.25">
      <c r="A1" s="146" t="s">
        <v>320</v>
      </c>
      <c r="B1" s="147"/>
      <c r="C1" s="148"/>
      <c r="D1" s="148"/>
      <c r="E1" s="149"/>
      <c r="H1" s="157"/>
    </row>
    <row r="2" spans="1:8" s="156" customFormat="1" ht="13.5">
      <c r="A2" s="152"/>
      <c r="B2" s="153"/>
      <c r="C2" s="154"/>
      <c r="D2" s="154"/>
      <c r="E2" s="155"/>
      <c r="H2" s="157"/>
    </row>
    <row r="3" spans="1:8" s="156" customFormat="1" ht="13.5">
      <c r="A3" s="152" t="s">
        <v>285</v>
      </c>
      <c r="B3" s="153"/>
      <c r="C3" s="154"/>
      <c r="D3" s="154"/>
      <c r="E3" s="155"/>
      <c r="H3" s="157"/>
    </row>
    <row r="4" spans="1:11" s="156" customFormat="1" ht="14.25" thickBot="1">
      <c r="A4" s="158" t="s">
        <v>383</v>
      </c>
      <c r="B4" s="159"/>
      <c r="C4" s="160"/>
      <c r="D4" s="152"/>
      <c r="E4" s="155" t="s">
        <v>261</v>
      </c>
      <c r="G4" s="158" t="s">
        <v>228</v>
      </c>
      <c r="H4" s="153"/>
      <c r="I4" s="154"/>
      <c r="J4" s="152"/>
      <c r="K4" s="155" t="s">
        <v>261</v>
      </c>
    </row>
    <row r="5" spans="1:11" s="156" customFormat="1" ht="18" customHeight="1">
      <c r="A5" s="161" t="s">
        <v>0</v>
      </c>
      <c r="B5" s="164" t="s">
        <v>1</v>
      </c>
      <c r="C5" s="246" t="s">
        <v>2</v>
      </c>
      <c r="D5" s="164" t="s">
        <v>262</v>
      </c>
      <c r="E5" s="247" t="s">
        <v>263</v>
      </c>
      <c r="G5" s="166" t="s">
        <v>0</v>
      </c>
      <c r="H5" s="167" t="s">
        <v>1</v>
      </c>
      <c r="I5" s="168" t="s">
        <v>2</v>
      </c>
      <c r="J5" s="167" t="s">
        <v>262</v>
      </c>
      <c r="K5" s="169" t="s">
        <v>263</v>
      </c>
    </row>
    <row r="6" spans="1:11" s="150" customFormat="1" ht="18" customHeight="1">
      <c r="A6" s="315" t="s">
        <v>384</v>
      </c>
      <c r="B6" s="316"/>
      <c r="C6" s="316"/>
      <c r="D6" s="170">
        <f>D28+D31+D34+D73+D94+D102+D108+D115</f>
        <v>2388062496</v>
      </c>
      <c r="E6" s="171">
        <f>D6/$D$6*100</f>
        <v>100</v>
      </c>
      <c r="G6" s="315" t="s">
        <v>229</v>
      </c>
      <c r="H6" s="316"/>
      <c r="I6" s="316"/>
      <c r="J6" s="170">
        <f>J24+J29+J32+J40+J62+J73+J76+J82</f>
        <v>640878773</v>
      </c>
      <c r="K6" s="171">
        <f>J6/$J$6*100</f>
        <v>100</v>
      </c>
    </row>
    <row r="7" spans="1:11" s="250" customFormat="1" ht="18" customHeight="1">
      <c r="A7" s="280"/>
      <c r="B7" s="281"/>
      <c r="C7" s="281"/>
      <c r="D7" s="281"/>
      <c r="E7" s="282"/>
      <c r="G7" s="280"/>
      <c r="H7" s="281"/>
      <c r="I7" s="281"/>
      <c r="J7" s="281"/>
      <c r="K7" s="283"/>
    </row>
    <row r="8" spans="1:14" s="250" customFormat="1" ht="18" customHeight="1">
      <c r="A8" s="178" t="s">
        <v>3</v>
      </c>
      <c r="B8" s="204">
        <v>103</v>
      </c>
      <c r="C8" s="264" t="s">
        <v>227</v>
      </c>
      <c r="D8" s="131">
        <v>15633161</v>
      </c>
      <c r="E8" s="181">
        <f>D8/$D$6*100</f>
        <v>0.654637850817787</v>
      </c>
      <c r="G8" s="178" t="s">
        <v>3</v>
      </c>
      <c r="H8" s="204">
        <v>103</v>
      </c>
      <c r="I8" s="264" t="s">
        <v>227</v>
      </c>
      <c r="J8" s="131">
        <v>29144672</v>
      </c>
      <c r="K8" s="284">
        <f aca="true" t="shared" si="0" ref="K8:K82">J8/$J$6*100</f>
        <v>4.547610753835968</v>
      </c>
      <c r="M8" s="139"/>
      <c r="N8" s="140"/>
    </row>
    <row r="9" spans="1:14" s="250" customFormat="1" ht="18" customHeight="1">
      <c r="A9" s="185"/>
      <c r="B9" s="204">
        <v>105</v>
      </c>
      <c r="C9" s="264" t="s">
        <v>4</v>
      </c>
      <c r="D9" s="131">
        <v>35543416</v>
      </c>
      <c r="E9" s="181">
        <f aca="true" t="shared" si="1" ref="E9:E73">D9/$D$6*100</f>
        <v>1.4883788032991243</v>
      </c>
      <c r="G9" s="185"/>
      <c r="H9" s="204">
        <v>105</v>
      </c>
      <c r="I9" s="264" t="s">
        <v>4</v>
      </c>
      <c r="J9" s="131">
        <v>25478356</v>
      </c>
      <c r="K9" s="284">
        <f t="shared" si="0"/>
        <v>3.9755343870626216</v>
      </c>
      <c r="M9" s="139"/>
      <c r="N9" s="140"/>
    </row>
    <row r="10" spans="1:14" s="250" customFormat="1" ht="18" customHeight="1">
      <c r="A10" s="185"/>
      <c r="B10" s="204">
        <v>106</v>
      </c>
      <c r="C10" s="264" t="s">
        <v>5</v>
      </c>
      <c r="D10" s="131">
        <v>4944035</v>
      </c>
      <c r="E10" s="181">
        <f t="shared" si="1"/>
        <v>0.20703122335706242</v>
      </c>
      <c r="G10" s="185"/>
      <c r="H10" s="204">
        <v>106</v>
      </c>
      <c r="I10" s="264" t="s">
        <v>5</v>
      </c>
      <c r="J10" s="131">
        <v>73406</v>
      </c>
      <c r="K10" s="284">
        <f t="shared" si="0"/>
        <v>0.011453960264026408</v>
      </c>
      <c r="M10" s="139"/>
      <c r="N10" s="140"/>
    </row>
    <row r="11" spans="1:14" s="250" customFormat="1" ht="18" customHeight="1">
      <c r="A11" s="185"/>
      <c r="B11" s="204">
        <v>107</v>
      </c>
      <c r="C11" s="264" t="s">
        <v>6</v>
      </c>
      <c r="D11" s="131">
        <v>3460</v>
      </c>
      <c r="E11" s="181">
        <f t="shared" si="1"/>
        <v>0.00014488733045284592</v>
      </c>
      <c r="G11" s="185"/>
      <c r="H11" s="204">
        <v>108</v>
      </c>
      <c r="I11" s="264" t="s">
        <v>7</v>
      </c>
      <c r="J11" s="131">
        <v>5155</v>
      </c>
      <c r="K11" s="284">
        <f t="shared" si="0"/>
        <v>0.0008043642912167416</v>
      </c>
      <c r="M11" s="139"/>
      <c r="N11" s="140"/>
    </row>
    <row r="12" spans="1:14" s="250" customFormat="1" ht="18" customHeight="1">
      <c r="A12" s="185"/>
      <c r="B12" s="204">
        <v>108</v>
      </c>
      <c r="C12" s="264" t="s">
        <v>7</v>
      </c>
      <c r="D12" s="131">
        <v>250571</v>
      </c>
      <c r="E12" s="181">
        <f t="shared" si="1"/>
        <v>0.010492648346502905</v>
      </c>
      <c r="G12" s="185"/>
      <c r="H12" s="204">
        <v>110</v>
      </c>
      <c r="I12" s="264" t="s">
        <v>8</v>
      </c>
      <c r="J12" s="131">
        <v>991611</v>
      </c>
      <c r="K12" s="284">
        <f t="shared" si="0"/>
        <v>0.15472676608685243</v>
      </c>
      <c r="M12" s="139"/>
      <c r="N12" s="140"/>
    </row>
    <row r="13" spans="1:14" s="250" customFormat="1" ht="18" customHeight="1">
      <c r="A13" s="185"/>
      <c r="B13" s="204">
        <v>110</v>
      </c>
      <c r="C13" s="264" t="s">
        <v>8</v>
      </c>
      <c r="D13" s="131">
        <v>1891160</v>
      </c>
      <c r="E13" s="181">
        <f t="shared" si="1"/>
        <v>0.07919223232924973</v>
      </c>
      <c r="G13" s="185"/>
      <c r="H13" s="204">
        <v>111</v>
      </c>
      <c r="I13" s="264" t="s">
        <v>9</v>
      </c>
      <c r="J13" s="131">
        <v>2893258</v>
      </c>
      <c r="K13" s="284">
        <f t="shared" si="0"/>
        <v>0.4514516819548336</v>
      </c>
      <c r="M13" s="139"/>
      <c r="N13" s="140"/>
    </row>
    <row r="14" spans="1:14" s="250" customFormat="1" ht="18" customHeight="1">
      <c r="A14" s="185"/>
      <c r="B14" s="204">
        <v>111</v>
      </c>
      <c r="C14" s="264" t="s">
        <v>9</v>
      </c>
      <c r="D14" s="131">
        <v>2494603</v>
      </c>
      <c r="E14" s="181">
        <f t="shared" si="1"/>
        <v>0.10446137838429502</v>
      </c>
      <c r="G14" s="185"/>
      <c r="H14" s="19">
        <v>112</v>
      </c>
      <c r="I14" s="106" t="s">
        <v>10</v>
      </c>
      <c r="J14" s="107">
        <v>201289</v>
      </c>
      <c r="K14" s="284">
        <f t="shared" si="0"/>
        <v>0.031408280080451344</v>
      </c>
      <c r="M14" s="139"/>
      <c r="N14" s="140"/>
    </row>
    <row r="15" spans="1:14" s="250" customFormat="1" ht="18" customHeight="1">
      <c r="A15" s="185"/>
      <c r="B15" s="204">
        <v>112</v>
      </c>
      <c r="C15" s="264" t="s">
        <v>10</v>
      </c>
      <c r="D15" s="131">
        <v>8382101</v>
      </c>
      <c r="E15" s="181">
        <f t="shared" si="1"/>
        <v>0.35100006863471966</v>
      </c>
      <c r="G15" s="185"/>
      <c r="H15" s="204">
        <v>113</v>
      </c>
      <c r="I15" s="264" t="s">
        <v>11</v>
      </c>
      <c r="J15" s="131">
        <v>1184458</v>
      </c>
      <c r="K15" s="284">
        <f t="shared" si="0"/>
        <v>0.18481779236585824</v>
      </c>
      <c r="M15" s="139"/>
      <c r="N15" s="140"/>
    </row>
    <row r="16" spans="1:14" s="250" customFormat="1" ht="18" customHeight="1">
      <c r="A16" s="185"/>
      <c r="B16" s="204">
        <v>113</v>
      </c>
      <c r="C16" s="264" t="s">
        <v>11</v>
      </c>
      <c r="D16" s="131">
        <v>1212496</v>
      </c>
      <c r="E16" s="181">
        <f t="shared" si="1"/>
        <v>0.05077321058518897</v>
      </c>
      <c r="G16" s="185"/>
      <c r="H16" s="204">
        <v>117</v>
      </c>
      <c r="I16" s="264" t="s">
        <v>13</v>
      </c>
      <c r="J16" s="131">
        <v>3259131</v>
      </c>
      <c r="K16" s="284">
        <f t="shared" si="0"/>
        <v>0.5085409499122231</v>
      </c>
      <c r="M16" s="139"/>
      <c r="N16" s="140"/>
    </row>
    <row r="17" spans="1:14" s="250" customFormat="1" ht="18" customHeight="1">
      <c r="A17" s="185"/>
      <c r="B17" s="204">
        <v>117</v>
      </c>
      <c r="C17" s="264" t="s">
        <v>13</v>
      </c>
      <c r="D17" s="131">
        <v>691400</v>
      </c>
      <c r="E17" s="181">
        <f t="shared" si="1"/>
        <v>0.02895234111997042</v>
      </c>
      <c r="G17" s="185"/>
      <c r="H17" s="204">
        <v>118</v>
      </c>
      <c r="I17" s="264" t="s">
        <v>14</v>
      </c>
      <c r="J17" s="131">
        <v>18980006</v>
      </c>
      <c r="K17" s="284">
        <f t="shared" si="0"/>
        <v>2.961559471092047</v>
      </c>
      <c r="M17" s="139"/>
      <c r="N17" s="140"/>
    </row>
    <row r="18" spans="1:14" s="250" customFormat="1" ht="18" customHeight="1">
      <c r="A18" s="185"/>
      <c r="B18" s="204">
        <v>118</v>
      </c>
      <c r="C18" s="264" t="s">
        <v>14</v>
      </c>
      <c r="D18" s="131">
        <v>3695785</v>
      </c>
      <c r="E18" s="181">
        <f t="shared" si="1"/>
        <v>0.1547608157738934</v>
      </c>
      <c r="G18" s="185"/>
      <c r="H18" s="204">
        <v>121</v>
      </c>
      <c r="I18" s="264" t="s">
        <v>16</v>
      </c>
      <c r="J18" s="131">
        <v>71716</v>
      </c>
      <c r="K18" s="284">
        <f t="shared" si="0"/>
        <v>0.011190259846537312</v>
      </c>
      <c r="M18" s="139"/>
      <c r="N18" s="140"/>
    </row>
    <row r="19" spans="1:14" s="250" customFormat="1" ht="18" customHeight="1">
      <c r="A19" s="185"/>
      <c r="B19" s="204">
        <v>120</v>
      </c>
      <c r="C19" s="264" t="s">
        <v>15</v>
      </c>
      <c r="D19" s="131">
        <v>2293</v>
      </c>
      <c r="E19" s="181">
        <f t="shared" si="1"/>
        <v>9.601926263825886E-05</v>
      </c>
      <c r="G19" s="185"/>
      <c r="H19" s="204">
        <v>122</v>
      </c>
      <c r="I19" s="264" t="s">
        <v>17</v>
      </c>
      <c r="J19" s="131">
        <v>1383</v>
      </c>
      <c r="K19" s="284">
        <f t="shared" si="0"/>
        <v>0.0002157974422410773</v>
      </c>
      <c r="M19" s="139"/>
      <c r="N19" s="140"/>
    </row>
    <row r="20" spans="1:14" s="250" customFormat="1" ht="18" customHeight="1">
      <c r="A20" s="185"/>
      <c r="B20" s="19">
        <v>121</v>
      </c>
      <c r="C20" s="106" t="s">
        <v>16</v>
      </c>
      <c r="D20" s="107">
        <v>5464</v>
      </c>
      <c r="E20" s="181">
        <f t="shared" si="1"/>
        <v>0.00022880473225270233</v>
      </c>
      <c r="G20" s="185"/>
      <c r="H20" s="204">
        <v>123</v>
      </c>
      <c r="I20" s="264" t="s">
        <v>18</v>
      </c>
      <c r="J20" s="131">
        <v>6855070</v>
      </c>
      <c r="K20" s="284">
        <f t="shared" si="0"/>
        <v>1.0696359887082734</v>
      </c>
      <c r="M20" s="139"/>
      <c r="N20" s="140"/>
    </row>
    <row r="21" spans="1:11" s="250" customFormat="1" ht="18" customHeight="1">
      <c r="A21" s="185"/>
      <c r="B21" s="204">
        <v>122</v>
      </c>
      <c r="C21" s="264" t="s">
        <v>17</v>
      </c>
      <c r="D21" s="131">
        <v>88554</v>
      </c>
      <c r="E21" s="181">
        <f t="shared" si="1"/>
        <v>0.003708194410670901</v>
      </c>
      <c r="G21" s="185"/>
      <c r="H21" s="204">
        <v>127</v>
      </c>
      <c r="I21" s="264" t="s">
        <v>22</v>
      </c>
      <c r="J21" s="131"/>
      <c r="K21" s="284">
        <f t="shared" si="0"/>
        <v>0</v>
      </c>
    </row>
    <row r="22" spans="1:11" s="250" customFormat="1" ht="18" customHeight="1">
      <c r="A22" s="185"/>
      <c r="B22" s="204">
        <v>123</v>
      </c>
      <c r="C22" s="264" t="s">
        <v>18</v>
      </c>
      <c r="D22" s="131">
        <v>3128709</v>
      </c>
      <c r="E22" s="181">
        <f t="shared" si="1"/>
        <v>0.1310145360617899</v>
      </c>
      <c r="G22" s="185"/>
      <c r="H22" s="186"/>
      <c r="I22" s="187" t="s">
        <v>353</v>
      </c>
      <c r="J22" s="188">
        <f>J14+J13+J15+J16+J17+J12+J18+J19</f>
        <v>27582852</v>
      </c>
      <c r="K22" s="189">
        <f t="shared" si="0"/>
        <v>4.303910998781045</v>
      </c>
    </row>
    <row r="23" spans="1:11" s="250" customFormat="1" ht="18" customHeight="1">
      <c r="A23" s="185"/>
      <c r="B23" s="204">
        <v>124</v>
      </c>
      <c r="C23" s="264" t="s">
        <v>19</v>
      </c>
      <c r="D23" s="131">
        <v>136778</v>
      </c>
      <c r="E23" s="181">
        <f t="shared" si="1"/>
        <v>0.00572757204759519</v>
      </c>
      <c r="G23" s="185"/>
      <c r="H23" s="186"/>
      <c r="I23" s="187" t="s">
        <v>230</v>
      </c>
      <c r="J23" s="188">
        <f>J24-J22</f>
        <v>61556659</v>
      </c>
      <c r="K23" s="189">
        <f t="shared" si="0"/>
        <v>9.605039454162105</v>
      </c>
    </row>
    <row r="24" spans="1:11" s="250" customFormat="1" ht="18" customHeight="1" thickBot="1">
      <c r="A24" s="185"/>
      <c r="B24" s="204">
        <v>125</v>
      </c>
      <c r="C24" s="264" t="s">
        <v>20</v>
      </c>
      <c r="D24" s="131">
        <v>4136</v>
      </c>
      <c r="E24" s="181">
        <f t="shared" si="1"/>
        <v>0.00017319479732744815</v>
      </c>
      <c r="G24" s="190" t="s">
        <v>28</v>
      </c>
      <c r="H24" s="191" t="s">
        <v>389</v>
      </c>
      <c r="I24" s="192"/>
      <c r="J24" s="193">
        <f>SUM(J8:J21)</f>
        <v>89139511</v>
      </c>
      <c r="K24" s="194">
        <f t="shared" si="0"/>
        <v>13.90895045294315</v>
      </c>
    </row>
    <row r="25" spans="1:11" s="250" customFormat="1" ht="18" customHeight="1">
      <c r="A25" s="185"/>
      <c r="B25" s="204">
        <v>127</v>
      </c>
      <c r="C25" s="264" t="s">
        <v>22</v>
      </c>
      <c r="D25" s="131">
        <v>30299</v>
      </c>
      <c r="E25" s="181">
        <f t="shared" si="1"/>
        <v>0.001268769140286352</v>
      </c>
      <c r="G25" s="185" t="s">
        <v>29</v>
      </c>
      <c r="H25" s="243">
        <v>601</v>
      </c>
      <c r="I25" s="285" t="s">
        <v>30</v>
      </c>
      <c r="J25" s="132">
        <v>126323</v>
      </c>
      <c r="K25" s="286">
        <f t="shared" si="0"/>
        <v>0.019710904046435003</v>
      </c>
    </row>
    <row r="26" spans="1:11" s="250" customFormat="1" ht="18" customHeight="1">
      <c r="A26" s="185"/>
      <c r="B26" s="186"/>
      <c r="C26" s="187" t="s">
        <v>330</v>
      </c>
      <c r="D26" s="188">
        <f>D15+D14+D16+D17+D18+D13+D19+D20+D21</f>
        <v>18463856</v>
      </c>
      <c r="E26" s="189">
        <f t="shared" si="1"/>
        <v>0.7731730652328791</v>
      </c>
      <c r="G26" s="185"/>
      <c r="H26" s="243">
        <v>602</v>
      </c>
      <c r="I26" s="285" t="s">
        <v>31</v>
      </c>
      <c r="J26" s="132">
        <v>22608</v>
      </c>
      <c r="K26" s="286">
        <f t="shared" si="0"/>
        <v>0.0035276562358541397</v>
      </c>
    </row>
    <row r="27" spans="1:11" s="250" customFormat="1" ht="18" customHeight="1">
      <c r="A27" s="185"/>
      <c r="B27" s="186"/>
      <c r="C27" s="187" t="s">
        <v>420</v>
      </c>
      <c r="D27" s="188">
        <f>D28-D26</f>
        <v>59674565</v>
      </c>
      <c r="E27" s="189">
        <f t="shared" si="1"/>
        <v>2.4988694851979285</v>
      </c>
      <c r="G27" s="185"/>
      <c r="H27" s="204">
        <v>606</v>
      </c>
      <c r="I27" s="264" t="s">
        <v>33</v>
      </c>
      <c r="J27" s="131">
        <v>973856</v>
      </c>
      <c r="K27" s="284">
        <f t="shared" si="0"/>
        <v>0.15195635134571697</v>
      </c>
    </row>
    <row r="28" spans="1:11" s="250" customFormat="1" ht="18" customHeight="1" thickBot="1">
      <c r="A28" s="190" t="s">
        <v>349</v>
      </c>
      <c r="B28" s="191" t="s">
        <v>389</v>
      </c>
      <c r="C28" s="192"/>
      <c r="D28" s="193">
        <f>SUM(D8:D25)</f>
        <v>78138421</v>
      </c>
      <c r="E28" s="194">
        <f t="shared" si="1"/>
        <v>3.272042550430807</v>
      </c>
      <c r="G28" s="185"/>
      <c r="H28" s="204">
        <v>613</v>
      </c>
      <c r="I28" s="264" t="s">
        <v>38</v>
      </c>
      <c r="J28" s="131">
        <v>32406</v>
      </c>
      <c r="K28" s="284">
        <f t="shared" si="0"/>
        <v>0.005056494514290927</v>
      </c>
    </row>
    <row r="29" spans="1:11" s="250" customFormat="1" ht="18" customHeight="1" thickBot="1">
      <c r="A29" s="185" t="s">
        <v>29</v>
      </c>
      <c r="B29" s="243">
        <v>601</v>
      </c>
      <c r="C29" s="285" t="s">
        <v>30</v>
      </c>
      <c r="D29" s="132">
        <v>924424</v>
      </c>
      <c r="E29" s="198">
        <f t="shared" si="1"/>
        <v>0.03871020970131261</v>
      </c>
      <c r="G29" s="190" t="s">
        <v>421</v>
      </c>
      <c r="H29" s="191" t="s">
        <v>391</v>
      </c>
      <c r="I29" s="192"/>
      <c r="J29" s="193">
        <f>SUM(J25:J28)</f>
        <v>1155193</v>
      </c>
      <c r="K29" s="194">
        <f t="shared" si="0"/>
        <v>0.18025140614229704</v>
      </c>
    </row>
    <row r="30" spans="1:11" s="250" customFormat="1" ht="18" customHeight="1">
      <c r="A30" s="185"/>
      <c r="B30" s="204">
        <v>606</v>
      </c>
      <c r="C30" s="264" t="s">
        <v>33</v>
      </c>
      <c r="D30" s="131">
        <v>3674691</v>
      </c>
      <c r="E30" s="181">
        <f t="shared" si="1"/>
        <v>0.15387750555754298</v>
      </c>
      <c r="G30" s="185" t="s">
        <v>51</v>
      </c>
      <c r="H30" s="243">
        <v>302</v>
      </c>
      <c r="I30" s="285" t="s">
        <v>52</v>
      </c>
      <c r="J30" s="132">
        <v>765901</v>
      </c>
      <c r="K30" s="286">
        <f t="shared" si="0"/>
        <v>0.11950793695580865</v>
      </c>
    </row>
    <row r="31" spans="1:11" s="250" customFormat="1" ht="18" customHeight="1" thickBot="1">
      <c r="A31" s="190" t="s">
        <v>422</v>
      </c>
      <c r="B31" s="191" t="s">
        <v>391</v>
      </c>
      <c r="C31" s="192"/>
      <c r="D31" s="193">
        <f>SUM(D29:D30)</f>
        <v>4599115</v>
      </c>
      <c r="E31" s="194">
        <f t="shared" si="1"/>
        <v>0.1925877152588556</v>
      </c>
      <c r="G31" s="185"/>
      <c r="H31" s="204">
        <v>304</v>
      </c>
      <c r="I31" s="264" t="s">
        <v>53</v>
      </c>
      <c r="J31" s="131">
        <v>28812805</v>
      </c>
      <c r="K31" s="284">
        <f t="shared" si="0"/>
        <v>4.495827637592859</v>
      </c>
    </row>
    <row r="32" spans="1:11" s="250" customFormat="1" ht="18" customHeight="1" thickBot="1">
      <c r="A32" s="185" t="s">
        <v>51</v>
      </c>
      <c r="B32" s="243">
        <v>302</v>
      </c>
      <c r="C32" s="285" t="s">
        <v>52</v>
      </c>
      <c r="D32" s="132">
        <v>115141980</v>
      </c>
      <c r="E32" s="198">
        <f t="shared" si="1"/>
        <v>4.821564770304906</v>
      </c>
      <c r="G32" s="190" t="s">
        <v>54</v>
      </c>
      <c r="H32" s="191" t="s">
        <v>394</v>
      </c>
      <c r="I32" s="192"/>
      <c r="J32" s="193">
        <f>SUM(J30:J31)</f>
        <v>29578706</v>
      </c>
      <c r="K32" s="194">
        <f t="shared" si="0"/>
        <v>4.615335574548667</v>
      </c>
    </row>
    <row r="33" spans="1:11" s="250" customFormat="1" ht="18" customHeight="1">
      <c r="A33" s="185"/>
      <c r="B33" s="204">
        <v>304</v>
      </c>
      <c r="C33" s="264" t="s">
        <v>53</v>
      </c>
      <c r="D33" s="131">
        <v>1954716440</v>
      </c>
      <c r="E33" s="181">
        <f t="shared" si="1"/>
        <v>81.85365513985275</v>
      </c>
      <c r="G33" s="185" t="s">
        <v>55</v>
      </c>
      <c r="H33" s="243">
        <v>305</v>
      </c>
      <c r="I33" s="285" t="s">
        <v>56</v>
      </c>
      <c r="J33" s="132">
        <v>7250949</v>
      </c>
      <c r="K33" s="286">
        <f t="shared" si="0"/>
        <v>1.1314072653799692</v>
      </c>
    </row>
    <row r="34" spans="1:11" s="250" customFormat="1" ht="18" customHeight="1" thickBot="1">
      <c r="A34" s="190" t="s">
        <v>395</v>
      </c>
      <c r="B34" s="191" t="s">
        <v>423</v>
      </c>
      <c r="C34" s="192"/>
      <c r="D34" s="193">
        <f>SUM(D32:D33)</f>
        <v>2069858420</v>
      </c>
      <c r="E34" s="194">
        <f t="shared" si="1"/>
        <v>86.67521991015767</v>
      </c>
      <c r="G34" s="185"/>
      <c r="H34" s="204">
        <v>324</v>
      </c>
      <c r="I34" s="264" t="s">
        <v>72</v>
      </c>
      <c r="J34" s="131"/>
      <c r="K34" s="284">
        <f t="shared" si="0"/>
        <v>0</v>
      </c>
    </row>
    <row r="35" spans="1:11" s="250" customFormat="1" ht="18" customHeight="1">
      <c r="A35" s="209" t="s">
        <v>55</v>
      </c>
      <c r="B35" s="243">
        <v>305</v>
      </c>
      <c r="C35" s="285" t="s">
        <v>56</v>
      </c>
      <c r="D35" s="132">
        <v>4184740</v>
      </c>
      <c r="E35" s="198">
        <f t="shared" si="1"/>
        <v>0.17523578243908738</v>
      </c>
      <c r="G35" s="185"/>
      <c r="H35" s="204">
        <v>407</v>
      </c>
      <c r="I35" s="264" t="s">
        <v>92</v>
      </c>
      <c r="J35" s="131"/>
      <c r="K35" s="284">
        <f t="shared" si="0"/>
        <v>0</v>
      </c>
    </row>
    <row r="36" spans="1:11" s="250" customFormat="1" ht="18" customHeight="1">
      <c r="A36" s="209"/>
      <c r="B36" s="204">
        <v>306</v>
      </c>
      <c r="C36" s="264" t="s">
        <v>57</v>
      </c>
      <c r="D36" s="131">
        <v>6300343</v>
      </c>
      <c r="E36" s="181">
        <f t="shared" si="1"/>
        <v>0.26382655439516606</v>
      </c>
      <c r="G36" s="185"/>
      <c r="H36" s="204">
        <v>408</v>
      </c>
      <c r="I36" s="264" t="s">
        <v>93</v>
      </c>
      <c r="J36" s="131">
        <v>3636</v>
      </c>
      <c r="K36" s="284">
        <f t="shared" si="0"/>
        <v>0.0005673459869765416</v>
      </c>
    </row>
    <row r="37" spans="1:11" s="250" customFormat="1" ht="18" customHeight="1">
      <c r="A37" s="209"/>
      <c r="B37" s="204">
        <v>307</v>
      </c>
      <c r="C37" s="264" t="s">
        <v>58</v>
      </c>
      <c r="D37" s="131">
        <v>2938666</v>
      </c>
      <c r="E37" s="181">
        <f t="shared" si="1"/>
        <v>0.12305649474928984</v>
      </c>
      <c r="G37" s="185"/>
      <c r="H37" s="19">
        <v>409</v>
      </c>
      <c r="I37" s="106" t="s">
        <v>94</v>
      </c>
      <c r="J37" s="107">
        <v>2716</v>
      </c>
      <c r="K37" s="284">
        <f t="shared" si="0"/>
        <v>0.00042379309698247717</v>
      </c>
    </row>
    <row r="38" spans="1:11" s="250" customFormat="1" ht="18" customHeight="1">
      <c r="A38" s="209"/>
      <c r="B38" s="19">
        <v>308</v>
      </c>
      <c r="C38" s="106" t="s">
        <v>59</v>
      </c>
      <c r="D38" s="107">
        <v>154258</v>
      </c>
      <c r="E38" s="181">
        <f t="shared" si="1"/>
        <v>0.0064595461910390475</v>
      </c>
      <c r="G38" s="185"/>
      <c r="H38" s="204">
        <v>410</v>
      </c>
      <c r="I38" s="264" t="s">
        <v>95</v>
      </c>
      <c r="J38" s="131">
        <v>8621114</v>
      </c>
      <c r="K38" s="284">
        <f t="shared" si="0"/>
        <v>1.3452019887698792</v>
      </c>
    </row>
    <row r="39" spans="1:11" s="250" customFormat="1" ht="18" customHeight="1">
      <c r="A39" s="209"/>
      <c r="B39" s="204">
        <v>309</v>
      </c>
      <c r="C39" s="264" t="s">
        <v>60</v>
      </c>
      <c r="D39" s="131">
        <v>2412563</v>
      </c>
      <c r="E39" s="181">
        <f t="shared" si="1"/>
        <v>0.10102595740442465</v>
      </c>
      <c r="G39" s="185"/>
      <c r="H39" s="204">
        <v>413</v>
      </c>
      <c r="I39" s="264" t="s">
        <v>98</v>
      </c>
      <c r="J39" s="131">
        <v>258615</v>
      </c>
      <c r="K39" s="284">
        <f t="shared" si="0"/>
        <v>0.04035318548458149</v>
      </c>
    </row>
    <row r="40" spans="1:11" s="250" customFormat="1" ht="18" customHeight="1" thickBot="1">
      <c r="A40" s="209"/>
      <c r="B40" s="204">
        <v>310</v>
      </c>
      <c r="C40" s="264" t="s">
        <v>61</v>
      </c>
      <c r="D40" s="131">
        <v>3317802</v>
      </c>
      <c r="E40" s="181">
        <f t="shared" si="1"/>
        <v>0.13893279617084192</v>
      </c>
      <c r="G40" s="190" t="s">
        <v>100</v>
      </c>
      <c r="H40" s="191" t="s">
        <v>424</v>
      </c>
      <c r="I40" s="192"/>
      <c r="J40" s="193">
        <f>SUM(J33:J39)</f>
        <v>16137030</v>
      </c>
      <c r="K40" s="194">
        <f t="shared" si="0"/>
        <v>2.517953578718389</v>
      </c>
    </row>
    <row r="41" spans="1:11" s="250" customFormat="1" ht="18" customHeight="1">
      <c r="A41" s="209"/>
      <c r="B41" s="204">
        <v>311</v>
      </c>
      <c r="C41" s="264" t="s">
        <v>62</v>
      </c>
      <c r="D41" s="131">
        <v>9569983</v>
      </c>
      <c r="E41" s="181">
        <f t="shared" si="1"/>
        <v>0.40074256917604556</v>
      </c>
      <c r="G41" s="185" t="s">
        <v>101</v>
      </c>
      <c r="H41" s="243">
        <v>201</v>
      </c>
      <c r="I41" s="285" t="s">
        <v>102</v>
      </c>
      <c r="J41" s="132">
        <v>11935</v>
      </c>
      <c r="K41" s="286">
        <f t="shared" si="0"/>
        <v>0.0018622866761729992</v>
      </c>
    </row>
    <row r="42" spans="1:11" s="250" customFormat="1" ht="18" customHeight="1">
      <c r="A42" s="209"/>
      <c r="B42" s="204">
        <v>312</v>
      </c>
      <c r="C42" s="264" t="s">
        <v>63</v>
      </c>
      <c r="D42" s="131">
        <v>23824770</v>
      </c>
      <c r="E42" s="181">
        <f t="shared" si="1"/>
        <v>0.9976610762870085</v>
      </c>
      <c r="G42" s="185"/>
      <c r="H42" s="204">
        <v>202</v>
      </c>
      <c r="I42" s="264" t="s">
        <v>103</v>
      </c>
      <c r="J42" s="131">
        <v>85162</v>
      </c>
      <c r="K42" s="284">
        <f t="shared" si="0"/>
        <v>0.013288316540950564</v>
      </c>
    </row>
    <row r="43" spans="1:11" s="250" customFormat="1" ht="18" customHeight="1">
      <c r="A43" s="209"/>
      <c r="B43" s="204">
        <v>314</v>
      </c>
      <c r="C43" s="264" t="s">
        <v>64</v>
      </c>
      <c r="D43" s="131"/>
      <c r="E43" s="181">
        <f t="shared" si="1"/>
        <v>0</v>
      </c>
      <c r="G43" s="185"/>
      <c r="H43" s="204">
        <v>203</v>
      </c>
      <c r="I43" s="264" t="s">
        <v>104</v>
      </c>
      <c r="J43" s="131">
        <v>21937867</v>
      </c>
      <c r="K43" s="284">
        <f t="shared" si="0"/>
        <v>3.4230915306037133</v>
      </c>
    </row>
    <row r="44" spans="1:11" s="250" customFormat="1" ht="18" customHeight="1">
      <c r="A44" s="209"/>
      <c r="B44" s="204">
        <v>315</v>
      </c>
      <c r="C44" s="264" t="s">
        <v>65</v>
      </c>
      <c r="D44" s="131"/>
      <c r="E44" s="181">
        <f t="shared" si="1"/>
        <v>0</v>
      </c>
      <c r="G44" s="185"/>
      <c r="H44" s="204">
        <v>204</v>
      </c>
      <c r="I44" s="264" t="s">
        <v>105</v>
      </c>
      <c r="J44" s="131">
        <v>216015</v>
      </c>
      <c r="K44" s="284">
        <f t="shared" si="0"/>
        <v>0.033706062534856335</v>
      </c>
    </row>
    <row r="45" spans="1:11" s="250" customFormat="1" ht="18" customHeight="1">
      <c r="A45" s="209"/>
      <c r="B45" s="204">
        <v>316</v>
      </c>
      <c r="C45" s="264" t="s">
        <v>66</v>
      </c>
      <c r="D45" s="131">
        <v>35412</v>
      </c>
      <c r="E45" s="181">
        <f t="shared" si="1"/>
        <v>0.0014828757647387801</v>
      </c>
      <c r="G45" s="185"/>
      <c r="H45" s="204">
        <v>205</v>
      </c>
      <c r="I45" s="264" t="s">
        <v>106</v>
      </c>
      <c r="J45" s="131">
        <v>40335398</v>
      </c>
      <c r="K45" s="284">
        <f t="shared" si="0"/>
        <v>6.293764078218269</v>
      </c>
    </row>
    <row r="46" spans="1:11" s="250" customFormat="1" ht="18" customHeight="1">
      <c r="A46" s="209"/>
      <c r="B46" s="204">
        <v>319</v>
      </c>
      <c r="C46" s="264" t="s">
        <v>67</v>
      </c>
      <c r="D46" s="131">
        <v>14244</v>
      </c>
      <c r="E46" s="181">
        <f t="shared" si="1"/>
        <v>0.0005964668020145482</v>
      </c>
      <c r="G46" s="185"/>
      <c r="H46" s="204">
        <v>206</v>
      </c>
      <c r="I46" s="264" t="s">
        <v>107</v>
      </c>
      <c r="J46" s="131">
        <v>27240</v>
      </c>
      <c r="K46" s="284">
        <f t="shared" si="0"/>
        <v>0.004250413829824256</v>
      </c>
    </row>
    <row r="47" spans="1:11" s="250" customFormat="1" ht="18" customHeight="1">
      <c r="A47" s="209"/>
      <c r="B47" s="204">
        <v>320</v>
      </c>
      <c r="C47" s="264" t="s">
        <v>68</v>
      </c>
      <c r="D47" s="131">
        <v>4320</v>
      </c>
      <c r="E47" s="181">
        <f t="shared" si="1"/>
        <v>0.00018089978831106773</v>
      </c>
      <c r="G47" s="185"/>
      <c r="H47" s="204">
        <v>207</v>
      </c>
      <c r="I47" s="264" t="s">
        <v>108</v>
      </c>
      <c r="J47" s="131">
        <v>703715</v>
      </c>
      <c r="K47" s="284">
        <f t="shared" si="0"/>
        <v>0.10980469780670986</v>
      </c>
    </row>
    <row r="48" spans="1:11" s="250" customFormat="1" ht="18" customHeight="1">
      <c r="A48" s="209"/>
      <c r="B48" s="204">
        <v>322</v>
      </c>
      <c r="C48" s="264" t="s">
        <v>70</v>
      </c>
      <c r="D48" s="131"/>
      <c r="E48" s="181">
        <f t="shared" si="1"/>
        <v>0</v>
      </c>
      <c r="G48" s="185"/>
      <c r="H48" s="204">
        <v>208</v>
      </c>
      <c r="I48" s="264" t="s">
        <v>109</v>
      </c>
      <c r="J48" s="131">
        <v>34747000</v>
      </c>
      <c r="K48" s="284">
        <f t="shared" si="0"/>
        <v>5.421774205025823</v>
      </c>
    </row>
    <row r="49" spans="1:11" s="250" customFormat="1" ht="18" customHeight="1">
      <c r="A49" s="209"/>
      <c r="B49" s="204">
        <v>323</v>
      </c>
      <c r="C49" s="264" t="s">
        <v>71</v>
      </c>
      <c r="D49" s="131"/>
      <c r="E49" s="181">
        <f t="shared" si="1"/>
        <v>0</v>
      </c>
      <c r="G49" s="185"/>
      <c r="H49" s="204">
        <v>210</v>
      </c>
      <c r="I49" s="264" t="s">
        <v>111</v>
      </c>
      <c r="J49" s="131">
        <v>15088678</v>
      </c>
      <c r="K49" s="284">
        <f t="shared" si="0"/>
        <v>2.3543731881411527</v>
      </c>
    </row>
    <row r="50" spans="1:11" s="250" customFormat="1" ht="18" customHeight="1">
      <c r="A50" s="209"/>
      <c r="B50" s="204">
        <v>324</v>
      </c>
      <c r="C50" s="264" t="s">
        <v>72</v>
      </c>
      <c r="D50" s="131">
        <v>9594469</v>
      </c>
      <c r="E50" s="181">
        <f t="shared" si="1"/>
        <v>0.40176791922618094</v>
      </c>
      <c r="G50" s="185"/>
      <c r="H50" s="204">
        <v>213</v>
      </c>
      <c r="I50" s="264" t="s">
        <v>114</v>
      </c>
      <c r="J50" s="131">
        <v>248100459</v>
      </c>
      <c r="K50" s="284">
        <f t="shared" si="0"/>
        <v>38.71254119380858</v>
      </c>
    </row>
    <row r="51" spans="1:11" s="250" customFormat="1" ht="18" customHeight="1">
      <c r="A51" s="209"/>
      <c r="B51" s="204">
        <v>326</v>
      </c>
      <c r="C51" s="264" t="s">
        <v>74</v>
      </c>
      <c r="D51" s="131">
        <v>290683</v>
      </c>
      <c r="E51" s="181">
        <f t="shared" si="1"/>
        <v>0.012172336380931967</v>
      </c>
      <c r="G51" s="185"/>
      <c r="H51" s="204">
        <v>217</v>
      </c>
      <c r="I51" s="264" t="s">
        <v>116</v>
      </c>
      <c r="J51" s="131">
        <v>1468993</v>
      </c>
      <c r="K51" s="284">
        <f t="shared" si="0"/>
        <v>0.22921542449027252</v>
      </c>
    </row>
    <row r="52" spans="1:11" s="250" customFormat="1" ht="18" customHeight="1">
      <c r="A52" s="209"/>
      <c r="B52" s="204">
        <v>327</v>
      </c>
      <c r="C52" s="264" t="s">
        <v>75</v>
      </c>
      <c r="D52" s="131"/>
      <c r="E52" s="181">
        <f t="shared" si="1"/>
        <v>0</v>
      </c>
      <c r="G52" s="185"/>
      <c r="H52" s="204">
        <v>218</v>
      </c>
      <c r="I52" s="264" t="s">
        <v>117</v>
      </c>
      <c r="J52" s="131">
        <v>14505292</v>
      </c>
      <c r="K52" s="284">
        <f t="shared" si="0"/>
        <v>2.2633441160954164</v>
      </c>
    </row>
    <row r="53" spans="1:11" s="250" customFormat="1" ht="18" customHeight="1">
      <c r="A53" s="209"/>
      <c r="B53" s="204">
        <v>328</v>
      </c>
      <c r="C53" s="264" t="s">
        <v>76</v>
      </c>
      <c r="D53" s="131"/>
      <c r="E53" s="181">
        <f t="shared" si="1"/>
        <v>0</v>
      </c>
      <c r="G53" s="185"/>
      <c r="H53" s="204">
        <v>220</v>
      </c>
      <c r="I53" s="264" t="s">
        <v>119</v>
      </c>
      <c r="J53" s="131">
        <v>31353826</v>
      </c>
      <c r="K53" s="284">
        <f t="shared" si="0"/>
        <v>4.892317755077215</v>
      </c>
    </row>
    <row r="54" spans="1:11" s="250" customFormat="1" ht="18" customHeight="1">
      <c r="A54" s="209"/>
      <c r="B54" s="204">
        <v>329</v>
      </c>
      <c r="C54" s="264" t="s">
        <v>77</v>
      </c>
      <c r="D54" s="131"/>
      <c r="E54" s="181">
        <f t="shared" si="1"/>
        <v>0</v>
      </c>
      <c r="G54" s="185"/>
      <c r="H54" s="204">
        <v>222</v>
      </c>
      <c r="I54" s="264" t="s">
        <v>121</v>
      </c>
      <c r="J54" s="131">
        <v>7509996</v>
      </c>
      <c r="K54" s="284">
        <f t="shared" si="0"/>
        <v>1.1718278583085477</v>
      </c>
    </row>
    <row r="55" spans="1:11" s="250" customFormat="1" ht="18" customHeight="1">
      <c r="A55" s="209"/>
      <c r="B55" s="204">
        <v>330</v>
      </c>
      <c r="C55" s="264" t="s">
        <v>78</v>
      </c>
      <c r="D55" s="131"/>
      <c r="E55" s="181">
        <f t="shared" si="1"/>
        <v>0</v>
      </c>
      <c r="G55" s="185"/>
      <c r="H55" s="204">
        <v>225</v>
      </c>
      <c r="I55" s="264" t="s">
        <v>122</v>
      </c>
      <c r="J55" s="131">
        <v>10725671</v>
      </c>
      <c r="K55" s="284">
        <f t="shared" si="0"/>
        <v>1.6735881186690515</v>
      </c>
    </row>
    <row r="56" spans="1:11" s="250" customFormat="1" ht="18" customHeight="1">
      <c r="A56" s="209"/>
      <c r="B56" s="204">
        <v>331</v>
      </c>
      <c r="C56" s="287" t="s">
        <v>79</v>
      </c>
      <c r="D56" s="131"/>
      <c r="E56" s="181">
        <f t="shared" si="1"/>
        <v>0</v>
      </c>
      <c r="G56" s="185"/>
      <c r="H56" s="19">
        <v>228</v>
      </c>
      <c r="I56" s="106" t="s">
        <v>268</v>
      </c>
      <c r="J56" s="107"/>
      <c r="K56" s="284">
        <f t="shared" si="0"/>
        <v>0</v>
      </c>
    </row>
    <row r="57" spans="1:11" s="250" customFormat="1" ht="18" customHeight="1">
      <c r="A57" s="209"/>
      <c r="B57" s="204">
        <v>334</v>
      </c>
      <c r="C57" s="264" t="s">
        <v>82</v>
      </c>
      <c r="D57" s="131">
        <v>4676</v>
      </c>
      <c r="E57" s="181">
        <f t="shared" si="1"/>
        <v>0.00019580727086633163</v>
      </c>
      <c r="G57" s="185"/>
      <c r="H57" s="204">
        <v>234</v>
      </c>
      <c r="I57" s="264" t="s">
        <v>125</v>
      </c>
      <c r="J57" s="131">
        <v>1574</v>
      </c>
      <c r="K57" s="284">
        <f t="shared" si="0"/>
        <v>0.00024560027048984505</v>
      </c>
    </row>
    <row r="58" spans="1:11" s="250" customFormat="1" ht="18" customHeight="1">
      <c r="A58" s="209"/>
      <c r="B58" s="204">
        <v>335</v>
      </c>
      <c r="C58" s="288" t="s">
        <v>83</v>
      </c>
      <c r="D58" s="131"/>
      <c r="E58" s="181">
        <f t="shared" si="1"/>
        <v>0</v>
      </c>
      <c r="G58" s="185"/>
      <c r="H58" s="204">
        <v>242</v>
      </c>
      <c r="I58" s="264" t="s">
        <v>127</v>
      </c>
      <c r="J58" s="131">
        <v>2667869</v>
      </c>
      <c r="K58" s="284">
        <f t="shared" si="0"/>
        <v>0.4162829402995377</v>
      </c>
    </row>
    <row r="59" spans="1:11" s="250" customFormat="1" ht="18" customHeight="1">
      <c r="A59" s="209"/>
      <c r="B59" s="204">
        <v>336</v>
      </c>
      <c r="C59" s="264" t="s">
        <v>84</v>
      </c>
      <c r="D59" s="131"/>
      <c r="E59" s="181">
        <f t="shared" si="1"/>
        <v>0</v>
      </c>
      <c r="G59" s="185"/>
      <c r="H59" s="186"/>
      <c r="I59" s="187" t="s">
        <v>405</v>
      </c>
      <c r="J59" s="188">
        <f>J43+J44+J45+J46+J47+J48+J49+J50+J51+J52+J53+J54+J55+J58</f>
        <v>429388019</v>
      </c>
      <c r="K59" s="189">
        <f t="shared" si="0"/>
        <v>66.99988158290897</v>
      </c>
    </row>
    <row r="60" spans="1:11" s="250" customFormat="1" ht="18" customHeight="1">
      <c r="A60" s="209"/>
      <c r="B60" s="204">
        <v>401</v>
      </c>
      <c r="C60" s="264" t="s">
        <v>86</v>
      </c>
      <c r="D60" s="131">
        <v>16065859</v>
      </c>
      <c r="E60" s="181">
        <f t="shared" si="1"/>
        <v>0.6727570583646902</v>
      </c>
      <c r="G60" s="185"/>
      <c r="H60" s="186"/>
      <c r="I60" s="187" t="s">
        <v>425</v>
      </c>
      <c r="J60" s="188">
        <f>J41+J42</f>
        <v>97097</v>
      </c>
      <c r="K60" s="189">
        <f t="shared" si="0"/>
        <v>0.01515060321712356</v>
      </c>
    </row>
    <row r="61" spans="1:11" s="250" customFormat="1" ht="18" customHeight="1">
      <c r="A61" s="209"/>
      <c r="B61" s="204">
        <v>402</v>
      </c>
      <c r="C61" s="264" t="s">
        <v>87</v>
      </c>
      <c r="D61" s="131"/>
      <c r="E61" s="181">
        <f t="shared" si="1"/>
        <v>0</v>
      </c>
      <c r="G61" s="185"/>
      <c r="H61" s="186"/>
      <c r="I61" s="187" t="s">
        <v>231</v>
      </c>
      <c r="J61" s="188">
        <f>J62-J59-J60</f>
        <v>1574</v>
      </c>
      <c r="K61" s="189">
        <f t="shared" si="0"/>
        <v>0.00024560027048984505</v>
      </c>
    </row>
    <row r="62" spans="1:11" s="250" customFormat="1" ht="18" customHeight="1" thickBot="1">
      <c r="A62" s="209"/>
      <c r="B62" s="204">
        <v>403</v>
      </c>
      <c r="C62" s="264" t="s">
        <v>88</v>
      </c>
      <c r="D62" s="131">
        <v>3553</v>
      </c>
      <c r="E62" s="181">
        <f t="shared" si="1"/>
        <v>0.00014878170089565362</v>
      </c>
      <c r="G62" s="190" t="s">
        <v>130</v>
      </c>
      <c r="H62" s="191" t="s">
        <v>364</v>
      </c>
      <c r="I62" s="192"/>
      <c r="J62" s="193">
        <f>SUM(J41:J58)</f>
        <v>429486690</v>
      </c>
      <c r="K62" s="194">
        <f t="shared" si="0"/>
        <v>67.01527778639658</v>
      </c>
    </row>
    <row r="63" spans="1:11" s="250" customFormat="1" ht="18" customHeight="1">
      <c r="A63" s="209"/>
      <c r="B63" s="204">
        <v>404</v>
      </c>
      <c r="C63" s="264" t="s">
        <v>89</v>
      </c>
      <c r="D63" s="131"/>
      <c r="E63" s="181">
        <f t="shared" si="1"/>
        <v>0</v>
      </c>
      <c r="G63" s="209" t="s">
        <v>404</v>
      </c>
      <c r="H63" s="75">
        <v>153</v>
      </c>
      <c r="I63" s="108" t="s">
        <v>134</v>
      </c>
      <c r="J63" s="109">
        <v>5000</v>
      </c>
      <c r="K63" s="284">
        <f>J63/$J$6*100</f>
        <v>0.0007801787499677415</v>
      </c>
    </row>
    <row r="64" spans="1:11" s="250" customFormat="1" ht="18" customHeight="1">
      <c r="A64" s="209"/>
      <c r="B64" s="204">
        <v>405</v>
      </c>
      <c r="C64" s="264" t="s">
        <v>90</v>
      </c>
      <c r="D64" s="131"/>
      <c r="E64" s="181">
        <f t="shared" si="1"/>
        <v>0</v>
      </c>
      <c r="G64" s="185" t="s">
        <v>426</v>
      </c>
      <c r="H64" s="204">
        <v>223</v>
      </c>
      <c r="I64" s="264" t="s">
        <v>138</v>
      </c>
      <c r="J64" s="131">
        <v>8816394</v>
      </c>
      <c r="K64" s="284">
        <f>J64/$J$6*100</f>
        <v>1.3756726500286194</v>
      </c>
    </row>
    <row r="65" spans="1:11" s="250" customFormat="1" ht="18" customHeight="1">
      <c r="A65" s="209"/>
      <c r="B65" s="204">
        <v>406</v>
      </c>
      <c r="C65" s="264" t="s">
        <v>91</v>
      </c>
      <c r="D65" s="131">
        <v>1425006</v>
      </c>
      <c r="E65" s="181">
        <f t="shared" si="1"/>
        <v>0.05967205642175957</v>
      </c>
      <c r="G65" s="185"/>
      <c r="H65" s="204">
        <v>224</v>
      </c>
      <c r="I65" s="264" t="s">
        <v>139</v>
      </c>
      <c r="J65" s="131">
        <v>285288</v>
      </c>
      <c r="K65" s="284">
        <f t="shared" si="0"/>
        <v>0.044515127044159414</v>
      </c>
    </row>
    <row r="66" spans="1:11" s="250" customFormat="1" ht="18" customHeight="1">
      <c r="A66" s="209"/>
      <c r="B66" s="204">
        <v>407</v>
      </c>
      <c r="C66" s="264" t="s">
        <v>92</v>
      </c>
      <c r="D66" s="131">
        <v>1805949</v>
      </c>
      <c r="E66" s="181">
        <f t="shared" si="1"/>
        <v>0.07562402587976491</v>
      </c>
      <c r="G66" s="185"/>
      <c r="H66" s="204">
        <v>227</v>
      </c>
      <c r="I66" s="264" t="s">
        <v>140</v>
      </c>
      <c r="J66" s="131">
        <v>27951347</v>
      </c>
      <c r="K66" s="284">
        <f t="shared" si="0"/>
        <v>4.361409392474917</v>
      </c>
    </row>
    <row r="67" spans="1:11" s="250" customFormat="1" ht="18" customHeight="1">
      <c r="A67" s="209"/>
      <c r="B67" s="204">
        <v>408</v>
      </c>
      <c r="C67" s="264" t="s">
        <v>93</v>
      </c>
      <c r="D67" s="131">
        <v>3550099</v>
      </c>
      <c r="E67" s="181">
        <f t="shared" si="1"/>
        <v>0.14866022166280862</v>
      </c>
      <c r="G67" s="185"/>
      <c r="H67" s="204">
        <v>231</v>
      </c>
      <c r="I67" s="264" t="s">
        <v>142</v>
      </c>
      <c r="J67" s="131">
        <v>15363</v>
      </c>
      <c r="K67" s="284">
        <f t="shared" si="0"/>
        <v>0.0023971772271508826</v>
      </c>
    </row>
    <row r="68" spans="1:11" s="250" customFormat="1" ht="18" customHeight="1">
      <c r="A68" s="209"/>
      <c r="B68" s="204">
        <v>409</v>
      </c>
      <c r="C68" s="264" t="s">
        <v>94</v>
      </c>
      <c r="D68" s="131">
        <v>9258754</v>
      </c>
      <c r="E68" s="181">
        <f t="shared" si="1"/>
        <v>0.38770987005191004</v>
      </c>
      <c r="G68" s="185"/>
      <c r="H68" s="204">
        <v>238</v>
      </c>
      <c r="I68" s="264" t="s">
        <v>147</v>
      </c>
      <c r="J68" s="131"/>
      <c r="K68" s="284">
        <f t="shared" si="0"/>
        <v>0</v>
      </c>
    </row>
    <row r="69" spans="1:11" s="250" customFormat="1" ht="18" customHeight="1">
      <c r="A69" s="209"/>
      <c r="B69" s="204">
        <v>410</v>
      </c>
      <c r="C69" s="264" t="s">
        <v>95</v>
      </c>
      <c r="D69" s="131">
        <v>220731</v>
      </c>
      <c r="E69" s="181">
        <f t="shared" si="1"/>
        <v>0.009243099808724604</v>
      </c>
      <c r="G69" s="185"/>
      <c r="H69" s="204">
        <v>245</v>
      </c>
      <c r="I69" s="264" t="s">
        <v>150</v>
      </c>
      <c r="J69" s="131">
        <v>55498</v>
      </c>
      <c r="K69" s="284">
        <f t="shared" si="0"/>
        <v>0.008659672053141944</v>
      </c>
    </row>
    <row r="70" spans="1:11" s="250" customFormat="1" ht="18" customHeight="1">
      <c r="A70" s="209"/>
      <c r="B70" s="204">
        <v>411</v>
      </c>
      <c r="C70" s="264" t="s">
        <v>96</v>
      </c>
      <c r="D70" s="131"/>
      <c r="E70" s="181">
        <f t="shared" si="1"/>
        <v>0</v>
      </c>
      <c r="F70" s="289"/>
      <c r="G70" s="185"/>
      <c r="H70" s="204">
        <v>246</v>
      </c>
      <c r="I70" s="264" t="s">
        <v>151</v>
      </c>
      <c r="J70" s="131">
        <v>12999429</v>
      </c>
      <c r="K70" s="284">
        <f t="shared" si="0"/>
        <v>2.0283756535028816</v>
      </c>
    </row>
    <row r="71" spans="1:11" s="250" customFormat="1" ht="18" customHeight="1">
      <c r="A71" s="209"/>
      <c r="B71" s="204">
        <v>412</v>
      </c>
      <c r="C71" s="264" t="s">
        <v>97</v>
      </c>
      <c r="D71" s="131"/>
      <c r="E71" s="181">
        <f t="shared" si="1"/>
        <v>0</v>
      </c>
      <c r="G71" s="185"/>
      <c r="H71" s="186"/>
      <c r="I71" s="187" t="s">
        <v>427</v>
      </c>
      <c r="J71" s="188">
        <f>J64+J67+J69+J70</f>
        <v>21886684</v>
      </c>
      <c r="K71" s="189">
        <f t="shared" si="0"/>
        <v>3.415105152811794</v>
      </c>
    </row>
    <row r="72" spans="1:11" s="250" customFormat="1" ht="18" customHeight="1">
      <c r="A72" s="209"/>
      <c r="B72" s="204">
        <v>413</v>
      </c>
      <c r="C72" s="264" t="s">
        <v>98</v>
      </c>
      <c r="D72" s="131">
        <v>40435</v>
      </c>
      <c r="E72" s="181">
        <f t="shared" si="1"/>
        <v>0.0016932136436013942</v>
      </c>
      <c r="G72" s="185"/>
      <c r="H72" s="186"/>
      <c r="I72" s="187" t="s">
        <v>230</v>
      </c>
      <c r="J72" s="188">
        <f>J73-J71</f>
        <v>28241635</v>
      </c>
      <c r="K72" s="189">
        <f t="shared" si="0"/>
        <v>4.406704698269044</v>
      </c>
    </row>
    <row r="73" spans="1:11" s="250" customFormat="1" ht="18" customHeight="1" thickBot="1">
      <c r="A73" s="190" t="s">
        <v>428</v>
      </c>
      <c r="B73" s="191" t="s">
        <v>429</v>
      </c>
      <c r="C73" s="192"/>
      <c r="D73" s="193">
        <f>SUM(D35:D72)</f>
        <v>95017315</v>
      </c>
      <c r="E73" s="194">
        <f t="shared" si="1"/>
        <v>3.9788454095801016</v>
      </c>
      <c r="G73" s="190" t="s">
        <v>232</v>
      </c>
      <c r="H73" s="191" t="s">
        <v>371</v>
      </c>
      <c r="I73" s="192"/>
      <c r="J73" s="193">
        <f>SUM(J63:J70)</f>
        <v>50128319</v>
      </c>
      <c r="K73" s="194">
        <f t="shared" si="0"/>
        <v>7.821809851080838</v>
      </c>
    </row>
    <row r="74" spans="1:11" s="250" customFormat="1" ht="18" customHeight="1">
      <c r="A74" s="185" t="s">
        <v>101</v>
      </c>
      <c r="B74" s="290">
        <v>202</v>
      </c>
      <c r="C74" s="291" t="s">
        <v>103</v>
      </c>
      <c r="D74" s="292">
        <v>13222979</v>
      </c>
      <c r="E74" s="198">
        <f aca="true" t="shared" si="2" ref="E74:E115">D74/$D$6*100</f>
        <v>0.5537115976716884</v>
      </c>
      <c r="G74" s="185" t="s">
        <v>152</v>
      </c>
      <c r="H74" s="75">
        <v>141</v>
      </c>
      <c r="I74" s="108" t="s">
        <v>159</v>
      </c>
      <c r="J74" s="109"/>
      <c r="K74" s="284">
        <f t="shared" si="0"/>
        <v>0</v>
      </c>
    </row>
    <row r="75" spans="1:11" s="250" customFormat="1" ht="18" customHeight="1">
      <c r="A75" s="185"/>
      <c r="B75" s="243">
        <v>203</v>
      </c>
      <c r="C75" s="285" t="s">
        <v>104</v>
      </c>
      <c r="D75" s="132">
        <v>6725331</v>
      </c>
      <c r="E75" s="198">
        <f t="shared" si="2"/>
        <v>0.28162290606987533</v>
      </c>
      <c r="G75" s="185"/>
      <c r="H75" s="141">
        <v>147</v>
      </c>
      <c r="I75" s="142" t="s">
        <v>164</v>
      </c>
      <c r="J75" s="143">
        <v>121409</v>
      </c>
      <c r="K75" s="284">
        <f t="shared" si="0"/>
        <v>0.018944144370966705</v>
      </c>
    </row>
    <row r="76" spans="1:11" s="250" customFormat="1" ht="18" customHeight="1" thickBot="1">
      <c r="A76" s="185"/>
      <c r="B76" s="144">
        <v>204</v>
      </c>
      <c r="C76" s="131" t="s">
        <v>105</v>
      </c>
      <c r="D76" s="131">
        <v>289623</v>
      </c>
      <c r="E76" s="181">
        <f t="shared" si="2"/>
        <v>0.01212794893287416</v>
      </c>
      <c r="G76" s="190" t="s">
        <v>167</v>
      </c>
      <c r="H76" s="191" t="s">
        <v>415</v>
      </c>
      <c r="I76" s="192"/>
      <c r="J76" s="193">
        <f>SUM(J74:J75)</f>
        <v>121409</v>
      </c>
      <c r="K76" s="194">
        <f t="shared" si="0"/>
        <v>0.018944144370966705</v>
      </c>
    </row>
    <row r="77" spans="1:11" s="250" customFormat="1" ht="18" customHeight="1">
      <c r="A77" s="185"/>
      <c r="B77" s="204">
        <v>205</v>
      </c>
      <c r="C77" s="264" t="s">
        <v>106</v>
      </c>
      <c r="D77" s="131">
        <v>35618405</v>
      </c>
      <c r="E77" s="181">
        <f t="shared" si="2"/>
        <v>1.4915189639995083</v>
      </c>
      <c r="G77" s="185" t="s">
        <v>168</v>
      </c>
      <c r="H77" s="243">
        <v>501</v>
      </c>
      <c r="I77" s="285" t="s">
        <v>169</v>
      </c>
      <c r="J77" s="132">
        <v>888220</v>
      </c>
      <c r="K77" s="286">
        <f t="shared" si="0"/>
        <v>0.13859407385926947</v>
      </c>
    </row>
    <row r="78" spans="1:11" s="250" customFormat="1" ht="18" customHeight="1">
      <c r="A78" s="185"/>
      <c r="B78" s="204">
        <v>206</v>
      </c>
      <c r="C78" s="264" t="s">
        <v>107</v>
      </c>
      <c r="D78" s="131">
        <v>249547</v>
      </c>
      <c r="E78" s="181">
        <f t="shared" si="2"/>
        <v>0.010449768396681021</v>
      </c>
      <c r="G78" s="185"/>
      <c r="H78" s="204">
        <v>509</v>
      </c>
      <c r="I78" s="264" t="s">
        <v>175</v>
      </c>
      <c r="J78" s="131">
        <v>543460</v>
      </c>
      <c r="K78" s="284">
        <f t="shared" si="0"/>
        <v>0.08479918869149376</v>
      </c>
    </row>
    <row r="79" spans="1:11" s="250" customFormat="1" ht="18" customHeight="1">
      <c r="A79" s="185"/>
      <c r="B79" s="204">
        <v>207</v>
      </c>
      <c r="C79" s="264" t="s">
        <v>108</v>
      </c>
      <c r="D79" s="131">
        <v>3341256</v>
      </c>
      <c r="E79" s="181">
        <f t="shared" si="2"/>
        <v>0.13991493127154744</v>
      </c>
      <c r="G79" s="185"/>
      <c r="H79" s="204">
        <v>510</v>
      </c>
      <c r="I79" s="264" t="s">
        <v>176</v>
      </c>
      <c r="J79" s="131">
        <v>8906</v>
      </c>
      <c r="K79" s="284">
        <f t="shared" si="0"/>
        <v>0.0013896543894425413</v>
      </c>
    </row>
    <row r="80" spans="1:11" s="250" customFormat="1" ht="18" customHeight="1">
      <c r="A80" s="185"/>
      <c r="B80" s="204">
        <v>208</v>
      </c>
      <c r="C80" s="264" t="s">
        <v>109</v>
      </c>
      <c r="D80" s="131">
        <v>16745877</v>
      </c>
      <c r="E80" s="181">
        <f t="shared" si="2"/>
        <v>0.7012327787924022</v>
      </c>
      <c r="G80" s="185"/>
      <c r="H80" s="19">
        <v>543</v>
      </c>
      <c r="I80" s="106" t="s">
        <v>209</v>
      </c>
      <c r="J80" s="107"/>
      <c r="K80" s="284">
        <f t="shared" si="0"/>
        <v>0</v>
      </c>
    </row>
    <row r="81" spans="1:11" s="250" customFormat="1" ht="18" customHeight="1">
      <c r="A81" s="185"/>
      <c r="B81" s="19">
        <v>209</v>
      </c>
      <c r="C81" s="106" t="s">
        <v>110</v>
      </c>
      <c r="D81" s="107"/>
      <c r="E81" s="181">
        <f t="shared" si="2"/>
        <v>0</v>
      </c>
      <c r="G81" s="185"/>
      <c r="H81" s="204">
        <v>551</v>
      </c>
      <c r="I81" s="264" t="s">
        <v>217</v>
      </c>
      <c r="J81" s="131">
        <v>23691329</v>
      </c>
      <c r="K81" s="284">
        <f t="shared" si="0"/>
        <v>3.696694288858901</v>
      </c>
    </row>
    <row r="82" spans="1:11" s="250" customFormat="1" ht="18" customHeight="1" thickBot="1">
      <c r="A82" s="185"/>
      <c r="B82" s="204">
        <v>210</v>
      </c>
      <c r="C82" s="264" t="s">
        <v>111</v>
      </c>
      <c r="D82" s="131">
        <v>4630886</v>
      </c>
      <c r="E82" s="181">
        <f t="shared" si="2"/>
        <v>0.19391812432701092</v>
      </c>
      <c r="G82" s="220" t="s">
        <v>225</v>
      </c>
      <c r="H82" s="191" t="s">
        <v>416</v>
      </c>
      <c r="I82" s="192"/>
      <c r="J82" s="193">
        <f>SUM(J77:J81)</f>
        <v>25131915</v>
      </c>
      <c r="K82" s="194">
        <f t="shared" si="0"/>
        <v>3.9214772057991065</v>
      </c>
    </row>
    <row r="83" spans="1:11" s="250" customFormat="1" ht="18" customHeight="1">
      <c r="A83" s="185"/>
      <c r="B83" s="204">
        <v>213</v>
      </c>
      <c r="C83" s="264" t="s">
        <v>114</v>
      </c>
      <c r="D83" s="131">
        <v>38151888</v>
      </c>
      <c r="E83" s="181">
        <f t="shared" si="2"/>
        <v>1.5976084404786028</v>
      </c>
      <c r="G83" s="266"/>
      <c r="H83" s="267"/>
      <c r="I83" s="268"/>
      <c r="J83" s="269"/>
      <c r="K83" s="270"/>
    </row>
    <row r="84" spans="1:11" s="250" customFormat="1" ht="18" customHeight="1">
      <c r="A84" s="185"/>
      <c r="B84" s="204">
        <v>215</v>
      </c>
      <c r="C84" s="264" t="s">
        <v>115</v>
      </c>
      <c r="D84" s="131">
        <v>645375</v>
      </c>
      <c r="E84" s="181">
        <f t="shared" si="2"/>
        <v>0.027025046500290584</v>
      </c>
      <c r="G84" s="271"/>
      <c r="H84" s="236"/>
      <c r="I84" s="272"/>
      <c r="J84" s="273"/>
      <c r="K84" s="274"/>
    </row>
    <row r="85" spans="1:11" s="250" customFormat="1" ht="18" customHeight="1">
      <c r="A85" s="185"/>
      <c r="B85" s="204">
        <v>218</v>
      </c>
      <c r="C85" s="264" t="s">
        <v>117</v>
      </c>
      <c r="D85" s="131">
        <v>75258</v>
      </c>
      <c r="E85" s="181">
        <f t="shared" si="2"/>
        <v>0.0031514250622023923</v>
      </c>
      <c r="G85" s="271"/>
      <c r="H85" s="275"/>
      <c r="I85" s="271"/>
      <c r="J85" s="276"/>
      <c r="K85" s="274"/>
    </row>
    <row r="86" spans="1:11" s="250" customFormat="1" ht="18" customHeight="1">
      <c r="A86" s="185"/>
      <c r="B86" s="204">
        <v>220</v>
      </c>
      <c r="C86" s="264" t="s">
        <v>119</v>
      </c>
      <c r="D86" s="131">
        <v>42956</v>
      </c>
      <c r="E86" s="181">
        <f t="shared" si="2"/>
        <v>0.001798780395067182</v>
      </c>
      <c r="G86" s="271"/>
      <c r="H86" s="275"/>
      <c r="I86" s="271"/>
      <c r="J86" s="276"/>
      <c r="K86" s="274"/>
    </row>
    <row r="87" spans="1:11" s="250" customFormat="1" ht="18" customHeight="1">
      <c r="A87" s="185"/>
      <c r="B87" s="204">
        <v>222</v>
      </c>
      <c r="C87" s="264" t="s">
        <v>121</v>
      </c>
      <c r="D87" s="131">
        <v>807895</v>
      </c>
      <c r="E87" s="181">
        <f t="shared" si="2"/>
        <v>0.033830563536474546</v>
      </c>
      <c r="G87" s="271"/>
      <c r="H87" s="275"/>
      <c r="I87" s="271"/>
      <c r="J87" s="276"/>
      <c r="K87" s="274"/>
    </row>
    <row r="88" spans="1:11" s="250" customFormat="1" ht="18" customHeight="1">
      <c r="A88" s="185"/>
      <c r="B88" s="204">
        <v>234</v>
      </c>
      <c r="C88" s="264" t="s">
        <v>125</v>
      </c>
      <c r="D88" s="131">
        <v>497787</v>
      </c>
      <c r="E88" s="181">
        <f t="shared" si="2"/>
        <v>0.020844806232407746</v>
      </c>
      <c r="G88" s="271"/>
      <c r="H88" s="236"/>
      <c r="I88" s="272"/>
      <c r="J88" s="273"/>
      <c r="K88" s="274"/>
    </row>
    <row r="89" spans="1:11" s="250" customFormat="1" ht="18" customHeight="1">
      <c r="A89" s="185"/>
      <c r="B89" s="204">
        <v>241</v>
      </c>
      <c r="C89" s="264" t="s">
        <v>126</v>
      </c>
      <c r="D89" s="131">
        <v>14952</v>
      </c>
      <c r="E89" s="181">
        <f t="shared" si="2"/>
        <v>0.0006261142673210843</v>
      </c>
      <c r="G89" s="271"/>
      <c r="H89" s="275"/>
      <c r="I89" s="271"/>
      <c r="J89" s="276"/>
      <c r="K89" s="274"/>
    </row>
    <row r="90" spans="1:11" s="250" customFormat="1" ht="18" customHeight="1">
      <c r="A90" s="185"/>
      <c r="B90" s="204">
        <v>242</v>
      </c>
      <c r="C90" s="264" t="s">
        <v>127</v>
      </c>
      <c r="D90" s="131">
        <v>29444</v>
      </c>
      <c r="E90" s="181">
        <f t="shared" si="2"/>
        <v>0.00123296605718312</v>
      </c>
      <c r="G90" s="271"/>
      <c r="H90" s="236"/>
      <c r="I90" s="272"/>
      <c r="J90" s="273"/>
      <c r="K90" s="274"/>
    </row>
    <row r="91" spans="1:11" s="250" customFormat="1" ht="18" customHeight="1">
      <c r="A91" s="185"/>
      <c r="B91" s="186"/>
      <c r="C91" s="187" t="s">
        <v>430</v>
      </c>
      <c r="D91" s="188">
        <f>D75+D76+D77+D78+D79+D80+D81+D82+D83+D85+D86+D87+D90</f>
        <v>106708366</v>
      </c>
      <c r="E91" s="189">
        <f t="shared" si="2"/>
        <v>4.46840759731943</v>
      </c>
      <c r="G91" s="271"/>
      <c r="H91" s="236"/>
      <c r="I91" s="272"/>
      <c r="J91" s="273"/>
      <c r="K91" s="274"/>
    </row>
    <row r="92" spans="1:11" s="250" customFormat="1" ht="18" customHeight="1">
      <c r="A92" s="185"/>
      <c r="B92" s="186"/>
      <c r="C92" s="187" t="s">
        <v>425</v>
      </c>
      <c r="D92" s="188">
        <f>D74+D84</f>
        <v>13868354</v>
      </c>
      <c r="E92" s="189">
        <f t="shared" si="2"/>
        <v>0.580736644171979</v>
      </c>
      <c r="G92" s="271"/>
      <c r="H92" s="236"/>
      <c r="I92" s="272"/>
      <c r="J92" s="273"/>
      <c r="K92" s="274"/>
    </row>
    <row r="93" spans="1:11" s="250" customFormat="1" ht="18" customHeight="1">
      <c r="A93" s="185"/>
      <c r="B93" s="186"/>
      <c r="C93" s="187" t="s">
        <v>431</v>
      </c>
      <c r="D93" s="188">
        <f>D94-D91-D92</f>
        <v>512739</v>
      </c>
      <c r="E93" s="189">
        <f t="shared" si="2"/>
        <v>0.021470920499728832</v>
      </c>
      <c r="G93" s="271"/>
      <c r="H93" s="236"/>
      <c r="I93" s="272"/>
      <c r="J93" s="273"/>
      <c r="K93" s="274"/>
    </row>
    <row r="94" spans="1:11" s="250" customFormat="1" ht="18" customHeight="1" thickBot="1">
      <c r="A94" s="220" t="s">
        <v>432</v>
      </c>
      <c r="B94" s="191" t="s">
        <v>403</v>
      </c>
      <c r="C94" s="192"/>
      <c r="D94" s="193">
        <f>SUM(D74:D90)</f>
        <v>121089459</v>
      </c>
      <c r="E94" s="194">
        <f t="shared" si="2"/>
        <v>5.070615161991138</v>
      </c>
      <c r="G94" s="271"/>
      <c r="H94" s="236"/>
      <c r="I94" s="272"/>
      <c r="J94" s="273"/>
      <c r="K94" s="274"/>
    </row>
    <row r="95" spans="1:11" s="250" customFormat="1" ht="18" customHeight="1">
      <c r="A95" s="224" t="s">
        <v>412</v>
      </c>
      <c r="B95" s="243">
        <v>157</v>
      </c>
      <c r="C95" s="285" t="s">
        <v>433</v>
      </c>
      <c r="D95" s="132"/>
      <c r="E95" s="198">
        <f t="shared" si="2"/>
        <v>0</v>
      </c>
      <c r="G95" s="271"/>
      <c r="H95" s="275"/>
      <c r="I95" s="271"/>
      <c r="J95" s="276"/>
      <c r="K95" s="274"/>
    </row>
    <row r="96" spans="1:11" s="250" customFormat="1" ht="18" customHeight="1">
      <c r="A96" s="185" t="s">
        <v>426</v>
      </c>
      <c r="B96" s="204">
        <v>223</v>
      </c>
      <c r="C96" s="264" t="s">
        <v>138</v>
      </c>
      <c r="D96" s="131">
        <v>1058955</v>
      </c>
      <c r="E96" s="181">
        <f t="shared" si="2"/>
        <v>0.044343688734015445</v>
      </c>
      <c r="G96" s="278"/>
      <c r="H96" s="236"/>
      <c r="I96" s="272"/>
      <c r="J96" s="279"/>
      <c r="K96" s="274"/>
    </row>
    <row r="97" spans="1:8" s="250" customFormat="1" ht="18" customHeight="1">
      <c r="A97" s="185"/>
      <c r="B97" s="204">
        <v>224</v>
      </c>
      <c r="C97" s="264" t="s">
        <v>139</v>
      </c>
      <c r="D97" s="131">
        <v>16822549</v>
      </c>
      <c r="E97" s="181">
        <f t="shared" si="2"/>
        <v>0.7044434150353157</v>
      </c>
      <c r="H97" s="277"/>
    </row>
    <row r="98" spans="1:8" s="250" customFormat="1" ht="18" customHeight="1">
      <c r="A98" s="185"/>
      <c r="B98" s="204">
        <v>235</v>
      </c>
      <c r="C98" s="264" t="s">
        <v>144</v>
      </c>
      <c r="D98" s="131">
        <v>642532</v>
      </c>
      <c r="E98" s="181">
        <f t="shared" si="2"/>
        <v>0.026905996014603466</v>
      </c>
      <c r="H98" s="277"/>
    </row>
    <row r="99" spans="1:8" s="250" customFormat="1" ht="18" customHeight="1">
      <c r="A99" s="185"/>
      <c r="B99" s="204">
        <v>245</v>
      </c>
      <c r="C99" s="264" t="s">
        <v>150</v>
      </c>
      <c r="D99" s="131">
        <v>617239</v>
      </c>
      <c r="E99" s="181">
        <f t="shared" si="2"/>
        <v>0.025846852879012762</v>
      </c>
      <c r="H99" s="277"/>
    </row>
    <row r="100" spans="1:8" s="250" customFormat="1" ht="18" customHeight="1">
      <c r="A100" s="185"/>
      <c r="B100" s="186"/>
      <c r="C100" s="187" t="s">
        <v>401</v>
      </c>
      <c r="D100" s="188">
        <f>D96+D98+D99</f>
        <v>2318726</v>
      </c>
      <c r="E100" s="189">
        <f t="shared" si="2"/>
        <v>0.09709653762763167</v>
      </c>
      <c r="H100" s="277"/>
    </row>
    <row r="101" spans="1:8" s="250" customFormat="1" ht="18" customHeight="1">
      <c r="A101" s="185"/>
      <c r="B101" s="186"/>
      <c r="C101" s="187" t="s">
        <v>375</v>
      </c>
      <c r="D101" s="188">
        <f>D102-D100</f>
        <v>16822549</v>
      </c>
      <c r="E101" s="189">
        <f t="shared" si="2"/>
        <v>0.7044434150353157</v>
      </c>
      <c r="H101" s="277"/>
    </row>
    <row r="102" spans="1:8" s="250" customFormat="1" ht="18" customHeight="1" thickBot="1">
      <c r="A102" s="190" t="s">
        <v>271</v>
      </c>
      <c r="B102" s="191" t="s">
        <v>371</v>
      </c>
      <c r="C102" s="192"/>
      <c r="D102" s="193">
        <f>SUM(D95:D99)</f>
        <v>19141275</v>
      </c>
      <c r="E102" s="194">
        <f t="shared" si="2"/>
        <v>0.8015399526629474</v>
      </c>
      <c r="H102" s="277"/>
    </row>
    <row r="103" spans="1:8" s="250" customFormat="1" ht="18" customHeight="1">
      <c r="A103" s="209" t="s">
        <v>152</v>
      </c>
      <c r="B103" s="75">
        <v>133</v>
      </c>
      <c r="C103" s="108" t="s">
        <v>153</v>
      </c>
      <c r="D103" s="109">
        <v>132117</v>
      </c>
      <c r="E103" s="198">
        <f t="shared" si="2"/>
        <v>0.005532392900993827</v>
      </c>
      <c r="H103" s="277"/>
    </row>
    <row r="104" spans="1:8" s="250" customFormat="1" ht="18" customHeight="1">
      <c r="A104" s="209"/>
      <c r="B104" s="293">
        <v>137</v>
      </c>
      <c r="C104" s="257" t="s">
        <v>156</v>
      </c>
      <c r="D104" s="131">
        <v>17620</v>
      </c>
      <c r="E104" s="181">
        <f t="shared" si="2"/>
        <v>0.0007378366365835678</v>
      </c>
      <c r="H104" s="277"/>
    </row>
    <row r="105" spans="1:8" s="250" customFormat="1" ht="18" customHeight="1">
      <c r="A105" s="209"/>
      <c r="B105" s="293">
        <v>141</v>
      </c>
      <c r="C105" s="257" t="s">
        <v>159</v>
      </c>
      <c r="D105" s="131">
        <v>2249</v>
      </c>
      <c r="E105" s="181">
        <f t="shared" si="2"/>
        <v>9.417676479434984E-05</v>
      </c>
      <c r="H105" s="277"/>
    </row>
    <row r="106" spans="1:8" s="250" customFormat="1" ht="18" customHeight="1">
      <c r="A106" s="209"/>
      <c r="B106" s="204">
        <v>143</v>
      </c>
      <c r="C106" s="264" t="s">
        <v>160</v>
      </c>
      <c r="D106" s="131">
        <v>32792</v>
      </c>
      <c r="E106" s="181">
        <f t="shared" si="2"/>
        <v>0.0013731633931241974</v>
      </c>
      <c r="H106" s="277"/>
    </row>
    <row r="107" spans="1:8" s="250" customFormat="1" ht="18" customHeight="1">
      <c r="A107" s="209"/>
      <c r="B107" s="204">
        <v>147</v>
      </c>
      <c r="C107" s="264" t="s">
        <v>164</v>
      </c>
      <c r="D107" s="131">
        <v>5763</v>
      </c>
      <c r="E107" s="181">
        <f t="shared" si="2"/>
        <v>0.00024132534260108408</v>
      </c>
      <c r="H107" s="277"/>
    </row>
    <row r="108" spans="1:8" s="250" customFormat="1" ht="18" customHeight="1" thickBot="1">
      <c r="A108" s="220" t="s">
        <v>434</v>
      </c>
      <c r="B108" s="191" t="s">
        <v>316</v>
      </c>
      <c r="C108" s="192"/>
      <c r="D108" s="193">
        <f>SUM(D103:D107)</f>
        <v>190541</v>
      </c>
      <c r="E108" s="194">
        <f t="shared" si="2"/>
        <v>0.007978895038097027</v>
      </c>
      <c r="H108" s="277"/>
    </row>
    <row r="109" spans="1:8" s="250" customFormat="1" ht="18" customHeight="1">
      <c r="A109" s="240" t="s">
        <v>168</v>
      </c>
      <c r="B109" s="243">
        <v>501</v>
      </c>
      <c r="C109" s="285" t="s">
        <v>169</v>
      </c>
      <c r="D109" s="132">
        <v>10112</v>
      </c>
      <c r="E109" s="198">
        <f t="shared" si="2"/>
        <v>0.00042343950449109187</v>
      </c>
      <c r="H109" s="277"/>
    </row>
    <row r="110" spans="1:8" s="250" customFormat="1" ht="18" customHeight="1">
      <c r="A110" s="209"/>
      <c r="B110" s="204">
        <v>506</v>
      </c>
      <c r="C110" s="264" t="s">
        <v>173</v>
      </c>
      <c r="D110" s="131">
        <v>12786</v>
      </c>
      <c r="E110" s="181">
        <f t="shared" si="2"/>
        <v>0.0005354131234595629</v>
      </c>
      <c r="H110" s="277"/>
    </row>
    <row r="111" spans="1:8" s="250" customFormat="1" ht="18" customHeight="1">
      <c r="A111" s="209"/>
      <c r="B111" s="204">
        <v>516</v>
      </c>
      <c r="C111" s="264" t="s">
        <v>182</v>
      </c>
      <c r="D111" s="131"/>
      <c r="E111" s="181">
        <f t="shared" si="2"/>
        <v>0</v>
      </c>
      <c r="H111" s="277"/>
    </row>
    <row r="112" spans="1:8" s="250" customFormat="1" ht="18" customHeight="1">
      <c r="A112" s="209"/>
      <c r="B112" s="19">
        <v>525</v>
      </c>
      <c r="C112" s="106" t="s">
        <v>191</v>
      </c>
      <c r="D112" s="107"/>
      <c r="E112" s="181">
        <f t="shared" si="2"/>
        <v>0</v>
      </c>
      <c r="H112" s="277"/>
    </row>
    <row r="113" spans="1:8" s="250" customFormat="1" ht="18" customHeight="1">
      <c r="A113" s="209"/>
      <c r="B113" s="204">
        <v>535</v>
      </c>
      <c r="C113" s="264" t="s">
        <v>201</v>
      </c>
      <c r="D113" s="131"/>
      <c r="E113" s="181">
        <f t="shared" si="2"/>
        <v>0</v>
      </c>
      <c r="H113" s="277"/>
    </row>
    <row r="114" spans="1:8" s="250" customFormat="1" ht="18" customHeight="1">
      <c r="A114" s="209"/>
      <c r="B114" s="204">
        <v>551</v>
      </c>
      <c r="C114" s="264" t="s">
        <v>217</v>
      </c>
      <c r="D114" s="131">
        <v>5052</v>
      </c>
      <c r="E114" s="181">
        <f t="shared" si="2"/>
        <v>0.0002115522524415542</v>
      </c>
      <c r="H114" s="277"/>
    </row>
    <row r="115" spans="1:8" s="250" customFormat="1" ht="18" customHeight="1" thickBot="1">
      <c r="A115" s="190" t="s">
        <v>435</v>
      </c>
      <c r="B115" s="191" t="s">
        <v>416</v>
      </c>
      <c r="C115" s="192"/>
      <c r="D115" s="193">
        <f>SUM(D109:D114)</f>
        <v>27950</v>
      </c>
      <c r="E115" s="194">
        <f t="shared" si="2"/>
        <v>0.0011704048803922091</v>
      </c>
      <c r="H115" s="277"/>
    </row>
    <row r="116" spans="1:8" s="250" customFormat="1" ht="13.5">
      <c r="A116" s="156"/>
      <c r="B116" s="277"/>
      <c r="H116" s="277"/>
    </row>
    <row r="117" spans="7:11" ht="13.5">
      <c r="G117" s="250"/>
      <c r="H117" s="277"/>
      <c r="I117" s="250"/>
      <c r="J117" s="250"/>
      <c r="K117" s="250"/>
    </row>
    <row r="118" spans="7:11" ht="13.5">
      <c r="G118" s="250"/>
      <c r="H118" s="277"/>
      <c r="I118" s="250"/>
      <c r="J118" s="250"/>
      <c r="K118" s="250"/>
    </row>
    <row r="119" spans="7:11" ht="13.5">
      <c r="G119" s="250"/>
      <c r="H119" s="277"/>
      <c r="I119" s="250"/>
      <c r="J119" s="250"/>
      <c r="K119" s="250"/>
    </row>
    <row r="120" spans="7:11" ht="13.5">
      <c r="G120" s="250"/>
      <c r="H120" s="277"/>
      <c r="I120" s="250"/>
      <c r="J120" s="250"/>
      <c r="K120" s="250"/>
    </row>
  </sheetData>
  <sheetProtection/>
  <mergeCells count="2">
    <mergeCell ref="A6:C6"/>
    <mergeCell ref="G6:I6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206"/>
  <sheetViews>
    <sheetView zoomScalePageLayoutView="0" workbookViewId="0" topLeftCell="A52">
      <selection activeCell="I124" sqref="I124"/>
    </sheetView>
  </sheetViews>
  <sheetFormatPr defaultColWidth="9.00390625" defaultRowHeight="13.5"/>
  <cols>
    <col min="1" max="1" width="6.625" style="182" customWidth="1"/>
    <col min="2" max="2" width="7.125" style="245" customWidth="1"/>
    <col min="3" max="3" width="19.125" style="182" customWidth="1"/>
    <col min="4" max="4" width="14.625" style="182" customWidth="1"/>
    <col min="5" max="7" width="6.625" style="182" customWidth="1"/>
    <col min="8" max="8" width="7.125" style="245" customWidth="1"/>
    <col min="9" max="9" width="19.125" style="182" customWidth="1"/>
    <col min="10" max="10" width="14.625" style="182" customWidth="1"/>
    <col min="11" max="11" width="6.625" style="182" customWidth="1"/>
    <col min="12" max="16384" width="9.00390625" style="182" customWidth="1"/>
  </cols>
  <sheetData>
    <row r="1" spans="1:5" ht="17.25">
      <c r="A1" s="146" t="s">
        <v>320</v>
      </c>
      <c r="B1" s="147"/>
      <c r="C1" s="148"/>
      <c r="D1" s="148"/>
      <c r="E1" s="149"/>
    </row>
    <row r="2" spans="1:5" ht="13.5">
      <c r="A2" s="152"/>
      <c r="B2" s="153"/>
      <c r="C2" s="154"/>
      <c r="D2" s="154"/>
      <c r="E2" s="155"/>
    </row>
    <row r="3" spans="1:5" ht="13.5">
      <c r="A3" s="152" t="s">
        <v>288</v>
      </c>
      <c r="B3" s="153"/>
      <c r="C3" s="154"/>
      <c r="D3" s="154"/>
      <c r="E3" s="155"/>
    </row>
    <row r="4" spans="1:11" ht="14.25" thickBot="1">
      <c r="A4" s="158" t="s">
        <v>436</v>
      </c>
      <c r="B4" s="159"/>
      <c r="C4" s="160"/>
      <c r="D4" s="152"/>
      <c r="E4" s="155" t="s">
        <v>261</v>
      </c>
      <c r="G4" s="158" t="s">
        <v>228</v>
      </c>
      <c r="H4" s="153"/>
      <c r="I4" s="154"/>
      <c r="J4" s="152"/>
      <c r="K4" s="155" t="s">
        <v>261</v>
      </c>
    </row>
    <row r="5" spans="1:11" ht="18" customHeight="1">
      <c r="A5" s="161" t="s">
        <v>0</v>
      </c>
      <c r="B5" s="164" t="s">
        <v>1</v>
      </c>
      <c r="C5" s="246" t="s">
        <v>2</v>
      </c>
      <c r="D5" s="164" t="s">
        <v>262</v>
      </c>
      <c r="E5" s="247" t="s">
        <v>263</v>
      </c>
      <c r="G5" s="166" t="s">
        <v>0</v>
      </c>
      <c r="H5" s="167" t="s">
        <v>1</v>
      </c>
      <c r="I5" s="168" t="s">
        <v>2</v>
      </c>
      <c r="J5" s="167" t="s">
        <v>262</v>
      </c>
      <c r="K5" s="169" t="s">
        <v>263</v>
      </c>
    </row>
    <row r="6" spans="1:11" s="294" customFormat="1" ht="18" customHeight="1">
      <c r="A6" s="315" t="s">
        <v>352</v>
      </c>
      <c r="B6" s="316"/>
      <c r="C6" s="316"/>
      <c r="D6" s="170">
        <f>D33+D50+D53+D93+D126+D150+D164+D206</f>
        <v>852747831</v>
      </c>
      <c r="E6" s="171">
        <f>D6/$D$6*100</f>
        <v>100</v>
      </c>
      <c r="G6" s="315" t="s">
        <v>229</v>
      </c>
      <c r="H6" s="316"/>
      <c r="I6" s="316"/>
      <c r="J6" s="170">
        <f>J32+J42+J45+J71+J103+J123+J134+J160+J163</f>
        <v>907074653</v>
      </c>
      <c r="K6" s="171">
        <f>J6/$J$6*100</f>
        <v>100</v>
      </c>
    </row>
    <row r="7" spans="1:11" ht="18" customHeight="1">
      <c r="A7" s="172"/>
      <c r="B7" s="173"/>
      <c r="C7" s="173"/>
      <c r="D7" s="173"/>
      <c r="E7" s="174"/>
      <c r="G7" s="172"/>
      <c r="H7" s="173"/>
      <c r="I7" s="173"/>
      <c r="J7" s="173"/>
      <c r="K7" s="249"/>
    </row>
    <row r="8" spans="1:11" ht="18" customHeight="1">
      <c r="A8" s="178" t="s">
        <v>3</v>
      </c>
      <c r="B8" s="204">
        <v>103</v>
      </c>
      <c r="C8" s="264" t="s">
        <v>227</v>
      </c>
      <c r="D8" s="131">
        <v>61476138</v>
      </c>
      <c r="E8" s="181">
        <f>D8/$D$6*100</f>
        <v>7.2091813974956915</v>
      </c>
      <c r="G8" s="178" t="s">
        <v>3</v>
      </c>
      <c r="H8" s="204">
        <v>103</v>
      </c>
      <c r="I8" s="264" t="s">
        <v>227</v>
      </c>
      <c r="J8" s="131">
        <v>58780198</v>
      </c>
      <c r="K8" s="181">
        <f>J8/$J$6*100</f>
        <v>6.480194083871066</v>
      </c>
    </row>
    <row r="9" spans="1:11" ht="18" customHeight="1">
      <c r="A9" s="185"/>
      <c r="B9" s="204">
        <v>105</v>
      </c>
      <c r="C9" s="264" t="s">
        <v>4</v>
      </c>
      <c r="D9" s="131">
        <v>158515741</v>
      </c>
      <c r="E9" s="181">
        <f aca="true" t="shared" si="0" ref="E9:E76">D9/$D$6*100</f>
        <v>18.588817847136806</v>
      </c>
      <c r="G9" s="185"/>
      <c r="H9" s="204">
        <v>105</v>
      </c>
      <c r="I9" s="264" t="s">
        <v>4</v>
      </c>
      <c r="J9" s="131">
        <v>103866684</v>
      </c>
      <c r="K9" s="181">
        <f aca="true" t="shared" si="1" ref="K9:K77">J9/$J$6*100</f>
        <v>11.450731608085183</v>
      </c>
    </row>
    <row r="10" spans="1:11" ht="18" customHeight="1">
      <c r="A10" s="185"/>
      <c r="B10" s="204">
        <v>106</v>
      </c>
      <c r="C10" s="264" t="s">
        <v>5</v>
      </c>
      <c r="D10" s="131">
        <v>31051017</v>
      </c>
      <c r="E10" s="181">
        <f t="shared" si="0"/>
        <v>3.641289472831271</v>
      </c>
      <c r="G10" s="185"/>
      <c r="H10" s="204">
        <v>106</v>
      </c>
      <c r="I10" s="264" t="s">
        <v>5</v>
      </c>
      <c r="J10" s="131">
        <v>55150442</v>
      </c>
      <c r="K10" s="181">
        <f t="shared" si="1"/>
        <v>6.080033414846176</v>
      </c>
    </row>
    <row r="11" spans="1:11" ht="18" customHeight="1">
      <c r="A11" s="185"/>
      <c r="B11" s="204">
        <v>107</v>
      </c>
      <c r="C11" s="264" t="s">
        <v>6</v>
      </c>
      <c r="D11" s="131">
        <v>37336</v>
      </c>
      <c r="E11" s="181">
        <f t="shared" si="0"/>
        <v>0.004378316618667542</v>
      </c>
      <c r="G11" s="185"/>
      <c r="H11" s="19">
        <v>107</v>
      </c>
      <c r="I11" s="133" t="s">
        <v>6</v>
      </c>
      <c r="J11" s="131">
        <v>5551</v>
      </c>
      <c r="K11" s="181">
        <f t="shared" si="1"/>
        <v>0.0006119672710113751</v>
      </c>
    </row>
    <row r="12" spans="1:11" ht="18" customHeight="1">
      <c r="A12" s="185"/>
      <c r="B12" s="204">
        <v>108</v>
      </c>
      <c r="C12" s="264" t="s">
        <v>7</v>
      </c>
      <c r="D12" s="131">
        <v>26791333</v>
      </c>
      <c r="E12" s="181">
        <f t="shared" si="0"/>
        <v>3.141765012592568</v>
      </c>
      <c r="G12" s="185"/>
      <c r="H12" s="204">
        <v>108</v>
      </c>
      <c r="I12" s="264" t="s">
        <v>7</v>
      </c>
      <c r="J12" s="131">
        <v>7775099</v>
      </c>
      <c r="K12" s="181">
        <f t="shared" si="1"/>
        <v>0.8571619738557505</v>
      </c>
    </row>
    <row r="13" spans="1:11" ht="18" customHeight="1">
      <c r="A13" s="185"/>
      <c r="B13" s="204">
        <v>110</v>
      </c>
      <c r="C13" s="264" t="s">
        <v>8</v>
      </c>
      <c r="D13" s="131">
        <v>17361073</v>
      </c>
      <c r="E13" s="181">
        <f t="shared" si="0"/>
        <v>2.0358976439308</v>
      </c>
      <c r="G13" s="185"/>
      <c r="H13" s="204">
        <v>110</v>
      </c>
      <c r="I13" s="264" t="s">
        <v>8</v>
      </c>
      <c r="J13" s="131">
        <v>14294274</v>
      </c>
      <c r="K13" s="181">
        <f t="shared" si="1"/>
        <v>1.5758652226389576</v>
      </c>
    </row>
    <row r="14" spans="1:11" ht="18" customHeight="1">
      <c r="A14" s="185"/>
      <c r="B14" s="204">
        <v>111</v>
      </c>
      <c r="C14" s="264" t="s">
        <v>9</v>
      </c>
      <c r="D14" s="131">
        <v>42785248</v>
      </c>
      <c r="E14" s="181">
        <f t="shared" si="0"/>
        <v>5.017338824518218</v>
      </c>
      <c r="G14" s="185"/>
      <c r="H14" s="204">
        <v>111</v>
      </c>
      <c r="I14" s="264" t="s">
        <v>9</v>
      </c>
      <c r="J14" s="131">
        <v>35471473</v>
      </c>
      <c r="K14" s="181">
        <f t="shared" si="1"/>
        <v>3.910535134311597</v>
      </c>
    </row>
    <row r="15" spans="1:11" ht="18" customHeight="1">
      <c r="A15" s="185"/>
      <c r="B15" s="204">
        <v>112</v>
      </c>
      <c r="C15" s="264" t="s">
        <v>10</v>
      </c>
      <c r="D15" s="131">
        <v>20122487</v>
      </c>
      <c r="E15" s="181">
        <f t="shared" si="0"/>
        <v>2.3597230351677085</v>
      </c>
      <c r="G15" s="185"/>
      <c r="H15" s="204">
        <v>112</v>
      </c>
      <c r="I15" s="264" t="s">
        <v>10</v>
      </c>
      <c r="J15" s="131">
        <v>9336008</v>
      </c>
      <c r="K15" s="181">
        <f t="shared" si="1"/>
        <v>1.0292436205909503</v>
      </c>
    </row>
    <row r="16" spans="1:11" ht="18" customHeight="1">
      <c r="A16" s="185"/>
      <c r="B16" s="204">
        <v>113</v>
      </c>
      <c r="C16" s="264" t="s">
        <v>11</v>
      </c>
      <c r="D16" s="131">
        <v>39025481</v>
      </c>
      <c r="E16" s="181">
        <f t="shared" si="0"/>
        <v>4.576438611897214</v>
      </c>
      <c r="G16" s="185"/>
      <c r="H16" s="204">
        <v>113</v>
      </c>
      <c r="I16" s="264" t="s">
        <v>11</v>
      </c>
      <c r="J16" s="131">
        <v>6683030</v>
      </c>
      <c r="K16" s="181">
        <f t="shared" si="1"/>
        <v>0.736767362851225</v>
      </c>
    </row>
    <row r="17" spans="1:11" ht="18" customHeight="1">
      <c r="A17" s="185"/>
      <c r="B17" s="204">
        <v>116</v>
      </c>
      <c r="C17" s="264" t="s">
        <v>12</v>
      </c>
      <c r="D17" s="131">
        <v>22043</v>
      </c>
      <c r="E17" s="181">
        <f t="shared" si="0"/>
        <v>0.002584937680128793</v>
      </c>
      <c r="G17" s="185"/>
      <c r="H17" s="204">
        <v>117</v>
      </c>
      <c r="I17" s="264" t="s">
        <v>13</v>
      </c>
      <c r="J17" s="131">
        <v>15725561</v>
      </c>
      <c r="K17" s="181">
        <f t="shared" si="1"/>
        <v>1.7336567555923097</v>
      </c>
    </row>
    <row r="18" spans="1:11" ht="18" customHeight="1">
      <c r="A18" s="185"/>
      <c r="B18" s="204">
        <v>117</v>
      </c>
      <c r="C18" s="264" t="s">
        <v>13</v>
      </c>
      <c r="D18" s="131">
        <v>26757331</v>
      </c>
      <c r="E18" s="181">
        <f t="shared" si="0"/>
        <v>3.137777667358265</v>
      </c>
      <c r="G18" s="185"/>
      <c r="H18" s="204">
        <v>118</v>
      </c>
      <c r="I18" s="264" t="s">
        <v>14</v>
      </c>
      <c r="J18" s="131">
        <v>7721315</v>
      </c>
      <c r="K18" s="181">
        <f t="shared" si="1"/>
        <v>0.8512325831686535</v>
      </c>
    </row>
    <row r="19" spans="1:11" ht="18" customHeight="1">
      <c r="A19" s="185"/>
      <c r="B19" s="204">
        <v>118</v>
      </c>
      <c r="C19" s="264" t="s">
        <v>14</v>
      </c>
      <c r="D19" s="131">
        <v>15508083</v>
      </c>
      <c r="E19" s="181">
        <f t="shared" si="0"/>
        <v>1.8186012835487355</v>
      </c>
      <c r="G19" s="185"/>
      <c r="H19" s="204">
        <v>120</v>
      </c>
      <c r="I19" s="264" t="s">
        <v>15</v>
      </c>
      <c r="J19" s="131">
        <v>1097517</v>
      </c>
      <c r="K19" s="181">
        <f t="shared" si="1"/>
        <v>0.12099522309108113</v>
      </c>
    </row>
    <row r="20" spans="1:11" ht="18" customHeight="1">
      <c r="A20" s="185"/>
      <c r="B20" s="204">
        <v>120</v>
      </c>
      <c r="C20" s="264" t="s">
        <v>15</v>
      </c>
      <c r="D20" s="131">
        <v>89121</v>
      </c>
      <c r="E20" s="181">
        <f t="shared" si="0"/>
        <v>0.010451038016184647</v>
      </c>
      <c r="G20" s="185"/>
      <c r="H20" s="204">
        <v>121</v>
      </c>
      <c r="I20" s="264" t="s">
        <v>16</v>
      </c>
      <c r="J20" s="131">
        <v>324464</v>
      </c>
      <c r="K20" s="181">
        <f t="shared" si="1"/>
        <v>0.035770374458914574</v>
      </c>
    </row>
    <row r="21" spans="1:11" ht="18" customHeight="1">
      <c r="A21" s="185"/>
      <c r="B21" s="204">
        <v>121</v>
      </c>
      <c r="C21" s="264" t="s">
        <v>16</v>
      </c>
      <c r="D21" s="131">
        <v>12737</v>
      </c>
      <c r="E21" s="181">
        <f t="shared" si="0"/>
        <v>0.0014936420283899847</v>
      </c>
      <c r="G21" s="185"/>
      <c r="H21" s="204">
        <v>122</v>
      </c>
      <c r="I21" s="264" t="s">
        <v>17</v>
      </c>
      <c r="J21" s="131">
        <v>2445865</v>
      </c>
      <c r="K21" s="181">
        <f t="shared" si="1"/>
        <v>0.2696431866892879</v>
      </c>
    </row>
    <row r="22" spans="1:11" ht="18" customHeight="1">
      <c r="A22" s="185"/>
      <c r="B22" s="204">
        <v>122</v>
      </c>
      <c r="C22" s="264" t="s">
        <v>17</v>
      </c>
      <c r="D22" s="131">
        <v>201505</v>
      </c>
      <c r="E22" s="181">
        <f t="shared" si="0"/>
        <v>0.02363008062579288</v>
      </c>
      <c r="G22" s="185"/>
      <c r="H22" s="204">
        <v>123</v>
      </c>
      <c r="I22" s="264" t="s">
        <v>18</v>
      </c>
      <c r="J22" s="131">
        <v>6451098</v>
      </c>
      <c r="K22" s="181">
        <f t="shared" si="1"/>
        <v>0.7111981333249756</v>
      </c>
    </row>
    <row r="23" spans="1:11" ht="18" customHeight="1">
      <c r="A23" s="185"/>
      <c r="B23" s="204">
        <v>123</v>
      </c>
      <c r="C23" s="264" t="s">
        <v>18</v>
      </c>
      <c r="D23" s="131">
        <v>12507512</v>
      </c>
      <c r="E23" s="181">
        <f t="shared" si="0"/>
        <v>1.4667304383914639</v>
      </c>
      <c r="G23" s="185"/>
      <c r="H23" s="204">
        <v>124</v>
      </c>
      <c r="I23" s="264" t="s">
        <v>19</v>
      </c>
      <c r="J23" s="131">
        <v>122863</v>
      </c>
      <c r="K23" s="181">
        <f t="shared" si="1"/>
        <v>0.013544971143626476</v>
      </c>
    </row>
    <row r="24" spans="1:11" ht="18" customHeight="1">
      <c r="A24" s="185"/>
      <c r="B24" s="204">
        <v>124</v>
      </c>
      <c r="C24" s="264" t="s">
        <v>19</v>
      </c>
      <c r="D24" s="131">
        <v>905813</v>
      </c>
      <c r="E24" s="181">
        <f t="shared" si="0"/>
        <v>0.10622284420680045</v>
      </c>
      <c r="G24" s="185"/>
      <c r="H24" s="204">
        <v>125</v>
      </c>
      <c r="I24" s="264" t="s">
        <v>20</v>
      </c>
      <c r="J24" s="131">
        <v>309341</v>
      </c>
      <c r="K24" s="181">
        <f t="shared" si="1"/>
        <v>0.034103146745078326</v>
      </c>
    </row>
    <row r="25" spans="1:11" ht="18" customHeight="1">
      <c r="A25" s="185"/>
      <c r="B25" s="204">
        <v>125</v>
      </c>
      <c r="C25" s="264" t="s">
        <v>20</v>
      </c>
      <c r="D25" s="131">
        <v>367401</v>
      </c>
      <c r="E25" s="181">
        <f t="shared" si="0"/>
        <v>0.04308436640280355</v>
      </c>
      <c r="G25" s="185"/>
      <c r="H25" s="204">
        <v>126</v>
      </c>
      <c r="I25" s="264" t="s">
        <v>21</v>
      </c>
      <c r="J25" s="131">
        <v>2128</v>
      </c>
      <c r="K25" s="181">
        <f t="shared" si="1"/>
        <v>0.00023460031574710973</v>
      </c>
    </row>
    <row r="26" spans="1:11" ht="18" customHeight="1">
      <c r="A26" s="185"/>
      <c r="B26" s="204">
        <v>126</v>
      </c>
      <c r="C26" s="264" t="s">
        <v>21</v>
      </c>
      <c r="D26" s="131">
        <v>5947</v>
      </c>
      <c r="E26" s="181">
        <f t="shared" si="0"/>
        <v>0.0006973925683312585</v>
      </c>
      <c r="G26" s="185"/>
      <c r="H26" s="204">
        <v>127</v>
      </c>
      <c r="I26" s="264" t="s">
        <v>22</v>
      </c>
      <c r="J26" s="131">
        <v>1920328</v>
      </c>
      <c r="K26" s="181">
        <f t="shared" si="1"/>
        <v>0.21170561801598484</v>
      </c>
    </row>
    <row r="27" spans="1:11" ht="18" customHeight="1">
      <c r="A27" s="185"/>
      <c r="B27" s="204">
        <v>127</v>
      </c>
      <c r="C27" s="264" t="s">
        <v>22</v>
      </c>
      <c r="D27" s="131">
        <v>546436</v>
      </c>
      <c r="E27" s="181">
        <f t="shared" si="0"/>
        <v>0.06407943592881446</v>
      </c>
      <c r="G27" s="185"/>
      <c r="H27" s="204">
        <v>129</v>
      </c>
      <c r="I27" s="264" t="s">
        <v>24</v>
      </c>
      <c r="J27" s="131">
        <v>1223</v>
      </c>
      <c r="K27" s="181">
        <f t="shared" si="1"/>
        <v>0.0001348290348490203</v>
      </c>
    </row>
    <row r="28" spans="1:11" ht="18" customHeight="1">
      <c r="A28" s="185"/>
      <c r="B28" s="204">
        <v>129</v>
      </c>
      <c r="C28" s="264" t="s">
        <v>24</v>
      </c>
      <c r="D28" s="131">
        <v>56377</v>
      </c>
      <c r="E28" s="181">
        <f t="shared" si="0"/>
        <v>0.0066112158777217695</v>
      </c>
      <c r="G28" s="185"/>
      <c r="H28" s="204">
        <v>131</v>
      </c>
      <c r="I28" s="264" t="s">
        <v>26</v>
      </c>
      <c r="J28" s="131">
        <v>52041</v>
      </c>
      <c r="K28" s="181">
        <f t="shared" si="1"/>
        <v>0.005737234507422621</v>
      </c>
    </row>
    <row r="29" spans="1:11" ht="18" customHeight="1">
      <c r="A29" s="185"/>
      <c r="B29" s="204">
        <v>130</v>
      </c>
      <c r="C29" s="264" t="s">
        <v>25</v>
      </c>
      <c r="D29" s="131">
        <v>18337</v>
      </c>
      <c r="E29" s="181">
        <f t="shared" si="0"/>
        <v>0.0021503426140054294</v>
      </c>
      <c r="G29" s="185"/>
      <c r="H29" s="204">
        <v>132</v>
      </c>
      <c r="I29" s="264" t="s">
        <v>27</v>
      </c>
      <c r="J29" s="131">
        <v>251</v>
      </c>
      <c r="K29" s="181">
        <f t="shared" si="1"/>
        <v>2.7671371829193862E-05</v>
      </c>
    </row>
    <row r="30" spans="1:11" ht="18" customHeight="1">
      <c r="A30" s="185"/>
      <c r="B30" s="204">
        <v>131</v>
      </c>
      <c r="C30" s="264" t="s">
        <v>26</v>
      </c>
      <c r="D30" s="131">
        <v>76391</v>
      </c>
      <c r="E30" s="181">
        <f t="shared" si="0"/>
        <v>0.00895821686352668</v>
      </c>
      <c r="G30" s="185"/>
      <c r="H30" s="186"/>
      <c r="I30" s="187" t="s">
        <v>330</v>
      </c>
      <c r="J30" s="188">
        <f>J13+J14+J15+J16+J17+J18+J19+J20+J21</f>
        <v>93099507</v>
      </c>
      <c r="K30" s="295">
        <f t="shared" si="1"/>
        <v>10.263709463392976</v>
      </c>
    </row>
    <row r="31" spans="1:11" ht="18" customHeight="1">
      <c r="A31" s="185"/>
      <c r="B31" s="186"/>
      <c r="C31" s="187" t="s">
        <v>330</v>
      </c>
      <c r="D31" s="188">
        <f>D13+D14+D15+D16+D17+D18+D19+D20+D21+D22</f>
        <v>161885109</v>
      </c>
      <c r="E31" s="189">
        <f t="shared" si="0"/>
        <v>18.983936764771435</v>
      </c>
      <c r="G31" s="185"/>
      <c r="H31" s="186"/>
      <c r="I31" s="187" t="s">
        <v>230</v>
      </c>
      <c r="J31" s="188">
        <f>J32-J30</f>
        <v>234437247</v>
      </c>
      <c r="K31" s="189">
        <f t="shared" si="1"/>
        <v>25.8454192523887</v>
      </c>
    </row>
    <row r="32" spans="1:11" ht="18" customHeight="1" thickBot="1">
      <c r="A32" s="185"/>
      <c r="B32" s="186"/>
      <c r="C32" s="187" t="s">
        <v>331</v>
      </c>
      <c r="D32" s="188">
        <f>D33-D31</f>
        <v>292355779</v>
      </c>
      <c r="E32" s="189">
        <f t="shared" si="0"/>
        <v>34.28396629952847</v>
      </c>
      <c r="G32" s="190" t="s">
        <v>28</v>
      </c>
      <c r="H32" s="191" t="s">
        <v>389</v>
      </c>
      <c r="I32" s="192"/>
      <c r="J32" s="193">
        <f>SUM(J8:J29)</f>
        <v>327536754</v>
      </c>
      <c r="K32" s="194">
        <f t="shared" si="1"/>
        <v>36.10912871578167</v>
      </c>
    </row>
    <row r="33" spans="1:11" ht="18" customHeight="1" thickBot="1">
      <c r="A33" s="190" t="s">
        <v>437</v>
      </c>
      <c r="B33" s="191" t="s">
        <v>389</v>
      </c>
      <c r="C33" s="192"/>
      <c r="D33" s="193">
        <f>SUM(D8:D30)</f>
        <v>454240888</v>
      </c>
      <c r="E33" s="194">
        <f t="shared" si="0"/>
        <v>53.2679030642999</v>
      </c>
      <c r="G33" s="185" t="s">
        <v>29</v>
      </c>
      <c r="H33" s="243">
        <v>601</v>
      </c>
      <c r="I33" s="285" t="s">
        <v>30</v>
      </c>
      <c r="J33" s="132">
        <v>1188259</v>
      </c>
      <c r="K33" s="181">
        <f t="shared" si="1"/>
        <v>0.13099903035213573</v>
      </c>
    </row>
    <row r="34" spans="1:11" ht="18" customHeight="1">
      <c r="A34" s="185" t="s">
        <v>29</v>
      </c>
      <c r="B34" s="243">
        <v>601</v>
      </c>
      <c r="C34" s="285" t="s">
        <v>30</v>
      </c>
      <c r="D34" s="132">
        <v>3415751</v>
      </c>
      <c r="E34" s="198">
        <f t="shared" si="0"/>
        <v>0.40055815750295354</v>
      </c>
      <c r="G34" s="185"/>
      <c r="H34" s="243">
        <v>602</v>
      </c>
      <c r="I34" s="285" t="s">
        <v>31</v>
      </c>
      <c r="J34" s="132">
        <v>547</v>
      </c>
      <c r="K34" s="181">
        <f t="shared" si="1"/>
        <v>6.030374657597228E-05</v>
      </c>
    </row>
    <row r="35" spans="1:11" ht="18" customHeight="1">
      <c r="A35" s="185"/>
      <c r="B35" s="204">
        <v>602</v>
      </c>
      <c r="C35" s="264" t="s">
        <v>31</v>
      </c>
      <c r="D35" s="131">
        <v>6764</v>
      </c>
      <c r="E35" s="181">
        <f t="shared" si="0"/>
        <v>0.0007932004930540832</v>
      </c>
      <c r="G35" s="185"/>
      <c r="H35" s="204">
        <v>606</v>
      </c>
      <c r="I35" s="264" t="s">
        <v>33</v>
      </c>
      <c r="J35" s="131">
        <v>230586</v>
      </c>
      <c r="K35" s="181">
        <f t="shared" si="1"/>
        <v>0.02542084041675895</v>
      </c>
    </row>
    <row r="36" spans="1:11" ht="18" customHeight="1">
      <c r="A36" s="185"/>
      <c r="B36" s="204">
        <v>606</v>
      </c>
      <c r="C36" s="287" t="s">
        <v>33</v>
      </c>
      <c r="D36" s="131">
        <v>625606</v>
      </c>
      <c r="E36" s="181">
        <f t="shared" si="0"/>
        <v>0.0733635404579528</v>
      </c>
      <c r="G36" s="185"/>
      <c r="H36" s="204">
        <v>611</v>
      </c>
      <c r="I36" s="264" t="s">
        <v>36</v>
      </c>
      <c r="J36" s="131"/>
      <c r="K36" s="181">
        <f t="shared" si="1"/>
        <v>0</v>
      </c>
    </row>
    <row r="37" spans="1:11" ht="18" customHeight="1">
      <c r="A37" s="185"/>
      <c r="B37" s="19">
        <v>607</v>
      </c>
      <c r="C37" s="133" t="s">
        <v>226</v>
      </c>
      <c r="D37" s="131"/>
      <c r="E37" s="181">
        <f t="shared" si="0"/>
        <v>0</v>
      </c>
      <c r="G37" s="185"/>
      <c r="H37" s="204">
        <v>612</v>
      </c>
      <c r="I37" s="264" t="s">
        <v>37</v>
      </c>
      <c r="J37" s="131">
        <v>439</v>
      </c>
      <c r="K37" s="181">
        <f t="shared" si="1"/>
        <v>4.839733957376935E-05</v>
      </c>
    </row>
    <row r="38" spans="1:11" ht="18" customHeight="1">
      <c r="A38" s="185"/>
      <c r="B38" s="204">
        <v>610</v>
      </c>
      <c r="C38" s="264" t="s">
        <v>35</v>
      </c>
      <c r="D38" s="131"/>
      <c r="E38" s="181">
        <f t="shared" si="0"/>
        <v>0</v>
      </c>
      <c r="G38" s="185"/>
      <c r="H38" s="204">
        <v>619</v>
      </c>
      <c r="I38" s="264" t="s">
        <v>43</v>
      </c>
      <c r="J38" s="131">
        <v>9698</v>
      </c>
      <c r="K38" s="181">
        <f t="shared" si="1"/>
        <v>0.001069151250994112</v>
      </c>
    </row>
    <row r="39" spans="1:11" ht="18" customHeight="1">
      <c r="A39" s="185"/>
      <c r="B39" s="19">
        <v>611</v>
      </c>
      <c r="C39" s="133" t="s">
        <v>36</v>
      </c>
      <c r="D39" s="131"/>
      <c r="E39" s="181">
        <f t="shared" si="0"/>
        <v>0</v>
      </c>
      <c r="G39" s="185"/>
      <c r="H39" s="204">
        <v>620</v>
      </c>
      <c r="I39" s="264" t="s">
        <v>44</v>
      </c>
      <c r="J39" s="131">
        <v>87549</v>
      </c>
      <c r="K39" s="181">
        <f t="shared" si="1"/>
        <v>0.009651796542924676</v>
      </c>
    </row>
    <row r="40" spans="1:11" ht="18" customHeight="1">
      <c r="A40" s="185"/>
      <c r="B40" s="204">
        <v>612</v>
      </c>
      <c r="C40" s="264" t="s">
        <v>37</v>
      </c>
      <c r="D40" s="131">
        <v>7327</v>
      </c>
      <c r="E40" s="181">
        <f t="shared" si="0"/>
        <v>0.0008592223555007789</v>
      </c>
      <c r="G40" s="185"/>
      <c r="H40" s="204">
        <v>625</v>
      </c>
      <c r="I40" s="264" t="s">
        <v>47</v>
      </c>
      <c r="J40" s="131">
        <v>7872</v>
      </c>
      <c r="K40" s="181">
        <f t="shared" si="1"/>
        <v>0.0008678447770494586</v>
      </c>
    </row>
    <row r="41" spans="1:11" ht="18" customHeight="1">
      <c r="A41" s="185"/>
      <c r="B41" s="204">
        <v>613</v>
      </c>
      <c r="C41" s="264" t="s">
        <v>38</v>
      </c>
      <c r="D41" s="131">
        <v>896</v>
      </c>
      <c r="E41" s="181">
        <f t="shared" si="0"/>
        <v>0.0001050720936984711</v>
      </c>
      <c r="G41" s="185"/>
      <c r="H41" s="204">
        <v>628</v>
      </c>
      <c r="I41" s="264" t="s">
        <v>50</v>
      </c>
      <c r="J41" s="131">
        <v>90907</v>
      </c>
      <c r="K41" s="181">
        <f t="shared" si="1"/>
        <v>0.010021997605085764</v>
      </c>
    </row>
    <row r="42" spans="1:11" ht="18" customHeight="1" thickBot="1">
      <c r="A42" s="185"/>
      <c r="B42" s="204">
        <v>615</v>
      </c>
      <c r="C42" s="264" t="s">
        <v>40</v>
      </c>
      <c r="D42" s="131">
        <v>2161</v>
      </c>
      <c r="E42" s="181">
        <f t="shared" si="0"/>
        <v>0.0002534160652705313</v>
      </c>
      <c r="G42" s="190" t="s">
        <v>438</v>
      </c>
      <c r="H42" s="191" t="s">
        <v>391</v>
      </c>
      <c r="I42" s="192"/>
      <c r="J42" s="193">
        <f>SUM(J33:J41)</f>
        <v>1615857</v>
      </c>
      <c r="K42" s="194">
        <f t="shared" si="1"/>
        <v>0.17813936203109845</v>
      </c>
    </row>
    <row r="43" spans="1:11" ht="18" customHeight="1">
      <c r="A43" s="185"/>
      <c r="B43" s="204">
        <v>618</v>
      </c>
      <c r="C43" s="264" t="s">
        <v>42</v>
      </c>
      <c r="D43" s="131">
        <v>3128</v>
      </c>
      <c r="E43" s="181">
        <f t="shared" si="0"/>
        <v>0.00036681418425091246</v>
      </c>
      <c r="G43" s="185" t="s">
        <v>51</v>
      </c>
      <c r="H43" s="243">
        <v>302</v>
      </c>
      <c r="I43" s="285" t="s">
        <v>52</v>
      </c>
      <c r="J43" s="132">
        <v>6599785</v>
      </c>
      <c r="K43" s="181">
        <f t="shared" si="1"/>
        <v>0.7275900586762399</v>
      </c>
    </row>
    <row r="44" spans="1:11" ht="18" customHeight="1">
      <c r="A44" s="185"/>
      <c r="B44" s="204">
        <v>619</v>
      </c>
      <c r="C44" s="264" t="s">
        <v>43</v>
      </c>
      <c r="D44" s="131">
        <v>2590</v>
      </c>
      <c r="E44" s="181">
        <f t="shared" si="0"/>
        <v>0.00030372402084714303</v>
      </c>
      <c r="G44" s="185"/>
      <c r="H44" s="204">
        <v>304</v>
      </c>
      <c r="I44" s="264" t="s">
        <v>53</v>
      </c>
      <c r="J44" s="131">
        <v>258908821</v>
      </c>
      <c r="K44" s="181">
        <f t="shared" si="1"/>
        <v>28.543275919319512</v>
      </c>
    </row>
    <row r="45" spans="1:11" ht="18" customHeight="1" thickBot="1">
      <c r="A45" s="185"/>
      <c r="B45" s="204">
        <v>620</v>
      </c>
      <c r="C45" s="264" t="s">
        <v>44</v>
      </c>
      <c r="D45" s="131">
        <v>9643</v>
      </c>
      <c r="E45" s="181">
        <f t="shared" si="0"/>
        <v>0.001130814954837452</v>
      </c>
      <c r="G45" s="190" t="s">
        <v>54</v>
      </c>
      <c r="H45" s="191" t="s">
        <v>394</v>
      </c>
      <c r="I45" s="192"/>
      <c r="J45" s="193">
        <f>SUM(J43:J44)</f>
        <v>265508606</v>
      </c>
      <c r="K45" s="194">
        <f t="shared" si="1"/>
        <v>29.270865977995747</v>
      </c>
    </row>
    <row r="46" spans="1:11" ht="18" customHeight="1">
      <c r="A46" s="185"/>
      <c r="B46" s="204">
        <v>621</v>
      </c>
      <c r="C46" s="264" t="s">
        <v>45</v>
      </c>
      <c r="D46" s="131">
        <v>569</v>
      </c>
      <c r="E46" s="181">
        <f t="shared" si="0"/>
        <v>6.672547021699783E-05</v>
      </c>
      <c r="G46" s="185" t="s">
        <v>55</v>
      </c>
      <c r="H46" s="243">
        <v>305</v>
      </c>
      <c r="I46" s="285" t="s">
        <v>56</v>
      </c>
      <c r="J46" s="132">
        <v>7375464</v>
      </c>
      <c r="K46" s="181">
        <f t="shared" si="1"/>
        <v>0.8131044093897749</v>
      </c>
    </row>
    <row r="47" spans="1:11" ht="18" customHeight="1">
      <c r="A47" s="185"/>
      <c r="B47" s="204">
        <v>625</v>
      </c>
      <c r="C47" s="264" t="s">
        <v>47</v>
      </c>
      <c r="D47" s="131">
        <v>2250</v>
      </c>
      <c r="E47" s="181">
        <f t="shared" si="0"/>
        <v>0.0002638529138633482</v>
      </c>
      <c r="G47" s="185"/>
      <c r="H47" s="204">
        <v>306</v>
      </c>
      <c r="I47" s="264" t="s">
        <v>57</v>
      </c>
      <c r="J47" s="131">
        <v>57716</v>
      </c>
      <c r="K47" s="181">
        <f t="shared" si="1"/>
        <v>0.006362872097584674</v>
      </c>
    </row>
    <row r="48" spans="1:11" ht="18" customHeight="1">
      <c r="A48" s="185"/>
      <c r="B48" s="204">
        <v>626</v>
      </c>
      <c r="C48" s="264" t="s">
        <v>48</v>
      </c>
      <c r="D48" s="131">
        <v>1640</v>
      </c>
      <c r="E48" s="181">
        <f t="shared" si="0"/>
        <v>0.00019231945721595155</v>
      </c>
      <c r="G48" s="185"/>
      <c r="H48" s="204">
        <v>307</v>
      </c>
      <c r="I48" s="264" t="s">
        <v>58</v>
      </c>
      <c r="J48" s="131">
        <v>21074</v>
      </c>
      <c r="K48" s="181">
        <f t="shared" si="1"/>
        <v>0.002323292788559488</v>
      </c>
    </row>
    <row r="49" spans="1:11" ht="18" customHeight="1">
      <c r="A49" s="185"/>
      <c r="B49" s="204">
        <v>628</v>
      </c>
      <c r="C49" s="264" t="s">
        <v>50</v>
      </c>
      <c r="D49" s="131">
        <v>4667</v>
      </c>
      <c r="E49" s="181">
        <f t="shared" si="0"/>
        <v>0.0005472895773334427</v>
      </c>
      <c r="G49" s="185"/>
      <c r="H49" s="204">
        <v>309</v>
      </c>
      <c r="I49" s="264" t="s">
        <v>60</v>
      </c>
      <c r="J49" s="131">
        <v>17994</v>
      </c>
      <c r="K49" s="181">
        <f t="shared" si="1"/>
        <v>0.0019837396999781453</v>
      </c>
    </row>
    <row r="50" spans="1:11" ht="18" customHeight="1" thickBot="1">
      <c r="A50" s="190" t="s">
        <v>438</v>
      </c>
      <c r="B50" s="191" t="s">
        <v>391</v>
      </c>
      <c r="C50" s="192"/>
      <c r="D50" s="193">
        <f>SUM(D34:D49)</f>
        <v>4082992</v>
      </c>
      <c r="E50" s="194">
        <f t="shared" si="0"/>
        <v>0.47880414954699546</v>
      </c>
      <c r="G50" s="185"/>
      <c r="H50" s="204">
        <v>310</v>
      </c>
      <c r="I50" s="264" t="s">
        <v>61</v>
      </c>
      <c r="J50" s="131">
        <v>853</v>
      </c>
      <c r="K50" s="181">
        <f t="shared" si="1"/>
        <v>9.403856641554727E-05</v>
      </c>
    </row>
    <row r="51" spans="1:11" ht="18" customHeight="1">
      <c r="A51" s="185" t="s">
        <v>51</v>
      </c>
      <c r="B51" s="243">
        <v>302</v>
      </c>
      <c r="C51" s="285" t="s">
        <v>52</v>
      </c>
      <c r="D51" s="132">
        <v>7766718</v>
      </c>
      <c r="E51" s="198">
        <f t="shared" si="0"/>
        <v>0.9107871890910737</v>
      </c>
      <c r="G51" s="185"/>
      <c r="H51" s="204">
        <v>311</v>
      </c>
      <c r="I51" s="264" t="s">
        <v>62</v>
      </c>
      <c r="J51" s="131">
        <v>65073</v>
      </c>
      <c r="K51" s="181">
        <f t="shared" si="1"/>
        <v>0.00717394095235511</v>
      </c>
    </row>
    <row r="52" spans="1:11" ht="18" customHeight="1">
      <c r="A52" s="185"/>
      <c r="B52" s="204">
        <v>304</v>
      </c>
      <c r="C52" s="264" t="s">
        <v>53</v>
      </c>
      <c r="D52" s="131">
        <v>197503260</v>
      </c>
      <c r="E52" s="181">
        <f t="shared" si="0"/>
        <v>23.160804732671316</v>
      </c>
      <c r="G52" s="185"/>
      <c r="H52" s="204">
        <v>312</v>
      </c>
      <c r="I52" s="264" t="s">
        <v>63</v>
      </c>
      <c r="J52" s="131"/>
      <c r="K52" s="181">
        <f t="shared" si="1"/>
        <v>0</v>
      </c>
    </row>
    <row r="53" spans="1:11" ht="18" customHeight="1" thickBot="1">
      <c r="A53" s="190" t="s">
        <v>395</v>
      </c>
      <c r="B53" s="191" t="s">
        <v>394</v>
      </c>
      <c r="C53" s="192"/>
      <c r="D53" s="193">
        <f>SUM(D51:D52)</f>
        <v>205269978</v>
      </c>
      <c r="E53" s="194">
        <f t="shared" si="0"/>
        <v>24.07159192176239</v>
      </c>
      <c r="G53" s="185"/>
      <c r="H53" s="204">
        <v>316</v>
      </c>
      <c r="I53" s="264" t="s">
        <v>66</v>
      </c>
      <c r="J53" s="131">
        <v>3976</v>
      </c>
      <c r="K53" s="181">
        <f t="shared" si="1"/>
        <v>0.0004383321688959155</v>
      </c>
    </row>
    <row r="54" spans="1:11" ht="18" customHeight="1">
      <c r="A54" s="209" t="s">
        <v>55</v>
      </c>
      <c r="B54" s="243">
        <v>305</v>
      </c>
      <c r="C54" s="296" t="s">
        <v>56</v>
      </c>
      <c r="D54" s="132">
        <v>12284005</v>
      </c>
      <c r="E54" s="198">
        <f t="shared" si="0"/>
        <v>1.4405202280719727</v>
      </c>
      <c r="G54" s="185"/>
      <c r="H54" s="204">
        <v>317</v>
      </c>
      <c r="I54" s="264" t="s">
        <v>267</v>
      </c>
      <c r="J54" s="131">
        <v>570</v>
      </c>
      <c r="K54" s="181">
        <f t="shared" si="1"/>
        <v>6.283937028940439E-05</v>
      </c>
    </row>
    <row r="55" spans="1:11" ht="18" customHeight="1">
      <c r="A55" s="209"/>
      <c r="B55" s="204">
        <v>306</v>
      </c>
      <c r="C55" s="297" t="s">
        <v>57</v>
      </c>
      <c r="D55" s="131">
        <v>49005</v>
      </c>
      <c r="E55" s="181">
        <f t="shared" si="0"/>
        <v>0.0057467164639437235</v>
      </c>
      <c r="G55" s="185"/>
      <c r="H55" s="204">
        <v>320</v>
      </c>
      <c r="I55" s="264" t="s">
        <v>68</v>
      </c>
      <c r="J55" s="131"/>
      <c r="K55" s="181">
        <f t="shared" si="1"/>
        <v>0</v>
      </c>
    </row>
    <row r="56" spans="1:11" ht="18" customHeight="1">
      <c r="A56" s="209"/>
      <c r="B56" s="204">
        <v>307</v>
      </c>
      <c r="C56" s="297" t="s">
        <v>58</v>
      </c>
      <c r="D56" s="131">
        <v>7725</v>
      </c>
      <c r="E56" s="181">
        <f t="shared" si="0"/>
        <v>0.0009058950042641621</v>
      </c>
      <c r="G56" s="185"/>
      <c r="H56" s="204">
        <v>322</v>
      </c>
      <c r="I56" s="264" t="s">
        <v>70</v>
      </c>
      <c r="J56" s="131"/>
      <c r="K56" s="181">
        <f t="shared" si="1"/>
        <v>0</v>
      </c>
    </row>
    <row r="57" spans="1:11" ht="18" customHeight="1">
      <c r="A57" s="209"/>
      <c r="B57" s="204">
        <v>309</v>
      </c>
      <c r="C57" s="297" t="s">
        <v>60</v>
      </c>
      <c r="D57" s="131">
        <v>36731</v>
      </c>
      <c r="E57" s="181">
        <f t="shared" si="0"/>
        <v>0.00430736950182873</v>
      </c>
      <c r="G57" s="185"/>
      <c r="H57" s="204">
        <v>323</v>
      </c>
      <c r="I57" s="264" t="s">
        <v>71</v>
      </c>
      <c r="J57" s="131">
        <v>7195</v>
      </c>
      <c r="K57" s="181">
        <f t="shared" si="1"/>
        <v>0.0007932092442671308</v>
      </c>
    </row>
    <row r="58" spans="1:11" ht="18" customHeight="1">
      <c r="A58" s="209"/>
      <c r="B58" s="204">
        <v>310</v>
      </c>
      <c r="C58" s="297" t="s">
        <v>61</v>
      </c>
      <c r="D58" s="131">
        <v>10953</v>
      </c>
      <c r="E58" s="181">
        <f t="shared" si="0"/>
        <v>0.001284435984686779</v>
      </c>
      <c r="G58" s="185"/>
      <c r="H58" s="204">
        <v>324</v>
      </c>
      <c r="I58" s="264" t="s">
        <v>72</v>
      </c>
      <c r="J58" s="131">
        <v>50911030</v>
      </c>
      <c r="K58" s="181">
        <f t="shared" si="1"/>
        <v>5.612661519271887</v>
      </c>
    </row>
    <row r="59" spans="1:11" ht="18" customHeight="1">
      <c r="A59" s="209"/>
      <c r="B59" s="204">
        <v>311</v>
      </c>
      <c r="C59" s="297" t="s">
        <v>62</v>
      </c>
      <c r="D59" s="131">
        <v>692197</v>
      </c>
      <c r="E59" s="181">
        <f t="shared" si="0"/>
        <v>0.08117253129665246</v>
      </c>
      <c r="G59" s="185"/>
      <c r="H59" s="204">
        <v>332</v>
      </c>
      <c r="I59" s="264" t="s">
        <v>80</v>
      </c>
      <c r="J59" s="131">
        <v>402</v>
      </c>
      <c r="K59" s="181">
        <f t="shared" si="1"/>
        <v>4.431829273042205E-05</v>
      </c>
    </row>
    <row r="60" spans="1:11" ht="18" customHeight="1">
      <c r="A60" s="209"/>
      <c r="B60" s="204">
        <v>312</v>
      </c>
      <c r="C60" s="297" t="s">
        <v>63</v>
      </c>
      <c r="D60" s="131">
        <v>28737</v>
      </c>
      <c r="E60" s="181">
        <f t="shared" si="0"/>
        <v>0.003369929415862683</v>
      </c>
      <c r="G60" s="185"/>
      <c r="H60" s="204">
        <v>333</v>
      </c>
      <c r="I60" s="264" t="s">
        <v>81</v>
      </c>
      <c r="J60" s="131">
        <v>257</v>
      </c>
      <c r="K60" s="181">
        <f t="shared" si="1"/>
        <v>2.8332838884871808E-05</v>
      </c>
    </row>
    <row r="61" spans="1:11" ht="18" customHeight="1">
      <c r="A61" s="209"/>
      <c r="B61" s="204">
        <v>314</v>
      </c>
      <c r="C61" s="297" t="s">
        <v>64</v>
      </c>
      <c r="D61" s="131">
        <v>595</v>
      </c>
      <c r="E61" s="181">
        <f t="shared" si="0"/>
        <v>6.977443722164096E-05</v>
      </c>
      <c r="G61" s="185"/>
      <c r="H61" s="204">
        <v>401</v>
      </c>
      <c r="I61" s="264" t="s">
        <v>86</v>
      </c>
      <c r="J61" s="131">
        <v>39649</v>
      </c>
      <c r="K61" s="181">
        <f t="shared" si="1"/>
        <v>0.004371084548429114</v>
      </c>
    </row>
    <row r="62" spans="1:11" ht="18" customHeight="1">
      <c r="A62" s="209"/>
      <c r="B62" s="204">
        <v>315</v>
      </c>
      <c r="C62" s="297" t="s">
        <v>65</v>
      </c>
      <c r="D62" s="131">
        <v>4699</v>
      </c>
      <c r="E62" s="181">
        <f t="shared" si="0"/>
        <v>0.0005510421521083881</v>
      </c>
      <c r="G62" s="185"/>
      <c r="H62" s="204">
        <v>402</v>
      </c>
      <c r="I62" s="264" t="s">
        <v>87</v>
      </c>
      <c r="J62" s="131">
        <v>6261</v>
      </c>
      <c r="K62" s="181">
        <f t="shared" si="1"/>
        <v>0.0006902408725999315</v>
      </c>
    </row>
    <row r="63" spans="1:14" ht="18" customHeight="1">
      <c r="A63" s="209"/>
      <c r="B63" s="204">
        <v>316</v>
      </c>
      <c r="C63" s="297" t="s">
        <v>66</v>
      </c>
      <c r="D63" s="131">
        <v>39212</v>
      </c>
      <c r="E63" s="181">
        <f t="shared" si="0"/>
        <v>0.004598311314848716</v>
      </c>
      <c r="G63" s="185"/>
      <c r="H63" s="204">
        <v>406</v>
      </c>
      <c r="I63" s="264" t="s">
        <v>91</v>
      </c>
      <c r="J63" s="131">
        <v>8850</v>
      </c>
      <c r="K63" s="181">
        <f t="shared" si="1"/>
        <v>0.0009756639071249629</v>
      </c>
      <c r="M63" s="298"/>
      <c r="N63" s="299"/>
    </row>
    <row r="64" spans="1:11" ht="18" customHeight="1">
      <c r="A64" s="209"/>
      <c r="B64" s="204">
        <v>319</v>
      </c>
      <c r="C64" s="297" t="s">
        <v>67</v>
      </c>
      <c r="D64" s="131">
        <v>945</v>
      </c>
      <c r="E64" s="181">
        <f t="shared" si="0"/>
        <v>0.00011081822382260625</v>
      </c>
      <c r="G64" s="185"/>
      <c r="H64" s="204">
        <v>407</v>
      </c>
      <c r="I64" s="264" t="s">
        <v>92</v>
      </c>
      <c r="J64" s="131">
        <v>85679</v>
      </c>
      <c r="K64" s="181">
        <f t="shared" si="1"/>
        <v>0.009445639310571716</v>
      </c>
    </row>
    <row r="65" spans="1:11" ht="18" customHeight="1">
      <c r="A65" s="209"/>
      <c r="B65" s="204">
        <v>320</v>
      </c>
      <c r="C65" s="297" t="s">
        <v>68</v>
      </c>
      <c r="D65" s="131">
        <v>24742</v>
      </c>
      <c r="E65" s="181">
        <f>D64/$D$6*100</f>
        <v>0.00011081822382260625</v>
      </c>
      <c r="G65" s="185"/>
      <c r="H65" s="204">
        <v>408</v>
      </c>
      <c r="I65" s="264" t="s">
        <v>93</v>
      </c>
      <c r="J65" s="131">
        <v>2346</v>
      </c>
      <c r="K65" s="181">
        <f t="shared" si="1"/>
        <v>0.0002586336187700749</v>
      </c>
    </row>
    <row r="66" spans="1:11" ht="18" customHeight="1">
      <c r="A66" s="209"/>
      <c r="B66" s="204">
        <v>321</v>
      </c>
      <c r="C66" s="297" t="s">
        <v>69</v>
      </c>
      <c r="D66" s="131">
        <v>1008</v>
      </c>
      <c r="E66" s="181">
        <f>D65/$D$6*100</f>
        <v>0.0029014439088030936</v>
      </c>
      <c r="G66" s="185"/>
      <c r="H66" s="204">
        <v>409</v>
      </c>
      <c r="I66" s="264" t="s">
        <v>94</v>
      </c>
      <c r="J66" s="131">
        <v>61133</v>
      </c>
      <c r="K66" s="181">
        <f t="shared" si="1"/>
        <v>0.006739577585793261</v>
      </c>
    </row>
    <row r="67" spans="1:11" ht="18" customHeight="1">
      <c r="A67" s="209"/>
      <c r="B67" s="204">
        <v>322</v>
      </c>
      <c r="C67" s="297" t="s">
        <v>70</v>
      </c>
      <c r="D67" s="131">
        <v>501</v>
      </c>
      <c r="E67" s="181">
        <f t="shared" si="0"/>
        <v>5.875124882023886E-05</v>
      </c>
      <c r="G67" s="185"/>
      <c r="H67" s="204">
        <v>410</v>
      </c>
      <c r="I67" s="264" t="s">
        <v>95</v>
      </c>
      <c r="J67" s="131">
        <v>1174538</v>
      </c>
      <c r="K67" s="181">
        <f t="shared" si="1"/>
        <v>0.1294863654403096</v>
      </c>
    </row>
    <row r="68" spans="1:11" ht="18" customHeight="1">
      <c r="A68" s="209"/>
      <c r="B68" s="204">
        <v>323</v>
      </c>
      <c r="C68" s="297" t="s">
        <v>71</v>
      </c>
      <c r="D68" s="131">
        <v>32199</v>
      </c>
      <c r="E68" s="181">
        <f t="shared" si="0"/>
        <v>0.0037759110993270885</v>
      </c>
      <c r="G68" s="185"/>
      <c r="H68" s="204">
        <v>411</v>
      </c>
      <c r="I68" s="264" t="s">
        <v>96</v>
      </c>
      <c r="J68" s="131">
        <v>13553</v>
      </c>
      <c r="K68" s="181">
        <f t="shared" si="1"/>
        <v>0.001494143834267189</v>
      </c>
    </row>
    <row r="69" spans="1:11" ht="18" customHeight="1">
      <c r="A69" s="209"/>
      <c r="B69" s="204">
        <v>324</v>
      </c>
      <c r="C69" s="297" t="s">
        <v>72</v>
      </c>
      <c r="D69" s="131">
        <v>2561082</v>
      </c>
      <c r="E69" s="181">
        <f t="shared" si="0"/>
        <v>0.3003328659302096</v>
      </c>
      <c r="F69" s="210"/>
      <c r="G69" s="185"/>
      <c r="H69" s="204">
        <v>412</v>
      </c>
      <c r="I69" s="264" t="s">
        <v>97</v>
      </c>
      <c r="J69" s="131">
        <v>3057</v>
      </c>
      <c r="K69" s="181">
        <f t="shared" si="1"/>
        <v>0.00033701746486791093</v>
      </c>
    </row>
    <row r="70" spans="1:11" ht="18" customHeight="1">
      <c r="A70" s="209"/>
      <c r="B70" s="204">
        <v>325</v>
      </c>
      <c r="C70" s="297" t="s">
        <v>73</v>
      </c>
      <c r="D70" s="131"/>
      <c r="E70" s="181">
        <f t="shared" si="0"/>
        <v>0</v>
      </c>
      <c r="G70" s="185"/>
      <c r="H70" s="204">
        <v>413</v>
      </c>
      <c r="I70" s="264" t="s">
        <v>98</v>
      </c>
      <c r="J70" s="131">
        <v>55040</v>
      </c>
      <c r="K70" s="181">
        <f t="shared" si="1"/>
        <v>0.006067857790752312</v>
      </c>
    </row>
    <row r="71" spans="1:13" ht="18" customHeight="1" thickBot="1">
      <c r="A71" s="209"/>
      <c r="B71" s="204">
        <v>326</v>
      </c>
      <c r="C71" s="297" t="s">
        <v>74</v>
      </c>
      <c r="D71" s="131">
        <v>6504</v>
      </c>
      <c r="E71" s="181">
        <f t="shared" si="0"/>
        <v>0.0007627108230076518</v>
      </c>
      <c r="G71" s="190" t="s">
        <v>100</v>
      </c>
      <c r="H71" s="191" t="s">
        <v>398</v>
      </c>
      <c r="I71" s="192"/>
      <c r="J71" s="193">
        <f>SUM(J46:J70)</f>
        <v>59911710</v>
      </c>
      <c r="K71" s="194">
        <f t="shared" si="1"/>
        <v>6.604937069055109</v>
      </c>
      <c r="M71" s="298"/>
    </row>
    <row r="72" spans="1:11" ht="18" customHeight="1">
      <c r="A72" s="209"/>
      <c r="B72" s="19">
        <v>327</v>
      </c>
      <c r="C72" s="133" t="s">
        <v>75</v>
      </c>
      <c r="D72" s="131">
        <v>4415</v>
      </c>
      <c r="E72" s="181">
        <f t="shared" si="0"/>
        <v>0.0005177380509807476</v>
      </c>
      <c r="G72" s="185" t="s">
        <v>101</v>
      </c>
      <c r="H72" s="243">
        <v>201</v>
      </c>
      <c r="I72" s="296" t="s">
        <v>102</v>
      </c>
      <c r="J72" s="132">
        <v>277</v>
      </c>
      <c r="K72" s="181">
        <f t="shared" si="1"/>
        <v>3.0537729070464945E-05</v>
      </c>
    </row>
    <row r="73" spans="1:11" ht="18" customHeight="1">
      <c r="A73" s="209"/>
      <c r="B73" s="204">
        <v>328</v>
      </c>
      <c r="C73" s="297" t="s">
        <v>76</v>
      </c>
      <c r="D73" s="131">
        <v>1326</v>
      </c>
      <c r="E73" s="181">
        <f t="shared" si="0"/>
        <v>0.00015549731723679986</v>
      </c>
      <c r="G73" s="185"/>
      <c r="H73" s="204">
        <v>202</v>
      </c>
      <c r="I73" s="297" t="s">
        <v>103</v>
      </c>
      <c r="J73" s="131">
        <v>2418634</v>
      </c>
      <c r="K73" s="181">
        <f t="shared" si="1"/>
        <v>0.26664111845709354</v>
      </c>
    </row>
    <row r="74" spans="1:11" ht="18" customHeight="1">
      <c r="A74" s="209"/>
      <c r="B74" s="19">
        <v>329</v>
      </c>
      <c r="C74" s="133" t="s">
        <v>77</v>
      </c>
      <c r="D74" s="131">
        <v>783</v>
      </c>
      <c r="E74" s="181">
        <f t="shared" si="0"/>
        <v>9.182081402444518E-05</v>
      </c>
      <c r="G74" s="185"/>
      <c r="H74" s="204">
        <v>203</v>
      </c>
      <c r="I74" s="297" t="s">
        <v>104</v>
      </c>
      <c r="J74" s="131">
        <v>3007091</v>
      </c>
      <c r="K74" s="181">
        <f t="shared" si="1"/>
        <v>0.3315152716542725</v>
      </c>
    </row>
    <row r="75" spans="1:11" ht="18" customHeight="1">
      <c r="A75" s="209"/>
      <c r="B75" s="19">
        <v>330</v>
      </c>
      <c r="C75" s="133" t="s">
        <v>78</v>
      </c>
      <c r="D75" s="131">
        <v>2623</v>
      </c>
      <c r="E75" s="181">
        <f t="shared" si="0"/>
        <v>0.0003075938635838055</v>
      </c>
      <c r="G75" s="185"/>
      <c r="H75" s="204">
        <v>204</v>
      </c>
      <c r="I75" s="297" t="s">
        <v>105</v>
      </c>
      <c r="J75" s="131">
        <v>1106685</v>
      </c>
      <c r="K75" s="181">
        <f t="shared" si="1"/>
        <v>0.12200594475215702</v>
      </c>
    </row>
    <row r="76" spans="1:11" ht="18" customHeight="1">
      <c r="A76" s="209"/>
      <c r="B76" s="19">
        <v>331</v>
      </c>
      <c r="C76" s="133" t="s">
        <v>79</v>
      </c>
      <c r="D76" s="131">
        <v>996</v>
      </c>
      <c r="E76" s="181">
        <f t="shared" si="0"/>
        <v>0.00011679888987017546</v>
      </c>
      <c r="G76" s="185"/>
      <c r="H76" s="204">
        <v>205</v>
      </c>
      <c r="I76" s="297" t="s">
        <v>106</v>
      </c>
      <c r="J76" s="131">
        <v>15889729</v>
      </c>
      <c r="K76" s="181">
        <f t="shared" si="1"/>
        <v>1.7517553761917322</v>
      </c>
    </row>
    <row r="77" spans="1:11" ht="18" customHeight="1">
      <c r="A77" s="209"/>
      <c r="B77" s="19">
        <v>332</v>
      </c>
      <c r="C77" s="133" t="s">
        <v>80</v>
      </c>
      <c r="D77" s="131">
        <v>1891</v>
      </c>
      <c r="E77" s="181">
        <f aca="true" t="shared" si="2" ref="E77:E140">D77/$D$6*100</f>
        <v>0.00022175371560692955</v>
      </c>
      <c r="G77" s="185"/>
      <c r="H77" s="204">
        <v>206</v>
      </c>
      <c r="I77" s="297" t="s">
        <v>107</v>
      </c>
      <c r="J77" s="131">
        <v>19377741</v>
      </c>
      <c r="K77" s="181">
        <f t="shared" si="1"/>
        <v>2.136289547493287</v>
      </c>
    </row>
    <row r="78" spans="1:11" ht="18" customHeight="1">
      <c r="A78" s="209"/>
      <c r="B78" s="19">
        <v>335</v>
      </c>
      <c r="C78" s="133" t="s">
        <v>83</v>
      </c>
      <c r="D78" s="131">
        <v>888</v>
      </c>
      <c r="E78" s="181">
        <f t="shared" si="2"/>
        <v>0.00010413395000473475</v>
      </c>
      <c r="G78" s="185"/>
      <c r="H78" s="204">
        <v>207</v>
      </c>
      <c r="I78" s="297" t="s">
        <v>108</v>
      </c>
      <c r="J78" s="131">
        <v>4075174</v>
      </c>
      <c r="K78" s="181">
        <f aca="true" t="shared" si="3" ref="K78:K145">J78/$J$6*100</f>
        <v>0.4492655578592163</v>
      </c>
    </row>
    <row r="79" spans="1:11" ht="18" customHeight="1">
      <c r="A79" s="209"/>
      <c r="B79" s="19">
        <v>337</v>
      </c>
      <c r="C79" s="133" t="s">
        <v>85</v>
      </c>
      <c r="D79" s="131">
        <v>300</v>
      </c>
      <c r="E79" s="181">
        <f t="shared" si="2"/>
        <v>3.518038851511309E-05</v>
      </c>
      <c r="G79" s="185"/>
      <c r="H79" s="204">
        <v>208</v>
      </c>
      <c r="I79" s="297" t="s">
        <v>109</v>
      </c>
      <c r="J79" s="131">
        <v>28592610</v>
      </c>
      <c r="K79" s="181">
        <f t="shared" si="3"/>
        <v>3.152178258474609</v>
      </c>
    </row>
    <row r="80" spans="1:11" ht="18" customHeight="1">
      <c r="A80" s="209"/>
      <c r="B80" s="204">
        <v>401</v>
      </c>
      <c r="C80" s="297" t="s">
        <v>86</v>
      </c>
      <c r="D80" s="131">
        <v>244788</v>
      </c>
      <c r="E80" s="181">
        <f t="shared" si="2"/>
        <v>0.028705789812791677</v>
      </c>
      <c r="G80" s="185"/>
      <c r="H80" s="204">
        <v>209</v>
      </c>
      <c r="I80" s="297" t="s">
        <v>110</v>
      </c>
      <c r="J80" s="131">
        <v>116923</v>
      </c>
      <c r="K80" s="181">
        <f t="shared" si="3"/>
        <v>0.012890118758505315</v>
      </c>
    </row>
    <row r="81" spans="1:11" ht="18" customHeight="1">
      <c r="A81" s="209"/>
      <c r="B81" s="204">
        <v>402</v>
      </c>
      <c r="C81" s="297" t="s">
        <v>87</v>
      </c>
      <c r="D81" s="131">
        <v>134100</v>
      </c>
      <c r="E81" s="181">
        <f t="shared" si="2"/>
        <v>0.01572563366625555</v>
      </c>
      <c r="G81" s="185"/>
      <c r="H81" s="204">
        <v>210</v>
      </c>
      <c r="I81" s="297" t="s">
        <v>111</v>
      </c>
      <c r="J81" s="131">
        <v>19580654</v>
      </c>
      <c r="K81" s="181">
        <f t="shared" si="3"/>
        <v>2.1586595916047493</v>
      </c>
    </row>
    <row r="82" spans="1:11" ht="18" customHeight="1">
      <c r="A82" s="209"/>
      <c r="B82" s="204">
        <v>403</v>
      </c>
      <c r="C82" s="297" t="s">
        <v>88</v>
      </c>
      <c r="D82" s="131">
        <v>3731</v>
      </c>
      <c r="E82" s="181">
        <f t="shared" si="2"/>
        <v>0.0004375267651662898</v>
      </c>
      <c r="G82" s="185"/>
      <c r="H82" s="204">
        <v>211</v>
      </c>
      <c r="I82" s="297" t="s">
        <v>112</v>
      </c>
      <c r="J82" s="131">
        <v>1359</v>
      </c>
      <c r="K82" s="181">
        <f t="shared" si="3"/>
        <v>0.00014982228811105363</v>
      </c>
    </row>
    <row r="83" spans="1:11" ht="18" customHeight="1">
      <c r="A83" s="209"/>
      <c r="B83" s="19">
        <v>404</v>
      </c>
      <c r="C83" s="133" t="s">
        <v>89</v>
      </c>
      <c r="D83" s="131">
        <v>1312</v>
      </c>
      <c r="E83" s="181">
        <f t="shared" si="2"/>
        <v>0.00015385556577276124</v>
      </c>
      <c r="G83" s="185"/>
      <c r="H83" s="204">
        <v>212</v>
      </c>
      <c r="I83" s="297" t="s">
        <v>113</v>
      </c>
      <c r="J83" s="131">
        <v>1678</v>
      </c>
      <c r="K83" s="181">
        <f t="shared" si="3"/>
        <v>0.00018499028657126417</v>
      </c>
    </row>
    <row r="84" spans="1:11" ht="18" customHeight="1">
      <c r="A84" s="209"/>
      <c r="B84" s="19">
        <v>405</v>
      </c>
      <c r="C84" s="133" t="s">
        <v>90</v>
      </c>
      <c r="D84" s="131">
        <v>1423</v>
      </c>
      <c r="E84" s="181">
        <f t="shared" si="2"/>
        <v>0.0001668723095233531</v>
      </c>
      <c r="G84" s="185"/>
      <c r="H84" s="204">
        <v>213</v>
      </c>
      <c r="I84" s="297" t="s">
        <v>114</v>
      </c>
      <c r="J84" s="131">
        <v>102627671</v>
      </c>
      <c r="K84" s="181">
        <f t="shared" si="3"/>
        <v>11.314137227909068</v>
      </c>
    </row>
    <row r="85" spans="1:11" ht="18" customHeight="1">
      <c r="A85" s="209"/>
      <c r="B85" s="204">
        <v>406</v>
      </c>
      <c r="C85" s="297" t="s">
        <v>91</v>
      </c>
      <c r="D85" s="131">
        <v>86200</v>
      </c>
      <c r="E85" s="181">
        <f t="shared" si="2"/>
        <v>0.010108498300009162</v>
      </c>
      <c r="G85" s="185"/>
      <c r="H85" s="204">
        <v>215</v>
      </c>
      <c r="I85" s="297" t="s">
        <v>115</v>
      </c>
      <c r="J85" s="131">
        <v>4050070</v>
      </c>
      <c r="K85" s="181">
        <f t="shared" si="3"/>
        <v>0.4464979796982597</v>
      </c>
    </row>
    <row r="86" spans="1:11" ht="18" customHeight="1">
      <c r="A86" s="209"/>
      <c r="B86" s="204">
        <v>407</v>
      </c>
      <c r="C86" s="297" t="s">
        <v>92</v>
      </c>
      <c r="D86" s="131">
        <v>200066</v>
      </c>
      <c r="E86" s="181">
        <f t="shared" si="2"/>
        <v>0.023461332028882054</v>
      </c>
      <c r="G86" s="185"/>
      <c r="H86" s="204">
        <v>217</v>
      </c>
      <c r="I86" s="297" t="s">
        <v>116</v>
      </c>
      <c r="J86" s="131">
        <v>615813</v>
      </c>
      <c r="K86" s="181">
        <f t="shared" si="3"/>
        <v>0.0678900019930333</v>
      </c>
    </row>
    <row r="87" spans="1:11" ht="18" customHeight="1">
      <c r="A87" s="209"/>
      <c r="B87" s="204">
        <v>408</v>
      </c>
      <c r="C87" s="297" t="s">
        <v>93</v>
      </c>
      <c r="D87" s="131">
        <v>13642</v>
      </c>
      <c r="E87" s="181">
        <f t="shared" si="2"/>
        <v>0.0015997695337439093</v>
      </c>
      <c r="G87" s="185"/>
      <c r="H87" s="204">
        <v>218</v>
      </c>
      <c r="I87" s="297" t="s">
        <v>117</v>
      </c>
      <c r="J87" s="131">
        <v>1858769</v>
      </c>
      <c r="K87" s="181">
        <f t="shared" si="3"/>
        <v>0.20491907626923844</v>
      </c>
    </row>
    <row r="88" spans="1:11" ht="18" customHeight="1">
      <c r="A88" s="209"/>
      <c r="B88" s="204">
        <v>409</v>
      </c>
      <c r="C88" s="297" t="s">
        <v>94</v>
      </c>
      <c r="D88" s="131">
        <v>189661</v>
      </c>
      <c r="E88" s="181">
        <f t="shared" si="2"/>
        <v>0.022241158887216214</v>
      </c>
      <c r="G88" s="185"/>
      <c r="H88" s="204">
        <v>220</v>
      </c>
      <c r="I88" s="297" t="s">
        <v>119</v>
      </c>
      <c r="J88" s="131">
        <v>27962867</v>
      </c>
      <c r="K88" s="181">
        <f t="shared" si="3"/>
        <v>3.0827525504673097</v>
      </c>
    </row>
    <row r="89" spans="1:11" ht="18" customHeight="1">
      <c r="A89" s="209"/>
      <c r="B89" s="204">
        <v>410</v>
      </c>
      <c r="C89" s="297" t="s">
        <v>95</v>
      </c>
      <c r="D89" s="131">
        <v>3836929</v>
      </c>
      <c r="E89" s="181">
        <f t="shared" si="2"/>
        <v>0.4499488430830145</v>
      </c>
      <c r="G89" s="185"/>
      <c r="H89" s="204">
        <v>221</v>
      </c>
      <c r="I89" s="297" t="s">
        <v>120</v>
      </c>
      <c r="J89" s="131">
        <v>5749</v>
      </c>
      <c r="K89" s="181">
        <f t="shared" si="3"/>
        <v>0.0006337956838487471</v>
      </c>
    </row>
    <row r="90" spans="1:11" ht="18" customHeight="1">
      <c r="A90" s="209"/>
      <c r="B90" s="204">
        <v>411</v>
      </c>
      <c r="C90" s="297" t="s">
        <v>96</v>
      </c>
      <c r="D90" s="131">
        <v>113109</v>
      </c>
      <c r="E90" s="181">
        <f t="shared" si="2"/>
        <v>0.01326406188185309</v>
      </c>
      <c r="G90" s="185"/>
      <c r="H90" s="204">
        <v>222</v>
      </c>
      <c r="I90" s="297" t="s">
        <v>121</v>
      </c>
      <c r="J90" s="131">
        <v>957758</v>
      </c>
      <c r="K90" s="181">
        <f t="shared" si="3"/>
        <v>0.10558756071866557</v>
      </c>
    </row>
    <row r="91" spans="1:11" ht="18" customHeight="1">
      <c r="A91" s="209"/>
      <c r="B91" s="204">
        <v>412</v>
      </c>
      <c r="C91" s="297" t="s">
        <v>97</v>
      </c>
      <c r="D91" s="131">
        <v>20592</v>
      </c>
      <c r="E91" s="181">
        <f t="shared" si="2"/>
        <v>0.0024147818676773626</v>
      </c>
      <c r="G91" s="185"/>
      <c r="H91" s="204">
        <v>225</v>
      </c>
      <c r="I91" s="297" t="s">
        <v>122</v>
      </c>
      <c r="J91" s="131">
        <v>2852872</v>
      </c>
      <c r="K91" s="181">
        <f t="shared" si="3"/>
        <v>0.3145134736776732</v>
      </c>
    </row>
    <row r="92" spans="1:11" ht="18" customHeight="1">
      <c r="A92" s="209"/>
      <c r="B92" s="204">
        <v>413</v>
      </c>
      <c r="C92" s="297" t="s">
        <v>98</v>
      </c>
      <c r="D92" s="131">
        <v>1262625</v>
      </c>
      <c r="E92" s="181">
        <f t="shared" si="2"/>
        <v>0.14806546016298222</v>
      </c>
      <c r="G92" s="185"/>
      <c r="H92" s="204">
        <v>228</v>
      </c>
      <c r="I92" s="297" t="s">
        <v>268</v>
      </c>
      <c r="J92" s="131">
        <v>9998</v>
      </c>
      <c r="K92" s="181">
        <f t="shared" si="3"/>
        <v>0.001102224603778009</v>
      </c>
    </row>
    <row r="93" spans="1:11" ht="18" customHeight="1" thickBot="1">
      <c r="A93" s="190" t="s">
        <v>350</v>
      </c>
      <c r="B93" s="191" t="s">
        <v>439</v>
      </c>
      <c r="C93" s="192"/>
      <c r="D93" s="193">
        <f>SUM(D54:D92)</f>
        <v>21902240</v>
      </c>
      <c r="E93" s="194">
        <f t="shared" si="2"/>
        <v>2.5684310418375023</v>
      </c>
      <c r="G93" s="185"/>
      <c r="H93" s="204">
        <v>230</v>
      </c>
      <c r="I93" s="297" t="s">
        <v>123</v>
      </c>
      <c r="J93" s="131">
        <v>26380</v>
      </c>
      <c r="K93" s="181">
        <f t="shared" si="3"/>
        <v>0.002908250154797347</v>
      </c>
    </row>
    <row r="94" spans="1:11" ht="18" customHeight="1">
      <c r="A94" s="185" t="s">
        <v>101</v>
      </c>
      <c r="B94" s="243">
        <v>201</v>
      </c>
      <c r="C94" s="296" t="s">
        <v>102</v>
      </c>
      <c r="D94" s="132">
        <v>12577</v>
      </c>
      <c r="E94" s="198">
        <f t="shared" si="2"/>
        <v>0.001474879154515258</v>
      </c>
      <c r="G94" s="185"/>
      <c r="H94" s="204">
        <v>234</v>
      </c>
      <c r="I94" s="297" t="s">
        <v>125</v>
      </c>
      <c r="J94" s="131">
        <v>3111819</v>
      </c>
      <c r="K94" s="181">
        <f t="shared" si="3"/>
        <v>0.34306095862211244</v>
      </c>
    </row>
    <row r="95" spans="1:11" ht="18" customHeight="1">
      <c r="A95" s="185"/>
      <c r="B95" s="204">
        <v>202</v>
      </c>
      <c r="C95" s="297" t="s">
        <v>103</v>
      </c>
      <c r="D95" s="131">
        <v>344263</v>
      </c>
      <c r="E95" s="181">
        <f t="shared" si="2"/>
        <v>0.04037102030459459</v>
      </c>
      <c r="G95" s="185"/>
      <c r="H95" s="204">
        <v>241</v>
      </c>
      <c r="I95" s="297" t="s">
        <v>126</v>
      </c>
      <c r="J95" s="131">
        <v>60038</v>
      </c>
      <c r="K95" s="181">
        <f t="shared" si="3"/>
        <v>0.006618859848132036</v>
      </c>
    </row>
    <row r="96" spans="1:11" ht="18" customHeight="1">
      <c r="A96" s="185"/>
      <c r="B96" s="204">
        <v>203</v>
      </c>
      <c r="C96" s="297" t="s">
        <v>104</v>
      </c>
      <c r="D96" s="131">
        <v>2129175</v>
      </c>
      <c r="E96" s="181">
        <f t="shared" si="2"/>
        <v>0.24968401238888638</v>
      </c>
      <c r="G96" s="185"/>
      <c r="H96" s="204">
        <v>242</v>
      </c>
      <c r="I96" s="297" t="s">
        <v>127</v>
      </c>
      <c r="J96" s="131">
        <v>307632</v>
      </c>
      <c r="K96" s="181">
        <f t="shared" si="3"/>
        <v>0.03391473887871939</v>
      </c>
    </row>
    <row r="97" spans="1:11" ht="18" customHeight="1">
      <c r="A97" s="185"/>
      <c r="B97" s="204">
        <v>204</v>
      </c>
      <c r="C97" s="297" t="s">
        <v>105</v>
      </c>
      <c r="D97" s="131">
        <v>969671</v>
      </c>
      <c r="E97" s="181">
        <f t="shared" si="2"/>
        <v>0.11371134170612743</v>
      </c>
      <c r="G97" s="185"/>
      <c r="H97" s="204">
        <v>243</v>
      </c>
      <c r="I97" s="297" t="s">
        <v>128</v>
      </c>
      <c r="J97" s="131">
        <v>39770</v>
      </c>
      <c r="K97" s="181">
        <f t="shared" si="3"/>
        <v>0.004384424134051952</v>
      </c>
    </row>
    <row r="98" spans="1:11" ht="18" customHeight="1">
      <c r="A98" s="185"/>
      <c r="B98" s="204">
        <v>205</v>
      </c>
      <c r="C98" s="297" t="s">
        <v>106</v>
      </c>
      <c r="D98" s="131">
        <v>16041114</v>
      </c>
      <c r="E98" s="181">
        <f t="shared" si="2"/>
        <v>1.881108742450733</v>
      </c>
      <c r="G98" s="185"/>
      <c r="H98" s="204">
        <v>244</v>
      </c>
      <c r="I98" s="297" t="s">
        <v>269</v>
      </c>
      <c r="J98" s="131">
        <v>236</v>
      </c>
      <c r="K98" s="181">
        <f t="shared" si="3"/>
        <v>2.6017704189999015E-05</v>
      </c>
    </row>
    <row r="99" spans="1:11" ht="18" customHeight="1">
      <c r="A99" s="185"/>
      <c r="B99" s="204">
        <v>206</v>
      </c>
      <c r="C99" s="297" t="s">
        <v>107</v>
      </c>
      <c r="D99" s="131">
        <v>702159</v>
      </c>
      <c r="E99" s="181">
        <f t="shared" si="2"/>
        <v>0.08234075473127764</v>
      </c>
      <c r="G99" s="185"/>
      <c r="H99" s="204">
        <v>247</v>
      </c>
      <c r="I99" s="297" t="s">
        <v>270</v>
      </c>
      <c r="J99" s="131">
        <v>136681</v>
      </c>
      <c r="K99" s="181">
        <f t="shared" si="3"/>
        <v>0.015068329772852777</v>
      </c>
    </row>
    <row r="100" spans="1:11" ht="18" customHeight="1">
      <c r="A100" s="185"/>
      <c r="B100" s="204">
        <v>207</v>
      </c>
      <c r="C100" s="297" t="s">
        <v>108</v>
      </c>
      <c r="D100" s="131">
        <v>5997533</v>
      </c>
      <c r="E100" s="181">
        <f t="shared" si="2"/>
        <v>0.7033184702407059</v>
      </c>
      <c r="G100" s="185"/>
      <c r="H100" s="186"/>
      <c r="I100" s="187" t="s">
        <v>440</v>
      </c>
      <c r="J100" s="188">
        <f>J74+J75+J76+J77+J78+J79+J80+J81+J84+J86+J87+J88+J89+J90+J91+J93+J96+J95</f>
        <v>229022156</v>
      </c>
      <c r="K100" s="189">
        <f t="shared" si="3"/>
        <v>25.248435202389015</v>
      </c>
    </row>
    <row r="101" spans="1:11" ht="18" customHeight="1">
      <c r="A101" s="185"/>
      <c r="B101" s="204">
        <v>208</v>
      </c>
      <c r="C101" s="297" t="s">
        <v>109</v>
      </c>
      <c r="D101" s="131">
        <v>20153065</v>
      </c>
      <c r="E101" s="181">
        <f t="shared" si="2"/>
        <v>2.363308854901092</v>
      </c>
      <c r="G101" s="185"/>
      <c r="H101" s="186"/>
      <c r="I101" s="187" t="s">
        <v>441</v>
      </c>
      <c r="J101" s="188">
        <f>J72+J73+J85</f>
        <v>6468981</v>
      </c>
      <c r="K101" s="189">
        <f t="shared" si="3"/>
        <v>0.7131696358844237</v>
      </c>
    </row>
    <row r="102" spans="1:11" ht="18" customHeight="1">
      <c r="A102" s="185"/>
      <c r="B102" s="204">
        <v>209</v>
      </c>
      <c r="C102" s="297" t="s">
        <v>110</v>
      </c>
      <c r="D102" s="131">
        <v>20126</v>
      </c>
      <c r="E102" s="181">
        <f t="shared" si="2"/>
        <v>0.0023601349975172206</v>
      </c>
      <c r="G102" s="185"/>
      <c r="H102" s="186"/>
      <c r="I102" s="187" t="s">
        <v>231</v>
      </c>
      <c r="J102" s="188">
        <f>J103-J100-J101</f>
        <v>3301541</v>
      </c>
      <c r="K102" s="189">
        <f t="shared" si="3"/>
        <v>0.36397676741166746</v>
      </c>
    </row>
    <row r="103" spans="1:11" ht="18" customHeight="1" thickBot="1">
      <c r="A103" s="185"/>
      <c r="B103" s="204">
        <v>210</v>
      </c>
      <c r="C103" s="297" t="s">
        <v>111</v>
      </c>
      <c r="D103" s="131">
        <v>7858222</v>
      </c>
      <c r="E103" s="181">
        <f t="shared" si="2"/>
        <v>0.92151767666003</v>
      </c>
      <c r="G103" s="190" t="s">
        <v>130</v>
      </c>
      <c r="H103" s="191" t="s">
        <v>310</v>
      </c>
      <c r="I103" s="192"/>
      <c r="J103" s="193">
        <f>SUM(J72:J99)</f>
        <v>238792678</v>
      </c>
      <c r="K103" s="194">
        <f t="shared" si="3"/>
        <v>26.325581605685105</v>
      </c>
    </row>
    <row r="104" spans="1:11" ht="18" customHeight="1">
      <c r="A104" s="185"/>
      <c r="B104" s="19">
        <v>211</v>
      </c>
      <c r="C104" s="133" t="s">
        <v>112</v>
      </c>
      <c r="D104" s="131"/>
      <c r="E104" s="181">
        <f t="shared" si="2"/>
        <v>0</v>
      </c>
      <c r="G104" s="209" t="s">
        <v>442</v>
      </c>
      <c r="H104" s="243">
        <v>151</v>
      </c>
      <c r="I104" s="285" t="s">
        <v>132</v>
      </c>
      <c r="J104" s="132">
        <v>5310</v>
      </c>
      <c r="K104" s="181">
        <f t="shared" si="3"/>
        <v>0.0005853983442749778</v>
      </c>
    </row>
    <row r="105" spans="1:11" ht="18" customHeight="1">
      <c r="A105" s="185"/>
      <c r="B105" s="204">
        <v>213</v>
      </c>
      <c r="C105" s="297" t="s">
        <v>114</v>
      </c>
      <c r="D105" s="131">
        <v>45590496</v>
      </c>
      <c r="E105" s="181">
        <f t="shared" si="2"/>
        <v>5.346304539589031</v>
      </c>
      <c r="G105" s="185" t="s">
        <v>443</v>
      </c>
      <c r="H105" s="19">
        <v>154</v>
      </c>
      <c r="I105" s="133" t="s">
        <v>135</v>
      </c>
      <c r="J105" s="131">
        <v>1787</v>
      </c>
      <c r="K105" s="181">
        <f t="shared" si="3"/>
        <v>0.00019700693808274677</v>
      </c>
    </row>
    <row r="106" spans="1:11" ht="18" customHeight="1">
      <c r="A106" s="185"/>
      <c r="B106" s="204">
        <v>215</v>
      </c>
      <c r="C106" s="297" t="s">
        <v>115</v>
      </c>
      <c r="D106" s="131">
        <v>1371774</v>
      </c>
      <c r="E106" s="181">
        <f t="shared" si="2"/>
        <v>0.16086514091643583</v>
      </c>
      <c r="G106" s="185"/>
      <c r="H106" s="204">
        <v>157</v>
      </c>
      <c r="I106" s="264" t="s">
        <v>444</v>
      </c>
      <c r="J106" s="131">
        <v>6828</v>
      </c>
      <c r="K106" s="181">
        <f t="shared" si="3"/>
        <v>0.0007527495093614968</v>
      </c>
    </row>
    <row r="107" spans="1:11" ht="18" customHeight="1">
      <c r="A107" s="185"/>
      <c r="B107" s="204">
        <v>217</v>
      </c>
      <c r="C107" s="297" t="s">
        <v>116</v>
      </c>
      <c r="D107" s="131">
        <v>520287</v>
      </c>
      <c r="E107" s="181">
        <f t="shared" si="2"/>
        <v>0.061012995997875484</v>
      </c>
      <c r="G107" s="185"/>
      <c r="H107" s="204">
        <v>223</v>
      </c>
      <c r="I107" s="264" t="s">
        <v>138</v>
      </c>
      <c r="J107" s="131">
        <v>3504948</v>
      </c>
      <c r="K107" s="181">
        <f t="shared" si="3"/>
        <v>0.38640127231071464</v>
      </c>
    </row>
    <row r="108" spans="1:11" ht="18" customHeight="1">
      <c r="A108" s="185"/>
      <c r="B108" s="204">
        <v>218</v>
      </c>
      <c r="C108" s="297" t="s">
        <v>117</v>
      </c>
      <c r="D108" s="131">
        <v>9710347</v>
      </c>
      <c r="E108" s="181">
        <f t="shared" si="2"/>
        <v>1.1387126002552095</v>
      </c>
      <c r="G108" s="185"/>
      <c r="H108" s="204">
        <v>224</v>
      </c>
      <c r="I108" s="264" t="s">
        <v>139</v>
      </c>
      <c r="J108" s="131">
        <v>213638</v>
      </c>
      <c r="K108" s="181">
        <f t="shared" si="3"/>
        <v>0.023552416473487325</v>
      </c>
    </row>
    <row r="109" spans="1:11" ht="18" customHeight="1">
      <c r="A109" s="185"/>
      <c r="B109" s="204">
        <v>219</v>
      </c>
      <c r="C109" s="297" t="s">
        <v>118</v>
      </c>
      <c r="D109" s="131">
        <v>1166</v>
      </c>
      <c r="E109" s="181">
        <f t="shared" si="2"/>
        <v>0.00013673444336207287</v>
      </c>
      <c r="G109" s="185"/>
      <c r="H109" s="204">
        <v>227</v>
      </c>
      <c r="I109" s="264" t="s">
        <v>140</v>
      </c>
      <c r="J109" s="131">
        <v>4572642</v>
      </c>
      <c r="K109" s="181">
        <f t="shared" si="3"/>
        <v>0.5041086734015485</v>
      </c>
    </row>
    <row r="110" spans="1:11" ht="18" customHeight="1">
      <c r="A110" s="185"/>
      <c r="B110" s="204">
        <v>220</v>
      </c>
      <c r="C110" s="297" t="s">
        <v>119</v>
      </c>
      <c r="D110" s="131">
        <v>7392336</v>
      </c>
      <c r="E110" s="181">
        <f t="shared" si="2"/>
        <v>0.8668841750475236</v>
      </c>
      <c r="G110" s="185"/>
      <c r="H110" s="204">
        <v>229</v>
      </c>
      <c r="I110" s="264" t="s">
        <v>141</v>
      </c>
      <c r="J110" s="131">
        <v>19700</v>
      </c>
      <c r="K110" s="181">
        <f t="shared" si="3"/>
        <v>0.0021718168328092396</v>
      </c>
    </row>
    <row r="111" spans="1:11" ht="18" customHeight="1">
      <c r="A111" s="185"/>
      <c r="B111" s="204">
        <v>221</v>
      </c>
      <c r="C111" s="297" t="s">
        <v>120</v>
      </c>
      <c r="D111" s="131">
        <v>36204</v>
      </c>
      <c r="E111" s="181">
        <f t="shared" si="2"/>
        <v>0.004245569286003848</v>
      </c>
      <c r="G111" s="185"/>
      <c r="H111" s="204">
        <v>231</v>
      </c>
      <c r="I111" s="264" t="s">
        <v>142</v>
      </c>
      <c r="J111" s="131">
        <v>358170</v>
      </c>
      <c r="K111" s="181">
        <f t="shared" si="3"/>
        <v>0.03948627588869469</v>
      </c>
    </row>
    <row r="112" spans="1:11" ht="18" customHeight="1">
      <c r="A112" s="185"/>
      <c r="B112" s="204">
        <v>222</v>
      </c>
      <c r="C112" s="297" t="s">
        <v>121</v>
      </c>
      <c r="D112" s="131">
        <v>278672</v>
      </c>
      <c r="E112" s="181">
        <f t="shared" si="2"/>
        <v>0.032679297427611984</v>
      </c>
      <c r="G112" s="185"/>
      <c r="H112" s="204">
        <v>232</v>
      </c>
      <c r="I112" s="264" t="s">
        <v>143</v>
      </c>
      <c r="J112" s="131">
        <v>110202</v>
      </c>
      <c r="K112" s="181">
        <f t="shared" si="3"/>
        <v>0.012149165411636742</v>
      </c>
    </row>
    <row r="113" spans="1:11" ht="18" customHeight="1">
      <c r="A113" s="185"/>
      <c r="B113" s="204">
        <v>225</v>
      </c>
      <c r="C113" s="297" t="s">
        <v>122</v>
      </c>
      <c r="D113" s="131">
        <v>1058289</v>
      </c>
      <c r="E113" s="181">
        <f t="shared" si="2"/>
        <v>0.12410339393756839</v>
      </c>
      <c r="G113" s="185"/>
      <c r="H113" s="204">
        <v>235</v>
      </c>
      <c r="I113" s="264" t="s">
        <v>144</v>
      </c>
      <c r="J113" s="131">
        <v>153102</v>
      </c>
      <c r="K113" s="181">
        <f t="shared" si="3"/>
        <v>0.01687865485973402</v>
      </c>
    </row>
    <row r="114" spans="1:11" ht="18" customHeight="1">
      <c r="A114" s="185"/>
      <c r="B114" s="204">
        <v>228</v>
      </c>
      <c r="C114" s="297" t="s">
        <v>268</v>
      </c>
      <c r="D114" s="131">
        <v>12407</v>
      </c>
      <c r="E114" s="181">
        <f t="shared" si="2"/>
        <v>0.0014549436010233604</v>
      </c>
      <c r="G114" s="185"/>
      <c r="H114" s="204">
        <v>236</v>
      </c>
      <c r="I114" s="264" t="s">
        <v>145</v>
      </c>
      <c r="J114" s="131">
        <v>67559</v>
      </c>
      <c r="K114" s="181">
        <f t="shared" si="3"/>
        <v>0.007448008802424336</v>
      </c>
    </row>
    <row r="115" spans="1:11" ht="18" customHeight="1">
      <c r="A115" s="185"/>
      <c r="B115" s="204">
        <v>230</v>
      </c>
      <c r="C115" s="297" t="s">
        <v>123</v>
      </c>
      <c r="D115" s="131">
        <v>71714</v>
      </c>
      <c r="E115" s="181">
        <f t="shared" si="2"/>
        <v>0.008409754606576067</v>
      </c>
      <c r="G115" s="185"/>
      <c r="H115" s="204">
        <v>237</v>
      </c>
      <c r="I115" s="264" t="s">
        <v>146</v>
      </c>
      <c r="J115" s="131">
        <v>22986</v>
      </c>
      <c r="K115" s="181">
        <f t="shared" si="3"/>
        <v>0.0025340802903021918</v>
      </c>
    </row>
    <row r="116" spans="1:11" ht="18" customHeight="1">
      <c r="A116" s="185"/>
      <c r="B116" s="204">
        <v>233</v>
      </c>
      <c r="C116" s="297" t="s">
        <v>124</v>
      </c>
      <c r="D116" s="131">
        <v>5886</v>
      </c>
      <c r="E116" s="181">
        <f t="shared" si="2"/>
        <v>0.0006902392226665188</v>
      </c>
      <c r="G116" s="185"/>
      <c r="H116" s="204">
        <v>238</v>
      </c>
      <c r="I116" s="264" t="s">
        <v>147</v>
      </c>
      <c r="J116" s="131">
        <v>3658</v>
      </c>
      <c r="K116" s="181">
        <f t="shared" si="3"/>
        <v>0.0004032744149449847</v>
      </c>
    </row>
    <row r="117" spans="1:11" ht="18" customHeight="1">
      <c r="A117" s="185"/>
      <c r="B117" s="204">
        <v>234</v>
      </c>
      <c r="C117" s="297" t="s">
        <v>125</v>
      </c>
      <c r="D117" s="131">
        <v>2869546</v>
      </c>
      <c r="E117" s="181">
        <f t="shared" si="2"/>
        <v>0.33650581047329575</v>
      </c>
      <c r="G117" s="185"/>
      <c r="H117" s="204">
        <v>239</v>
      </c>
      <c r="I117" s="264" t="s">
        <v>148</v>
      </c>
      <c r="J117" s="131">
        <v>4293</v>
      </c>
      <c r="K117" s="181">
        <f t="shared" si="3"/>
        <v>0.0004732796783375668</v>
      </c>
    </row>
    <row r="118" spans="1:11" ht="18" customHeight="1">
      <c r="A118" s="185"/>
      <c r="B118" s="204">
        <v>241</v>
      </c>
      <c r="C118" s="297" t="s">
        <v>126</v>
      </c>
      <c r="D118" s="131">
        <v>36569</v>
      </c>
      <c r="E118" s="181">
        <f t="shared" si="2"/>
        <v>0.004288372092030568</v>
      </c>
      <c r="G118" s="185"/>
      <c r="H118" s="204">
        <v>240</v>
      </c>
      <c r="I118" s="264" t="s">
        <v>149</v>
      </c>
      <c r="J118" s="131">
        <v>6311</v>
      </c>
      <c r="K118" s="181">
        <f t="shared" si="3"/>
        <v>0.0006957530980639142</v>
      </c>
    </row>
    <row r="119" spans="1:11" ht="18" customHeight="1">
      <c r="A119" s="185"/>
      <c r="B119" s="204">
        <v>242</v>
      </c>
      <c r="C119" s="297" t="s">
        <v>127</v>
      </c>
      <c r="D119" s="131">
        <v>31555</v>
      </c>
      <c r="E119" s="181">
        <f t="shared" si="2"/>
        <v>0.003700390531981312</v>
      </c>
      <c r="G119" s="185"/>
      <c r="H119" s="204">
        <v>245</v>
      </c>
      <c r="I119" s="264" t="s">
        <v>150</v>
      </c>
      <c r="J119" s="131">
        <v>1386071</v>
      </c>
      <c r="K119" s="181">
        <f t="shared" si="3"/>
        <v>0.15280671722176323</v>
      </c>
    </row>
    <row r="120" spans="1:11" ht="18" customHeight="1">
      <c r="A120" s="185"/>
      <c r="B120" s="19">
        <v>243</v>
      </c>
      <c r="C120" s="133" t="s">
        <v>128</v>
      </c>
      <c r="D120" s="131">
        <v>207</v>
      </c>
      <c r="E120" s="181">
        <f t="shared" si="2"/>
        <v>2.4274468075428035E-05</v>
      </c>
      <c r="G120" s="185"/>
      <c r="H120" s="204">
        <v>246</v>
      </c>
      <c r="I120" s="264" t="s">
        <v>151</v>
      </c>
      <c r="J120" s="131">
        <v>334548</v>
      </c>
      <c r="K120" s="181">
        <f t="shared" si="3"/>
        <v>0.03688208009049063</v>
      </c>
    </row>
    <row r="121" spans="1:11" ht="18" customHeight="1">
      <c r="A121" s="185"/>
      <c r="B121" s="204">
        <v>244</v>
      </c>
      <c r="C121" s="300" t="s">
        <v>269</v>
      </c>
      <c r="D121" s="131">
        <v>286435</v>
      </c>
      <c r="E121" s="181">
        <f t="shared" si="2"/>
        <v>0.033589648614421395</v>
      </c>
      <c r="G121" s="185"/>
      <c r="H121" s="186"/>
      <c r="I121" s="187" t="s">
        <v>427</v>
      </c>
      <c r="J121" s="188">
        <f>J107+J109+J111+J112+J113+J114+J115+J119+J120</f>
        <v>10510228</v>
      </c>
      <c r="K121" s="189">
        <f t="shared" si="3"/>
        <v>1.1586949282773091</v>
      </c>
    </row>
    <row r="122" spans="1:11" ht="18" customHeight="1">
      <c r="A122" s="185"/>
      <c r="B122" s="204">
        <v>247</v>
      </c>
      <c r="C122" s="297" t="s">
        <v>270</v>
      </c>
      <c r="D122" s="131">
        <v>23197</v>
      </c>
      <c r="E122" s="181">
        <f t="shared" si="2"/>
        <v>0.0027202649079502614</v>
      </c>
      <c r="G122" s="185"/>
      <c r="H122" s="186"/>
      <c r="I122" s="187" t="s">
        <v>230</v>
      </c>
      <c r="J122" s="188">
        <f>J123-J121</f>
        <v>261525</v>
      </c>
      <c r="K122" s="189">
        <f t="shared" si="3"/>
        <v>0.02883169528936225</v>
      </c>
    </row>
    <row r="123" spans="1:11" ht="18" customHeight="1" thickBot="1">
      <c r="A123" s="185"/>
      <c r="B123" s="186"/>
      <c r="C123" s="187" t="s">
        <v>414</v>
      </c>
      <c r="D123" s="188">
        <f>D96+D97+D98+D99+D100+D101+D102+D103+D105+D107+D108+D110+D111+D112+D113+D115+D116+D119+D118</f>
        <v>118603420</v>
      </c>
      <c r="E123" s="189">
        <f t="shared" si="2"/>
        <v>13.908381316070448</v>
      </c>
      <c r="G123" s="190" t="s">
        <v>232</v>
      </c>
      <c r="H123" s="191" t="s">
        <v>371</v>
      </c>
      <c r="I123" s="192"/>
      <c r="J123" s="193">
        <f>SUM(J104:J120)</f>
        <v>10771753</v>
      </c>
      <c r="K123" s="194">
        <f t="shared" si="3"/>
        <v>1.1875266235666713</v>
      </c>
    </row>
    <row r="124" spans="1:11" ht="18" customHeight="1">
      <c r="A124" s="185"/>
      <c r="B124" s="186"/>
      <c r="C124" s="187" t="s">
        <v>445</v>
      </c>
      <c r="D124" s="188">
        <f>D94+D95+D106</f>
        <v>1728614</v>
      </c>
      <c r="E124" s="189">
        <f t="shared" si="2"/>
        <v>0.2027110403755457</v>
      </c>
      <c r="G124" s="185" t="s">
        <v>152</v>
      </c>
      <c r="H124" s="243">
        <v>133</v>
      </c>
      <c r="I124" s="285" t="s">
        <v>153</v>
      </c>
      <c r="J124" s="132">
        <v>129061</v>
      </c>
      <c r="K124" s="181">
        <f t="shared" si="3"/>
        <v>0.01422826661214179</v>
      </c>
    </row>
    <row r="125" spans="1:11" ht="18" customHeight="1">
      <c r="A125" s="185"/>
      <c r="B125" s="186"/>
      <c r="C125" s="187" t="s">
        <v>372</v>
      </c>
      <c r="D125" s="188">
        <f>D126-D123-D124</f>
        <v>3192958</v>
      </c>
      <c r="E125" s="189">
        <f t="shared" si="2"/>
        <v>0.37443167650812825</v>
      </c>
      <c r="G125" s="185"/>
      <c r="H125" s="204">
        <v>135</v>
      </c>
      <c r="I125" s="264" t="s">
        <v>155</v>
      </c>
      <c r="J125" s="131">
        <v>1057</v>
      </c>
      <c r="K125" s="181">
        <f t="shared" si="3"/>
        <v>0.00011652844630859728</v>
      </c>
    </row>
    <row r="126" spans="1:11" ht="18" customHeight="1" thickBot="1">
      <c r="A126" s="190" t="s">
        <v>432</v>
      </c>
      <c r="B126" s="191" t="s">
        <v>410</v>
      </c>
      <c r="C126" s="192"/>
      <c r="D126" s="193">
        <f>SUM(D94:D122)</f>
        <v>123524992</v>
      </c>
      <c r="E126" s="194">
        <f t="shared" si="2"/>
        <v>14.485524032954123</v>
      </c>
      <c r="G126" s="185"/>
      <c r="H126" s="204">
        <v>137</v>
      </c>
      <c r="I126" s="264" t="s">
        <v>156</v>
      </c>
      <c r="J126" s="131">
        <v>17058</v>
      </c>
      <c r="K126" s="181">
        <f t="shared" si="3"/>
        <v>0.0018805508392923864</v>
      </c>
    </row>
    <row r="127" spans="1:11" ht="18" customHeight="1">
      <c r="A127" s="185" t="s">
        <v>442</v>
      </c>
      <c r="B127" s="243">
        <v>150</v>
      </c>
      <c r="C127" s="285" t="s">
        <v>131</v>
      </c>
      <c r="D127" s="132"/>
      <c r="E127" s="198">
        <f t="shared" si="2"/>
        <v>0</v>
      </c>
      <c r="G127" s="185"/>
      <c r="H127" s="204">
        <v>138</v>
      </c>
      <c r="I127" s="264" t="s">
        <v>157</v>
      </c>
      <c r="J127" s="131">
        <v>10728</v>
      </c>
      <c r="K127" s="181">
        <f t="shared" si="3"/>
        <v>0.0011827030955521584</v>
      </c>
    </row>
    <row r="128" spans="1:11" ht="18" customHeight="1">
      <c r="A128" s="185" t="s">
        <v>446</v>
      </c>
      <c r="B128" s="204">
        <v>151</v>
      </c>
      <c r="C128" s="264" t="s">
        <v>132</v>
      </c>
      <c r="D128" s="131">
        <v>6584</v>
      </c>
      <c r="E128" s="181">
        <f t="shared" si="2"/>
        <v>0.0007720922599450152</v>
      </c>
      <c r="G128" s="185"/>
      <c r="H128" s="204">
        <v>140</v>
      </c>
      <c r="I128" s="264" t="s">
        <v>158</v>
      </c>
      <c r="J128" s="131">
        <v>3974</v>
      </c>
      <c r="K128" s="181">
        <f t="shared" si="3"/>
        <v>0.00043811167987735627</v>
      </c>
    </row>
    <row r="129" spans="1:11" ht="18" customHeight="1">
      <c r="A129" s="185"/>
      <c r="B129" s="204">
        <v>152</v>
      </c>
      <c r="C129" s="264" t="s">
        <v>133</v>
      </c>
      <c r="D129" s="131">
        <v>2858</v>
      </c>
      <c r="E129" s="181">
        <f t="shared" si="2"/>
        <v>0.0003351518345873107</v>
      </c>
      <c r="G129" s="185"/>
      <c r="H129" s="204">
        <v>141</v>
      </c>
      <c r="I129" s="264" t="s">
        <v>159</v>
      </c>
      <c r="J129" s="131">
        <v>19166</v>
      </c>
      <c r="K129" s="181">
        <f t="shared" si="3"/>
        <v>0.002112946264853903</v>
      </c>
    </row>
    <row r="130" spans="1:11" ht="18" customHeight="1">
      <c r="A130" s="185"/>
      <c r="B130" s="204">
        <v>153</v>
      </c>
      <c r="C130" s="264" t="s">
        <v>134</v>
      </c>
      <c r="D130" s="131">
        <v>45432</v>
      </c>
      <c r="E130" s="181">
        <f t="shared" si="2"/>
        <v>0.005327718036728726</v>
      </c>
      <c r="G130" s="185"/>
      <c r="H130" s="204">
        <v>143</v>
      </c>
      <c r="I130" s="264" t="s">
        <v>160</v>
      </c>
      <c r="J130" s="131">
        <v>1818893</v>
      </c>
      <c r="K130" s="181">
        <f t="shared" si="3"/>
        <v>0.20052296621720284</v>
      </c>
    </row>
    <row r="131" spans="1:11" ht="18" customHeight="1">
      <c r="A131" s="185"/>
      <c r="B131" s="204">
        <v>154</v>
      </c>
      <c r="C131" s="264" t="s">
        <v>135</v>
      </c>
      <c r="D131" s="131">
        <v>5974</v>
      </c>
      <c r="E131" s="181">
        <f t="shared" si="2"/>
        <v>0.0007005588032976187</v>
      </c>
      <c r="G131" s="185"/>
      <c r="H131" s="204">
        <v>144</v>
      </c>
      <c r="I131" s="264" t="s">
        <v>161</v>
      </c>
      <c r="J131" s="131">
        <v>2736</v>
      </c>
      <c r="K131" s="181">
        <f t="shared" si="3"/>
        <v>0.0003016289773891411</v>
      </c>
    </row>
    <row r="132" spans="1:11" ht="18" customHeight="1">
      <c r="A132" s="185"/>
      <c r="B132" s="204">
        <v>155</v>
      </c>
      <c r="C132" s="264" t="s">
        <v>136</v>
      </c>
      <c r="D132" s="131">
        <v>1099</v>
      </c>
      <c r="E132" s="181">
        <f t="shared" si="2"/>
        <v>0.00012887748992703094</v>
      </c>
      <c r="G132" s="185"/>
      <c r="H132" s="204">
        <v>146</v>
      </c>
      <c r="I132" s="264" t="s">
        <v>163</v>
      </c>
      <c r="J132" s="131">
        <v>4063</v>
      </c>
      <c r="K132" s="181">
        <f t="shared" si="3"/>
        <v>0.0004479234412032457</v>
      </c>
    </row>
    <row r="133" spans="1:11" ht="18" customHeight="1">
      <c r="A133" s="185"/>
      <c r="B133" s="204">
        <v>156</v>
      </c>
      <c r="C133" s="264" t="s">
        <v>137</v>
      </c>
      <c r="D133" s="131">
        <v>1197</v>
      </c>
      <c r="E133" s="181">
        <f t="shared" si="2"/>
        <v>0.00014036975017530124</v>
      </c>
      <c r="G133" s="185"/>
      <c r="H133" s="204">
        <v>147</v>
      </c>
      <c r="I133" s="264" t="s">
        <v>164</v>
      </c>
      <c r="J133" s="131">
        <v>43392</v>
      </c>
      <c r="K133" s="181">
        <f t="shared" si="3"/>
        <v>0.004783729746662869</v>
      </c>
    </row>
    <row r="134" spans="1:11" ht="18" customHeight="1" thickBot="1">
      <c r="A134" s="185"/>
      <c r="B134" s="204">
        <v>157</v>
      </c>
      <c r="C134" s="264" t="s">
        <v>433</v>
      </c>
      <c r="D134" s="131">
        <v>3996</v>
      </c>
      <c r="E134" s="181">
        <f t="shared" si="2"/>
        <v>0.0004686027750213064</v>
      </c>
      <c r="G134" s="190" t="s">
        <v>167</v>
      </c>
      <c r="H134" s="191" t="s">
        <v>447</v>
      </c>
      <c r="I134" s="192"/>
      <c r="J134" s="193">
        <f>SUM(J124:J133)</f>
        <v>2050128</v>
      </c>
      <c r="K134" s="194">
        <f t="shared" si="3"/>
        <v>0.2260153553204843</v>
      </c>
    </row>
    <row r="135" spans="1:11" ht="18" customHeight="1">
      <c r="A135" s="185"/>
      <c r="B135" s="204">
        <v>223</v>
      </c>
      <c r="C135" s="264" t="s">
        <v>138</v>
      </c>
      <c r="D135" s="131">
        <v>21632221</v>
      </c>
      <c r="E135" s="181">
        <f t="shared" si="2"/>
        <v>2.5367664640826275</v>
      </c>
      <c r="G135" s="185" t="s">
        <v>168</v>
      </c>
      <c r="H135" s="243">
        <v>501</v>
      </c>
      <c r="I135" s="285" t="s">
        <v>169</v>
      </c>
      <c r="J135" s="132">
        <v>212407</v>
      </c>
      <c r="K135" s="181">
        <f t="shared" si="3"/>
        <v>0.023416705482564068</v>
      </c>
    </row>
    <row r="136" spans="1:11" ht="18" customHeight="1">
      <c r="A136" s="185"/>
      <c r="B136" s="204">
        <v>224</v>
      </c>
      <c r="C136" s="264" t="s">
        <v>139</v>
      </c>
      <c r="D136" s="131">
        <v>1735378</v>
      </c>
      <c r="E136" s="181">
        <f t="shared" si="2"/>
        <v>0.20350424086859978</v>
      </c>
      <c r="G136" s="185"/>
      <c r="H136" s="204">
        <v>502</v>
      </c>
      <c r="I136" s="264" t="s">
        <v>239</v>
      </c>
      <c r="J136" s="131">
        <v>5755</v>
      </c>
      <c r="K136" s="181">
        <f t="shared" si="3"/>
        <v>0.0006344571509044251</v>
      </c>
    </row>
    <row r="137" spans="1:11" ht="18" customHeight="1">
      <c r="A137" s="185"/>
      <c r="B137" s="204">
        <v>227</v>
      </c>
      <c r="C137" s="264" t="s">
        <v>140</v>
      </c>
      <c r="D137" s="131">
        <v>3370832</v>
      </c>
      <c r="E137" s="181">
        <f t="shared" si="2"/>
        <v>0.39529059793058563</v>
      </c>
      <c r="G137" s="185"/>
      <c r="H137" s="204">
        <v>504</v>
      </c>
      <c r="I137" s="264" t="s">
        <v>171</v>
      </c>
      <c r="J137" s="131">
        <v>81321</v>
      </c>
      <c r="K137" s="181">
        <f t="shared" si="3"/>
        <v>0.008965193739130973</v>
      </c>
    </row>
    <row r="138" spans="1:11" ht="18" customHeight="1">
      <c r="A138" s="185"/>
      <c r="B138" s="204">
        <v>231</v>
      </c>
      <c r="C138" s="264" t="s">
        <v>142</v>
      </c>
      <c r="D138" s="131">
        <v>2445564</v>
      </c>
      <c r="E138" s="181">
        <f t="shared" si="2"/>
        <v>0.2867863055285801</v>
      </c>
      <c r="G138" s="185"/>
      <c r="H138" s="204">
        <v>506</v>
      </c>
      <c r="I138" s="264" t="s">
        <v>173</v>
      </c>
      <c r="J138" s="131">
        <v>280116</v>
      </c>
      <c r="K138" s="181">
        <f t="shared" si="3"/>
        <v>0.030881250961380353</v>
      </c>
    </row>
    <row r="139" spans="1:11" ht="18" customHeight="1">
      <c r="A139" s="185"/>
      <c r="B139" s="204">
        <v>232</v>
      </c>
      <c r="C139" s="264" t="s">
        <v>143</v>
      </c>
      <c r="D139" s="131">
        <v>327961</v>
      </c>
      <c r="E139" s="181">
        <f t="shared" si="2"/>
        <v>0.03845931799268335</v>
      </c>
      <c r="G139" s="185"/>
      <c r="H139" s="19">
        <v>510</v>
      </c>
      <c r="I139" s="106" t="s">
        <v>176</v>
      </c>
      <c r="J139" s="107"/>
      <c r="K139" s="181">
        <f t="shared" si="3"/>
        <v>0</v>
      </c>
    </row>
    <row r="140" spans="1:11" ht="18" customHeight="1">
      <c r="A140" s="185"/>
      <c r="B140" s="204">
        <v>235</v>
      </c>
      <c r="C140" s="264" t="s">
        <v>144</v>
      </c>
      <c r="D140" s="131">
        <v>21639</v>
      </c>
      <c r="E140" s="181">
        <f t="shared" si="2"/>
        <v>0.002537561423595107</v>
      </c>
      <c r="G140" s="185"/>
      <c r="H140" s="19">
        <v>514</v>
      </c>
      <c r="I140" s="106" t="s">
        <v>180</v>
      </c>
      <c r="J140" s="107"/>
      <c r="K140" s="181">
        <f t="shared" si="3"/>
        <v>0</v>
      </c>
    </row>
    <row r="141" spans="1:11" ht="18" customHeight="1">
      <c r="A141" s="185"/>
      <c r="B141" s="204">
        <v>236</v>
      </c>
      <c r="C141" s="264" t="s">
        <v>145</v>
      </c>
      <c r="D141" s="131">
        <v>12708</v>
      </c>
      <c r="E141" s="181">
        <f aca="true" t="shared" si="4" ref="E141:E206">D141/$D$6*100</f>
        <v>0.0014902412575001904</v>
      </c>
      <c r="G141" s="185"/>
      <c r="H141" s="204">
        <v>517</v>
      </c>
      <c r="I141" s="264" t="s">
        <v>183</v>
      </c>
      <c r="J141" s="131">
        <v>6016</v>
      </c>
      <c r="K141" s="181">
        <f t="shared" si="3"/>
        <v>0.0006632309678264155</v>
      </c>
    </row>
    <row r="142" spans="1:11" ht="18" customHeight="1">
      <c r="A142" s="185"/>
      <c r="B142" s="204">
        <v>237</v>
      </c>
      <c r="C142" s="264" t="s">
        <v>146</v>
      </c>
      <c r="D142" s="131">
        <v>166485</v>
      </c>
      <c r="E142" s="181">
        <f t="shared" si="4"/>
        <v>0.01952335660646201</v>
      </c>
      <c r="G142" s="185"/>
      <c r="H142" s="19">
        <v>520</v>
      </c>
      <c r="I142" s="106" t="s">
        <v>186</v>
      </c>
      <c r="J142" s="107"/>
      <c r="K142" s="181">
        <f t="shared" si="3"/>
        <v>0</v>
      </c>
    </row>
    <row r="143" spans="1:11" ht="18" customHeight="1">
      <c r="A143" s="185"/>
      <c r="B143" s="204">
        <v>238</v>
      </c>
      <c r="C143" s="264" t="s">
        <v>147</v>
      </c>
      <c r="D143" s="131">
        <v>172375</v>
      </c>
      <c r="E143" s="181">
        <f t="shared" si="4"/>
        <v>0.020214064900975395</v>
      </c>
      <c r="G143" s="185"/>
      <c r="H143" s="19">
        <v>521</v>
      </c>
      <c r="I143" s="106" t="s">
        <v>187</v>
      </c>
      <c r="J143" s="107">
        <v>4566</v>
      </c>
      <c r="K143" s="181">
        <f t="shared" si="3"/>
        <v>0.0005033764293709131</v>
      </c>
    </row>
    <row r="144" spans="1:11" ht="18" customHeight="1">
      <c r="A144" s="185"/>
      <c r="B144" s="204">
        <v>239</v>
      </c>
      <c r="C144" s="264" t="s">
        <v>148</v>
      </c>
      <c r="D144" s="131">
        <v>806</v>
      </c>
      <c r="E144" s="181">
        <f t="shared" si="4"/>
        <v>9.451797714393718E-05</v>
      </c>
      <c r="G144" s="185"/>
      <c r="H144" s="19">
        <v>523</v>
      </c>
      <c r="I144" s="106" t="s">
        <v>189</v>
      </c>
      <c r="J144" s="107">
        <v>303</v>
      </c>
      <c r="K144" s="181">
        <f t="shared" si="3"/>
        <v>3.340408631173602E-05</v>
      </c>
    </row>
    <row r="145" spans="1:11" ht="18" customHeight="1">
      <c r="A145" s="185"/>
      <c r="B145" s="204">
        <v>240</v>
      </c>
      <c r="C145" s="264" t="s">
        <v>149</v>
      </c>
      <c r="D145" s="131">
        <v>8202</v>
      </c>
      <c r="E145" s="181">
        <f t="shared" si="4"/>
        <v>0.0009618318220031919</v>
      </c>
      <c r="G145" s="185"/>
      <c r="H145" s="19">
        <v>524</v>
      </c>
      <c r="I145" s="106" t="s">
        <v>190</v>
      </c>
      <c r="J145" s="107">
        <v>203</v>
      </c>
      <c r="K145" s="181">
        <f t="shared" si="3"/>
        <v>2.2379635383770338E-05</v>
      </c>
    </row>
    <row r="146" spans="1:11" ht="18" customHeight="1">
      <c r="A146" s="185"/>
      <c r="B146" s="204">
        <v>245</v>
      </c>
      <c r="C146" s="264" t="s">
        <v>150</v>
      </c>
      <c r="D146" s="131">
        <v>4532382</v>
      </c>
      <c r="E146" s="181">
        <f t="shared" si="4"/>
        <v>0.5315031988630178</v>
      </c>
      <c r="G146" s="185"/>
      <c r="H146" s="19">
        <v>525</v>
      </c>
      <c r="I146" s="140" t="s">
        <v>191</v>
      </c>
      <c r="J146" s="107">
        <v>3029</v>
      </c>
      <c r="K146" s="181">
        <f aca="true" t="shared" si="5" ref="K146:K160">J146/$J$6*100</f>
        <v>0.00033393061860808053</v>
      </c>
    </row>
    <row r="147" spans="1:11" ht="18" customHeight="1">
      <c r="A147" s="185"/>
      <c r="B147" s="204">
        <v>246</v>
      </c>
      <c r="C147" s="264" t="s">
        <v>151</v>
      </c>
      <c r="D147" s="131">
        <v>627540</v>
      </c>
      <c r="E147" s="181">
        <f t="shared" si="4"/>
        <v>0.07359033669591357</v>
      </c>
      <c r="G147" s="185"/>
      <c r="H147" s="204">
        <v>527</v>
      </c>
      <c r="I147" s="264" t="s">
        <v>193</v>
      </c>
      <c r="J147" s="131">
        <v>907</v>
      </c>
      <c r="K147" s="181">
        <f t="shared" si="5"/>
        <v>9.999176991664874E-05</v>
      </c>
    </row>
    <row r="148" spans="1:11" ht="18" customHeight="1">
      <c r="A148" s="185"/>
      <c r="B148" s="186"/>
      <c r="C148" s="187" t="s">
        <v>308</v>
      </c>
      <c r="D148" s="188">
        <f>D135+D137+D138+D139+D140+D141+D142+D146+D147</f>
        <v>33137332</v>
      </c>
      <c r="E148" s="189">
        <f t="shared" si="4"/>
        <v>3.8859473803809648</v>
      </c>
      <c r="G148" s="185"/>
      <c r="H148" s="19">
        <v>532</v>
      </c>
      <c r="I148" s="133" t="s">
        <v>198</v>
      </c>
      <c r="J148" s="131"/>
      <c r="K148" s="181">
        <f t="shared" si="5"/>
        <v>0</v>
      </c>
    </row>
    <row r="149" spans="1:11" ht="18" customHeight="1">
      <c r="A149" s="185"/>
      <c r="B149" s="186"/>
      <c r="C149" s="187" t="s">
        <v>342</v>
      </c>
      <c r="D149" s="188">
        <f>D150-D148</f>
        <v>1983901</v>
      </c>
      <c r="E149" s="189">
        <f t="shared" si="4"/>
        <v>0.23264802651840458</v>
      </c>
      <c r="G149" s="185"/>
      <c r="H149" s="204">
        <v>538</v>
      </c>
      <c r="I149" s="264" t="s">
        <v>204</v>
      </c>
      <c r="J149" s="131">
        <v>34736</v>
      </c>
      <c r="K149" s="181">
        <f t="shared" si="5"/>
        <v>0.00382945327433816</v>
      </c>
    </row>
    <row r="150" spans="1:11" ht="18" customHeight="1" thickBot="1">
      <c r="A150" s="190" t="s">
        <v>271</v>
      </c>
      <c r="B150" s="191" t="s">
        <v>413</v>
      </c>
      <c r="C150" s="192"/>
      <c r="D150" s="193">
        <f>SUM(D127:D147)</f>
        <v>35121233</v>
      </c>
      <c r="E150" s="194">
        <f t="shared" si="4"/>
        <v>4.118595406899369</v>
      </c>
      <c r="G150" s="185"/>
      <c r="H150" s="204">
        <v>540</v>
      </c>
      <c r="I150" s="264" t="s">
        <v>206</v>
      </c>
      <c r="J150" s="131">
        <v>9278</v>
      </c>
      <c r="K150" s="181">
        <f t="shared" si="5"/>
        <v>0.0010228485570966562</v>
      </c>
    </row>
    <row r="151" spans="1:11" ht="18" customHeight="1">
      <c r="A151" s="209" t="s">
        <v>152</v>
      </c>
      <c r="B151" s="243">
        <v>133</v>
      </c>
      <c r="C151" s="285" t="s">
        <v>153</v>
      </c>
      <c r="D151" s="132">
        <v>285231</v>
      </c>
      <c r="E151" s="198">
        <f t="shared" si="4"/>
        <v>0.03344845798851408</v>
      </c>
      <c r="G151" s="185"/>
      <c r="H151" s="204">
        <v>541</v>
      </c>
      <c r="I151" s="264" t="s">
        <v>207</v>
      </c>
      <c r="J151" s="131">
        <v>17434</v>
      </c>
      <c r="K151" s="181">
        <f t="shared" si="5"/>
        <v>0.0019220027747815372</v>
      </c>
    </row>
    <row r="152" spans="1:11" ht="18" customHeight="1">
      <c r="A152" s="209"/>
      <c r="B152" s="204">
        <v>134</v>
      </c>
      <c r="C152" s="264" t="s">
        <v>154</v>
      </c>
      <c r="D152" s="131">
        <v>90978</v>
      </c>
      <c r="E152" s="181">
        <f t="shared" si="4"/>
        <v>0.010668804621093196</v>
      </c>
      <c r="G152" s="185"/>
      <c r="H152" s="204">
        <v>542</v>
      </c>
      <c r="I152" s="264" t="s">
        <v>208</v>
      </c>
      <c r="J152" s="131">
        <v>514</v>
      </c>
      <c r="K152" s="181">
        <f t="shared" si="5"/>
        <v>5.6665677769743616E-05</v>
      </c>
    </row>
    <row r="153" spans="1:11" ht="18" customHeight="1">
      <c r="A153" s="209"/>
      <c r="B153" s="204">
        <v>135</v>
      </c>
      <c r="C153" s="264" t="s">
        <v>155</v>
      </c>
      <c r="D153" s="131">
        <v>91200</v>
      </c>
      <c r="E153" s="181">
        <f t="shared" si="4"/>
        <v>0.01069483810859438</v>
      </c>
      <c r="G153" s="185"/>
      <c r="H153" s="204">
        <v>543</v>
      </c>
      <c r="I153" s="264" t="s">
        <v>209</v>
      </c>
      <c r="J153" s="131">
        <v>994</v>
      </c>
      <c r="K153" s="181">
        <f t="shared" si="5"/>
        <v>0.00010958304222397888</v>
      </c>
    </row>
    <row r="154" spans="1:11" ht="18" customHeight="1">
      <c r="A154" s="209"/>
      <c r="B154" s="204">
        <v>137</v>
      </c>
      <c r="C154" s="264" t="s">
        <v>156</v>
      </c>
      <c r="D154" s="131">
        <v>974205</v>
      </c>
      <c r="E154" s="181">
        <f t="shared" si="4"/>
        <v>0.11424303464455252</v>
      </c>
      <c r="G154" s="185"/>
      <c r="H154" s="204">
        <v>546</v>
      </c>
      <c r="I154" s="264" t="s">
        <v>212</v>
      </c>
      <c r="J154" s="131">
        <v>8187</v>
      </c>
      <c r="K154" s="181">
        <f t="shared" si="5"/>
        <v>0.0009025717974725504</v>
      </c>
    </row>
    <row r="155" spans="1:11" ht="18" customHeight="1">
      <c r="A155" s="209"/>
      <c r="B155" s="204">
        <v>138</v>
      </c>
      <c r="C155" s="264" t="s">
        <v>157</v>
      </c>
      <c r="D155" s="131">
        <v>125538</v>
      </c>
      <c r="E155" s="181">
        <f t="shared" si="4"/>
        <v>0.014721585378034224</v>
      </c>
      <c r="G155" s="185"/>
      <c r="H155" s="204">
        <v>547</v>
      </c>
      <c r="I155" s="264" t="s">
        <v>213</v>
      </c>
      <c r="J155" s="131">
        <v>2526</v>
      </c>
      <c r="K155" s="181">
        <f t="shared" si="5"/>
        <v>0.00027847763044041316</v>
      </c>
    </row>
    <row r="156" spans="1:11" ht="18" customHeight="1">
      <c r="A156" s="209"/>
      <c r="B156" s="204">
        <v>140</v>
      </c>
      <c r="C156" s="264" t="s">
        <v>158</v>
      </c>
      <c r="D156" s="131">
        <v>151905</v>
      </c>
      <c r="E156" s="181">
        <f t="shared" si="4"/>
        <v>0.017813589724627512</v>
      </c>
      <c r="G156" s="185"/>
      <c r="H156" s="204">
        <v>549</v>
      </c>
      <c r="I156" s="264" t="s">
        <v>215</v>
      </c>
      <c r="J156" s="131">
        <v>1004</v>
      </c>
      <c r="K156" s="181">
        <f t="shared" si="5"/>
        <v>0.00011068548731677545</v>
      </c>
    </row>
    <row r="157" spans="1:11" ht="18" customHeight="1">
      <c r="A157" s="209"/>
      <c r="B157" s="204">
        <v>141</v>
      </c>
      <c r="C157" s="264" t="s">
        <v>159</v>
      </c>
      <c r="D157" s="131">
        <v>235414</v>
      </c>
      <c r="E157" s="181">
        <f t="shared" si="4"/>
        <v>0.02760651993965611</v>
      </c>
      <c r="G157" s="185"/>
      <c r="H157" s="204">
        <v>551</v>
      </c>
      <c r="I157" s="264" t="s">
        <v>217</v>
      </c>
      <c r="J157" s="131">
        <v>216788</v>
      </c>
      <c r="K157" s="181">
        <f t="shared" si="5"/>
        <v>0.023899686677718246</v>
      </c>
    </row>
    <row r="158" spans="1:11" ht="18" customHeight="1">
      <c r="A158" s="209"/>
      <c r="B158" s="204">
        <v>143</v>
      </c>
      <c r="C158" s="264" t="s">
        <v>160</v>
      </c>
      <c r="D158" s="131">
        <v>1206597</v>
      </c>
      <c r="E158" s="181">
        <f t="shared" si="4"/>
        <v>0.1414951708038997</v>
      </c>
      <c r="G158" s="185"/>
      <c r="H158" s="204">
        <v>552</v>
      </c>
      <c r="I158" s="264" t="s">
        <v>218</v>
      </c>
      <c r="J158" s="131">
        <v>288</v>
      </c>
      <c r="K158" s="181">
        <f t="shared" si="5"/>
        <v>3.175041867254117E-05</v>
      </c>
    </row>
    <row r="159" spans="1:11" ht="18" customHeight="1">
      <c r="A159" s="209"/>
      <c r="B159" s="204">
        <v>144</v>
      </c>
      <c r="C159" s="264" t="s">
        <v>161</v>
      </c>
      <c r="D159" s="131">
        <v>205073</v>
      </c>
      <c r="E159" s="181">
        <f t="shared" si="4"/>
        <v>0.02404849271319929</v>
      </c>
      <c r="G159" s="185"/>
      <c r="H159" s="204">
        <v>558</v>
      </c>
      <c r="I159" s="264" t="s">
        <v>223</v>
      </c>
      <c r="J159" s="131">
        <v>795</v>
      </c>
      <c r="K159" s="181">
        <f t="shared" si="5"/>
        <v>8.764438487732718E-05</v>
      </c>
    </row>
    <row r="160" spans="1:11" ht="18" customHeight="1" thickBot="1">
      <c r="A160" s="209"/>
      <c r="B160" s="204">
        <v>145</v>
      </c>
      <c r="C160" s="264" t="s">
        <v>162</v>
      </c>
      <c r="D160" s="131">
        <v>6097</v>
      </c>
      <c r="E160" s="181">
        <f t="shared" si="4"/>
        <v>0.0007149827625888151</v>
      </c>
      <c r="G160" s="220" t="s">
        <v>225</v>
      </c>
      <c r="H160" s="191" t="s">
        <v>416</v>
      </c>
      <c r="I160" s="192"/>
      <c r="J160" s="193">
        <f>SUM(J135:J159)</f>
        <v>887167</v>
      </c>
      <c r="K160" s="194">
        <f t="shared" si="5"/>
        <v>0.09780529056410531</v>
      </c>
    </row>
    <row r="161" spans="1:11" ht="18" customHeight="1">
      <c r="A161" s="209"/>
      <c r="B161" s="204">
        <v>146</v>
      </c>
      <c r="C161" s="264" t="s">
        <v>163</v>
      </c>
      <c r="D161" s="131">
        <v>80542</v>
      </c>
      <c r="E161" s="181">
        <f t="shared" si="4"/>
        <v>0.009444996172614128</v>
      </c>
      <c r="G161" s="240" t="s">
        <v>289</v>
      </c>
      <c r="H161" s="301"/>
      <c r="I161" s="302"/>
      <c r="J161" s="303"/>
      <c r="K161" s="304"/>
    </row>
    <row r="162" spans="1:11" ht="18" customHeight="1">
      <c r="A162" s="209"/>
      <c r="B162" s="204">
        <v>147</v>
      </c>
      <c r="C162" s="264" t="s">
        <v>164</v>
      </c>
      <c r="D162" s="131">
        <v>1343630</v>
      </c>
      <c r="E162" s="181">
        <f t="shared" si="4"/>
        <v>0.15756475140187134</v>
      </c>
      <c r="G162" s="216"/>
      <c r="H162" s="113">
        <v>702</v>
      </c>
      <c r="I162" s="145" t="s">
        <v>243</v>
      </c>
      <c r="J162" s="136"/>
      <c r="K162" s="181">
        <f>J162/$J$6*100</f>
        <v>0</v>
      </c>
    </row>
    <row r="163" spans="1:11" ht="18" customHeight="1" thickBot="1">
      <c r="A163" s="209"/>
      <c r="B163" s="204">
        <v>149</v>
      </c>
      <c r="C163" s="264" t="s">
        <v>165</v>
      </c>
      <c r="D163" s="131">
        <v>8855</v>
      </c>
      <c r="E163" s="181">
        <f t="shared" si="4"/>
        <v>0.0010384078010044215</v>
      </c>
      <c r="G163" s="305" t="s">
        <v>290</v>
      </c>
      <c r="H163" s="306" t="s">
        <v>448</v>
      </c>
      <c r="I163" s="307" t="s">
        <v>449</v>
      </c>
      <c r="J163" s="308">
        <f>SUM(J162)</f>
        <v>0</v>
      </c>
      <c r="K163" s="194">
        <f>J163/$J$6*100</f>
        <v>0</v>
      </c>
    </row>
    <row r="164" spans="1:11" ht="18" customHeight="1" thickBot="1">
      <c r="A164" s="190" t="s">
        <v>417</v>
      </c>
      <c r="B164" s="191" t="s">
        <v>415</v>
      </c>
      <c r="C164" s="192"/>
      <c r="D164" s="193">
        <f>SUM(D151:D163)</f>
        <v>4805265</v>
      </c>
      <c r="E164" s="194">
        <f t="shared" si="4"/>
        <v>0.5635036320602497</v>
      </c>
      <c r="G164" s="235"/>
      <c r="H164" s="236"/>
      <c r="I164" s="237"/>
      <c r="J164" s="309"/>
      <c r="K164" s="239"/>
    </row>
    <row r="165" spans="1:11" ht="18" customHeight="1">
      <c r="A165" s="240" t="s">
        <v>168</v>
      </c>
      <c r="B165" s="243">
        <v>501</v>
      </c>
      <c r="C165" s="285" t="s">
        <v>169</v>
      </c>
      <c r="D165" s="132">
        <v>56045</v>
      </c>
      <c r="E165" s="198">
        <f t="shared" si="4"/>
        <v>0.0065722829144317105</v>
      </c>
      <c r="G165" s="235"/>
      <c r="H165" s="236"/>
      <c r="I165" s="237"/>
      <c r="J165" s="309"/>
      <c r="K165" s="239"/>
    </row>
    <row r="166" spans="1:11" ht="18" customHeight="1">
      <c r="A166" s="209"/>
      <c r="B166" s="204">
        <v>503</v>
      </c>
      <c r="C166" s="264" t="s">
        <v>170</v>
      </c>
      <c r="D166" s="131">
        <v>43762</v>
      </c>
      <c r="E166" s="181">
        <f t="shared" si="4"/>
        <v>0.005131880540661264</v>
      </c>
      <c r="G166" s="235"/>
      <c r="H166" s="236"/>
      <c r="I166" s="237"/>
      <c r="J166" s="309"/>
      <c r="K166" s="239"/>
    </row>
    <row r="167" spans="1:11" ht="18" customHeight="1">
      <c r="A167" s="209"/>
      <c r="B167" s="204">
        <v>504</v>
      </c>
      <c r="C167" s="264" t="s">
        <v>171</v>
      </c>
      <c r="D167" s="131">
        <v>174436</v>
      </c>
      <c r="E167" s="181">
        <f t="shared" si="4"/>
        <v>0.020455754170074225</v>
      </c>
      <c r="G167" s="235"/>
      <c r="H167" s="236"/>
      <c r="I167" s="237"/>
      <c r="J167" s="309"/>
      <c r="K167" s="239"/>
    </row>
    <row r="168" spans="1:11" ht="18" customHeight="1">
      <c r="A168" s="209"/>
      <c r="B168" s="204">
        <v>505</v>
      </c>
      <c r="C168" s="264" t="s">
        <v>172</v>
      </c>
      <c r="D168" s="131">
        <v>2518</v>
      </c>
      <c r="E168" s="181">
        <f t="shared" si="4"/>
        <v>0.0002952807276035159</v>
      </c>
      <c r="G168" s="235"/>
      <c r="H168" s="236"/>
      <c r="I168" s="237"/>
      <c r="J168" s="309"/>
      <c r="K168" s="239"/>
    </row>
    <row r="169" spans="1:11" ht="18" customHeight="1">
      <c r="A169" s="209"/>
      <c r="B169" s="204">
        <v>506</v>
      </c>
      <c r="C169" s="264" t="s">
        <v>173</v>
      </c>
      <c r="D169" s="131">
        <v>732975</v>
      </c>
      <c r="E169" s="181">
        <f t="shared" si="4"/>
        <v>0.08595448423955006</v>
      </c>
      <c r="G169" s="235"/>
      <c r="H169" s="236"/>
      <c r="I169" s="237"/>
      <c r="J169" s="309"/>
      <c r="K169" s="239"/>
    </row>
    <row r="170" spans="1:11" ht="18" customHeight="1">
      <c r="A170" s="209"/>
      <c r="B170" s="204">
        <v>507</v>
      </c>
      <c r="C170" s="264" t="s">
        <v>174</v>
      </c>
      <c r="D170" s="131">
        <v>3566</v>
      </c>
      <c r="E170" s="181">
        <f t="shared" si="4"/>
        <v>0.00041817755148297766</v>
      </c>
      <c r="G170" s="235"/>
      <c r="H170" s="236"/>
      <c r="I170" s="237"/>
      <c r="J170" s="309"/>
      <c r="K170" s="239"/>
    </row>
    <row r="171" spans="1:11" ht="18" customHeight="1">
      <c r="A171" s="209"/>
      <c r="B171" s="204">
        <v>509</v>
      </c>
      <c r="C171" s="264" t="s">
        <v>175</v>
      </c>
      <c r="D171" s="131">
        <v>1458</v>
      </c>
      <c r="E171" s="181">
        <f t="shared" si="4"/>
        <v>0.0001709766881834496</v>
      </c>
      <c r="G171" s="235"/>
      <c r="H171" s="236"/>
      <c r="I171" s="237"/>
      <c r="J171" s="309"/>
      <c r="K171" s="239"/>
    </row>
    <row r="172" spans="1:11" ht="18" customHeight="1">
      <c r="A172" s="209"/>
      <c r="B172" s="19">
        <v>510</v>
      </c>
      <c r="C172" s="133" t="s">
        <v>176</v>
      </c>
      <c r="D172" s="131">
        <v>201</v>
      </c>
      <c r="E172" s="181">
        <f t="shared" si="4"/>
        <v>2.3570860305125773E-05</v>
      </c>
      <c r="G172" s="235"/>
      <c r="H172" s="241"/>
      <c r="I172" s="235"/>
      <c r="J172" s="242"/>
      <c r="K172" s="239"/>
    </row>
    <row r="173" spans="1:11" ht="18" customHeight="1">
      <c r="A173" s="209"/>
      <c r="B173" s="204">
        <v>511</v>
      </c>
      <c r="C173" s="264" t="s">
        <v>177</v>
      </c>
      <c r="D173" s="131"/>
      <c r="E173" s="181">
        <f t="shared" si="4"/>
        <v>0</v>
      </c>
      <c r="G173" s="278"/>
      <c r="H173" s="310"/>
      <c r="I173" s="237"/>
      <c r="J173" s="238"/>
      <c r="K173" s="239"/>
    </row>
    <row r="174" spans="1:11" ht="18" customHeight="1">
      <c r="A174" s="209"/>
      <c r="B174" s="204">
        <v>515</v>
      </c>
      <c r="C174" s="264" t="s">
        <v>181</v>
      </c>
      <c r="D174" s="131">
        <v>257</v>
      </c>
      <c r="E174" s="181"/>
      <c r="G174" s="237"/>
      <c r="H174" s="310"/>
      <c r="I174" s="237"/>
      <c r="J174" s="237"/>
      <c r="K174" s="237"/>
    </row>
    <row r="175" spans="1:5" ht="18" customHeight="1">
      <c r="A175" s="209"/>
      <c r="B175" s="204">
        <v>516</v>
      </c>
      <c r="C175" s="264" t="s">
        <v>182</v>
      </c>
      <c r="D175" s="131">
        <v>2026</v>
      </c>
      <c r="E175" s="181">
        <f t="shared" si="4"/>
        <v>0.00023758489043873042</v>
      </c>
    </row>
    <row r="176" spans="1:5" ht="18" customHeight="1">
      <c r="A176" s="209"/>
      <c r="B176" s="204">
        <v>517</v>
      </c>
      <c r="C176" s="264" t="s">
        <v>183</v>
      </c>
      <c r="D176" s="131">
        <v>201</v>
      </c>
      <c r="E176" s="181">
        <f t="shared" si="4"/>
        <v>2.3570860305125773E-05</v>
      </c>
    </row>
    <row r="177" spans="1:5" ht="18" customHeight="1">
      <c r="A177" s="209"/>
      <c r="B177" s="19">
        <v>519</v>
      </c>
      <c r="C177" s="133" t="s">
        <v>185</v>
      </c>
      <c r="D177" s="131">
        <v>590</v>
      </c>
      <c r="E177" s="181">
        <f t="shared" si="4"/>
        <v>6.918809741305575E-05</v>
      </c>
    </row>
    <row r="178" spans="1:5" ht="18" customHeight="1">
      <c r="A178" s="209"/>
      <c r="B178" s="19">
        <v>520</v>
      </c>
      <c r="C178" s="133" t="s">
        <v>186</v>
      </c>
      <c r="D178" s="131">
        <v>645</v>
      </c>
      <c r="E178" s="181">
        <f t="shared" si="4"/>
        <v>7.563783530749314E-05</v>
      </c>
    </row>
    <row r="179" spans="1:5" ht="18" customHeight="1">
      <c r="A179" s="209"/>
      <c r="B179" s="204">
        <v>521</v>
      </c>
      <c r="C179" s="264" t="s">
        <v>187</v>
      </c>
      <c r="D179" s="131"/>
      <c r="E179" s="181">
        <f t="shared" si="4"/>
        <v>0</v>
      </c>
    </row>
    <row r="180" spans="1:5" ht="18" customHeight="1">
      <c r="A180" s="209"/>
      <c r="B180" s="204">
        <v>523</v>
      </c>
      <c r="C180" s="264" t="s">
        <v>189</v>
      </c>
      <c r="D180" s="131">
        <v>2505</v>
      </c>
      <c r="E180" s="181">
        <f t="shared" si="4"/>
        <v>0.00029375624410119433</v>
      </c>
    </row>
    <row r="181" spans="1:5" ht="18" customHeight="1">
      <c r="A181" s="209"/>
      <c r="B181" s="204">
        <v>524</v>
      </c>
      <c r="C181" s="264" t="s">
        <v>190</v>
      </c>
      <c r="D181" s="131">
        <v>25909</v>
      </c>
      <c r="E181" s="181">
        <f t="shared" si="4"/>
        <v>0.0030382956201268838</v>
      </c>
    </row>
    <row r="182" spans="1:5" ht="18" customHeight="1">
      <c r="A182" s="209"/>
      <c r="B182" s="204">
        <v>525</v>
      </c>
      <c r="C182" s="264" t="s">
        <v>191</v>
      </c>
      <c r="D182" s="131">
        <v>380</v>
      </c>
      <c r="E182" s="181"/>
    </row>
    <row r="183" spans="1:5" ht="18" customHeight="1">
      <c r="A183" s="209"/>
      <c r="B183" s="204">
        <v>526</v>
      </c>
      <c r="C183" s="264" t="s">
        <v>192</v>
      </c>
      <c r="D183" s="131">
        <v>1874</v>
      </c>
      <c r="E183" s="181"/>
    </row>
    <row r="184" spans="1:5" ht="18" customHeight="1">
      <c r="A184" s="209"/>
      <c r="B184" s="204">
        <v>527</v>
      </c>
      <c r="C184" s="264" t="s">
        <v>193</v>
      </c>
      <c r="D184" s="131">
        <v>2511</v>
      </c>
      <c r="E184" s="181">
        <f t="shared" si="4"/>
        <v>0.0002944598518714966</v>
      </c>
    </row>
    <row r="185" spans="1:5" ht="18" customHeight="1">
      <c r="A185" s="209"/>
      <c r="B185" s="19">
        <v>528</v>
      </c>
      <c r="C185" s="133" t="s">
        <v>194</v>
      </c>
      <c r="D185" s="131"/>
      <c r="E185" s="181">
        <f t="shared" si="4"/>
        <v>0</v>
      </c>
    </row>
    <row r="186" spans="1:5" ht="18" customHeight="1">
      <c r="A186" s="209"/>
      <c r="B186" s="204">
        <v>531</v>
      </c>
      <c r="C186" s="264" t="s">
        <v>197</v>
      </c>
      <c r="D186" s="131">
        <v>2371</v>
      </c>
      <c r="E186" s="181">
        <f t="shared" si="4"/>
        <v>0.0002780423372311105</v>
      </c>
    </row>
    <row r="187" spans="1:5" ht="18" customHeight="1">
      <c r="A187" s="209"/>
      <c r="B187" s="204">
        <v>532</v>
      </c>
      <c r="C187" s="264" t="s">
        <v>198</v>
      </c>
      <c r="D187" s="131">
        <v>507</v>
      </c>
      <c r="E187" s="181">
        <f t="shared" si="4"/>
        <v>5.945485659054113E-05</v>
      </c>
    </row>
    <row r="188" spans="1:5" ht="18" customHeight="1">
      <c r="A188" s="209"/>
      <c r="B188" s="204">
        <v>533</v>
      </c>
      <c r="C188" s="264" t="s">
        <v>199</v>
      </c>
      <c r="D188" s="131"/>
      <c r="E188" s="181">
        <f t="shared" si="4"/>
        <v>0</v>
      </c>
    </row>
    <row r="189" spans="1:5" ht="18" customHeight="1">
      <c r="A189" s="209"/>
      <c r="B189" s="204">
        <v>534</v>
      </c>
      <c r="C189" s="264" t="s">
        <v>200</v>
      </c>
      <c r="D189" s="131"/>
      <c r="E189" s="181">
        <f t="shared" si="4"/>
        <v>0</v>
      </c>
    </row>
    <row r="190" spans="1:5" ht="18" customHeight="1">
      <c r="A190" s="209"/>
      <c r="B190" s="204">
        <v>535</v>
      </c>
      <c r="C190" s="264" t="s">
        <v>201</v>
      </c>
      <c r="D190" s="131">
        <v>8409</v>
      </c>
      <c r="E190" s="181">
        <f t="shared" si="4"/>
        <v>0.0009861062900786198</v>
      </c>
    </row>
    <row r="191" spans="1:5" ht="18" customHeight="1">
      <c r="A191" s="209"/>
      <c r="B191" s="204">
        <v>538</v>
      </c>
      <c r="C191" s="264" t="s">
        <v>204</v>
      </c>
      <c r="D191" s="131">
        <v>7179</v>
      </c>
      <c r="E191" s="181">
        <f t="shared" si="4"/>
        <v>0.0008418666971666563</v>
      </c>
    </row>
    <row r="192" spans="1:5" ht="18" customHeight="1">
      <c r="A192" s="209"/>
      <c r="B192" s="204">
        <v>541</v>
      </c>
      <c r="C192" s="264" t="s">
        <v>207</v>
      </c>
      <c r="D192" s="131">
        <v>16826</v>
      </c>
      <c r="E192" s="181">
        <f t="shared" si="4"/>
        <v>0.001973150723850976</v>
      </c>
    </row>
    <row r="193" spans="1:5" ht="18" customHeight="1">
      <c r="A193" s="209"/>
      <c r="B193" s="204">
        <v>542</v>
      </c>
      <c r="C193" s="264" t="s">
        <v>208</v>
      </c>
      <c r="D193" s="131">
        <v>957</v>
      </c>
      <c r="E193" s="181">
        <f t="shared" si="4"/>
        <v>0.00011222543936321078</v>
      </c>
    </row>
    <row r="194" spans="1:5" ht="18" customHeight="1">
      <c r="A194" s="209"/>
      <c r="B194" s="204">
        <v>543</v>
      </c>
      <c r="C194" s="264" t="s">
        <v>209</v>
      </c>
      <c r="D194" s="131">
        <v>8110</v>
      </c>
      <c r="E194" s="181">
        <f t="shared" si="4"/>
        <v>0.0009510431695252239</v>
      </c>
    </row>
    <row r="195" spans="1:5" ht="18" customHeight="1">
      <c r="A195" s="209"/>
      <c r="B195" s="204">
        <v>544</v>
      </c>
      <c r="C195" s="264" t="s">
        <v>210</v>
      </c>
      <c r="D195" s="131">
        <v>1088</v>
      </c>
      <c r="E195" s="181">
        <f t="shared" si="4"/>
        <v>0.00012758754234814347</v>
      </c>
    </row>
    <row r="196" spans="1:5" ht="18" customHeight="1">
      <c r="A196" s="209"/>
      <c r="B196" s="204">
        <v>545</v>
      </c>
      <c r="C196" s="264" t="s">
        <v>211</v>
      </c>
      <c r="D196" s="131">
        <v>2260</v>
      </c>
      <c r="E196" s="181">
        <f t="shared" si="4"/>
        <v>0.00026502559348051864</v>
      </c>
    </row>
    <row r="197" spans="1:5" ht="18" customHeight="1">
      <c r="A197" s="209"/>
      <c r="B197" s="204">
        <v>546</v>
      </c>
      <c r="C197" s="264" t="s">
        <v>212</v>
      </c>
      <c r="D197" s="131">
        <v>2030</v>
      </c>
      <c r="E197" s="181">
        <f t="shared" si="4"/>
        <v>0.0002380539622855986</v>
      </c>
    </row>
    <row r="198" spans="1:5" ht="18" customHeight="1">
      <c r="A198" s="209"/>
      <c r="B198" s="204">
        <v>547</v>
      </c>
      <c r="C198" s="264" t="s">
        <v>213</v>
      </c>
      <c r="D198" s="131">
        <v>22369</v>
      </c>
      <c r="E198" s="181">
        <f t="shared" si="4"/>
        <v>0.0026231670356485493</v>
      </c>
    </row>
    <row r="199" spans="1:5" ht="18" customHeight="1">
      <c r="A199" s="209"/>
      <c r="B199" s="204">
        <v>548</v>
      </c>
      <c r="C199" s="264" t="s">
        <v>214</v>
      </c>
      <c r="D199" s="131">
        <v>1008</v>
      </c>
      <c r="E199" s="181">
        <f t="shared" si="4"/>
        <v>0.00011820610541077998</v>
      </c>
    </row>
    <row r="200" spans="1:5" ht="18" customHeight="1">
      <c r="A200" s="209"/>
      <c r="B200" s="204">
        <v>549</v>
      </c>
      <c r="C200" s="264" t="s">
        <v>215</v>
      </c>
      <c r="D200" s="131">
        <v>253</v>
      </c>
      <c r="E200" s="181">
        <f t="shared" si="4"/>
        <v>2.9668794314412043E-05</v>
      </c>
    </row>
    <row r="201" spans="1:5" ht="18" customHeight="1">
      <c r="A201" s="209"/>
      <c r="B201" s="204">
        <v>550</v>
      </c>
      <c r="C201" s="264" t="s">
        <v>216</v>
      </c>
      <c r="D201" s="131"/>
      <c r="E201" s="181">
        <f t="shared" si="4"/>
        <v>0</v>
      </c>
    </row>
    <row r="202" spans="1:5" ht="18" customHeight="1">
      <c r="A202" s="209"/>
      <c r="B202" s="204">
        <v>551</v>
      </c>
      <c r="C202" s="264" t="s">
        <v>217</v>
      </c>
      <c r="D202" s="131">
        <v>2673921</v>
      </c>
      <c r="E202" s="181">
        <f t="shared" si="4"/>
        <v>0.31356526546239905</v>
      </c>
    </row>
    <row r="203" spans="1:5" ht="18" customHeight="1">
      <c r="A203" s="209"/>
      <c r="B203" s="204">
        <v>553</v>
      </c>
      <c r="C203" s="264" t="s">
        <v>219</v>
      </c>
      <c r="D203" s="131">
        <v>295</v>
      </c>
      <c r="E203" s="181">
        <f t="shared" si="4"/>
        <v>3.459404870652787E-05</v>
      </c>
    </row>
    <row r="204" spans="1:5" ht="18" customHeight="1">
      <c r="A204" s="209"/>
      <c r="B204" s="204">
        <v>554</v>
      </c>
      <c r="C204" s="264" t="s">
        <v>220</v>
      </c>
      <c r="D204" s="131">
        <v>801</v>
      </c>
      <c r="E204" s="181">
        <f t="shared" si="4"/>
        <v>9.393163733535195E-05</v>
      </c>
    </row>
    <row r="205" spans="1:5" ht="18" customHeight="1">
      <c r="A205" s="209"/>
      <c r="B205" s="19">
        <v>558</v>
      </c>
      <c r="C205" s="133" t="s">
        <v>223</v>
      </c>
      <c r="D205" s="131"/>
      <c r="E205" s="181">
        <f t="shared" si="4"/>
        <v>0</v>
      </c>
    </row>
    <row r="206" spans="1:5" ht="18" customHeight="1" thickBot="1">
      <c r="A206" s="190" t="s">
        <v>419</v>
      </c>
      <c r="B206" s="191" t="s">
        <v>382</v>
      </c>
      <c r="C206" s="192"/>
      <c r="D206" s="193">
        <f>SUM(D165:D205)</f>
        <v>3800243</v>
      </c>
      <c r="E206" s="194">
        <f t="shared" si="4"/>
        <v>0.4456467506394631</v>
      </c>
    </row>
  </sheetData>
  <sheetProtection/>
  <mergeCells count="2">
    <mergeCell ref="A6:C6"/>
    <mergeCell ref="G6:I6"/>
  </mergeCells>
  <printOptions/>
  <pageMargins left="0.82677165354330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50"/>
  <sheetViews>
    <sheetView zoomScalePageLayoutView="0" workbookViewId="0" topLeftCell="A1">
      <selection activeCell="J32" sqref="J32"/>
    </sheetView>
  </sheetViews>
  <sheetFormatPr defaultColWidth="9.00390625" defaultRowHeight="13.5"/>
  <cols>
    <col min="1" max="2" width="7.625" style="7" customWidth="1"/>
    <col min="3" max="3" width="12.375" style="11" customWidth="1"/>
    <col min="4" max="5" width="12.875" style="7" customWidth="1"/>
    <col min="6" max="7" width="8.625" style="5" customWidth="1"/>
    <col min="8" max="8" width="12.875" style="6" customWidth="1"/>
    <col min="9" max="9" width="12.875" style="7" customWidth="1"/>
    <col min="10" max="10" width="8.625" style="5" customWidth="1"/>
    <col min="11" max="12" width="8.625" style="7" customWidth="1"/>
    <col min="13" max="13" width="6.00390625" style="7" customWidth="1"/>
    <col min="14" max="14" width="5.125" style="7" customWidth="1"/>
    <col min="15" max="16384" width="9.00390625" style="7" customWidth="1"/>
  </cols>
  <sheetData>
    <row r="1" spans="1:5" ht="16.5" customHeight="1">
      <c r="A1" s="1" t="s">
        <v>320</v>
      </c>
      <c r="B1" s="2"/>
      <c r="C1" s="3"/>
      <c r="D1" s="4"/>
      <c r="E1" s="4"/>
    </row>
    <row r="2" spans="1:5" ht="16.5" customHeight="1">
      <c r="A2" s="4"/>
      <c r="B2" s="2"/>
      <c r="C2" s="3"/>
      <c r="D2" s="4"/>
      <c r="E2" s="4"/>
    </row>
    <row r="3" spans="1:5" ht="16.5" customHeight="1">
      <c r="A3" s="8" t="s">
        <v>321</v>
      </c>
      <c r="B3" s="9"/>
      <c r="C3" s="3"/>
      <c r="D3" s="4"/>
      <c r="E3" s="4"/>
    </row>
    <row r="4" ht="16.5" customHeight="1">
      <c r="B4" s="10"/>
    </row>
    <row r="5" spans="1:12" ht="16.5" customHeight="1" thickBot="1">
      <c r="A5" s="12" t="s">
        <v>322</v>
      </c>
      <c r="B5" s="13"/>
      <c r="C5" s="14"/>
      <c r="D5" s="6"/>
      <c r="E5" s="6"/>
      <c r="F5" s="15"/>
      <c r="G5" s="15"/>
      <c r="I5" s="6"/>
      <c r="J5" s="15"/>
      <c r="K5" s="16"/>
      <c r="L5" s="17" t="s">
        <v>323</v>
      </c>
    </row>
    <row r="6" spans="1:12" ht="13.5" customHeight="1">
      <c r="A6" s="326" t="s">
        <v>0</v>
      </c>
      <c r="B6" s="328" t="s">
        <v>1</v>
      </c>
      <c r="C6" s="330" t="s">
        <v>2</v>
      </c>
      <c r="D6" s="332" t="s">
        <v>233</v>
      </c>
      <c r="E6" s="333"/>
      <c r="F6" s="333"/>
      <c r="G6" s="334"/>
      <c r="H6" s="319" t="s">
        <v>234</v>
      </c>
      <c r="I6" s="320"/>
      <c r="J6" s="320"/>
      <c r="K6" s="320"/>
      <c r="L6" s="321" t="s">
        <v>324</v>
      </c>
    </row>
    <row r="7" spans="1:12" ht="13.5" customHeight="1">
      <c r="A7" s="327"/>
      <c r="B7" s="329"/>
      <c r="C7" s="331"/>
      <c r="D7" s="41" t="s">
        <v>292</v>
      </c>
      <c r="E7" s="41" t="s">
        <v>273</v>
      </c>
      <c r="F7" s="40" t="s">
        <v>325</v>
      </c>
      <c r="G7" s="42" t="s">
        <v>326</v>
      </c>
      <c r="H7" s="43" t="s">
        <v>292</v>
      </c>
      <c r="I7" s="43" t="s">
        <v>273</v>
      </c>
      <c r="J7" s="111" t="s">
        <v>327</v>
      </c>
      <c r="K7" s="111" t="s">
        <v>328</v>
      </c>
      <c r="L7" s="322"/>
    </row>
    <row r="8" spans="1:13" ht="13.5" customHeight="1" thickBot="1">
      <c r="A8" s="323" t="s">
        <v>329</v>
      </c>
      <c r="B8" s="324"/>
      <c r="C8" s="325"/>
      <c r="D8" s="311">
        <f>D37+D60+D64+D111+D146+D171+D186+D247+D250</f>
        <v>14112640.692</v>
      </c>
      <c r="E8" s="312">
        <f>E37+E60+E64+E111+E146+E171+E186+E247+E250</f>
        <v>15374730.492</v>
      </c>
      <c r="F8" s="45">
        <f>D8/E8*100</f>
        <v>91.79114196078618</v>
      </c>
      <c r="G8" s="46">
        <f>D8/$D$8*100</f>
        <v>100</v>
      </c>
      <c r="H8" s="44">
        <f>H37+H60+H64+H111+H146+H171+H186+H247+H250</f>
        <v>70035770.38299999</v>
      </c>
      <c r="I8" s="44">
        <f>I37+I60+I64+I111+I146+I171+I186+I247+I250</f>
        <v>75613928.63799997</v>
      </c>
      <c r="J8" s="47">
        <f>H8/I8*100</f>
        <v>92.62284296626711</v>
      </c>
      <c r="K8" s="48">
        <f>H8/$H$8*100</f>
        <v>100</v>
      </c>
      <c r="L8" s="46">
        <f>D8/H8*100</f>
        <v>20.150618198133806</v>
      </c>
      <c r="M8" s="18"/>
    </row>
    <row r="9" spans="1:17" ht="13.5" customHeight="1">
      <c r="A9" s="39"/>
      <c r="B9" s="40"/>
      <c r="C9" s="42"/>
      <c r="D9" s="130"/>
      <c r="E9" s="313"/>
      <c r="F9" s="50"/>
      <c r="G9" s="51"/>
      <c r="H9" s="49"/>
      <c r="I9" s="52"/>
      <c r="J9" s="53"/>
      <c r="K9" s="54"/>
      <c r="L9" s="51"/>
      <c r="N9" s="55"/>
      <c r="O9"/>
      <c r="Q9"/>
    </row>
    <row r="10" spans="1:17" ht="13.5" customHeight="1">
      <c r="A10" s="56" t="s">
        <v>3</v>
      </c>
      <c r="B10" s="19">
        <v>103</v>
      </c>
      <c r="C10" s="57" t="s">
        <v>227</v>
      </c>
      <c r="D10" s="121">
        <v>366734.148</v>
      </c>
      <c r="E10" s="58">
        <v>388187.459</v>
      </c>
      <c r="F10" s="28">
        <f aca="true" t="shared" si="0" ref="F10:F73">D10/E10*100</f>
        <v>94.47346623323037</v>
      </c>
      <c r="G10" s="59">
        <f aca="true" t="shared" si="1" ref="G10:G73">D10/$D$8*100</f>
        <v>2.598621732131887</v>
      </c>
      <c r="H10" s="58">
        <v>5020407.925</v>
      </c>
      <c r="I10" s="60">
        <v>5326569.268</v>
      </c>
      <c r="J10" s="61">
        <f aca="true" t="shared" si="2" ref="J10:J73">H10/I10*100</f>
        <v>94.2521850820696</v>
      </c>
      <c r="K10" s="34">
        <f aca="true" t="shared" si="3" ref="K10:K73">H10/$H$8*100</f>
        <v>7.168348256248525</v>
      </c>
      <c r="L10" s="59">
        <f aca="true" t="shared" si="4" ref="L10:L73">D10/H10*100</f>
        <v>7.304867522294018</v>
      </c>
      <c r="N10" s="55"/>
      <c r="O10"/>
      <c r="Q10"/>
    </row>
    <row r="11" spans="1:17" ht="13.5" customHeight="1">
      <c r="A11" s="56"/>
      <c r="B11" s="19">
        <v>105</v>
      </c>
      <c r="C11" s="62" t="s">
        <v>4</v>
      </c>
      <c r="D11" s="121">
        <v>1931058.145</v>
      </c>
      <c r="E11" s="58">
        <v>2070425.197</v>
      </c>
      <c r="F11" s="28">
        <f t="shared" si="0"/>
        <v>93.268674849884</v>
      </c>
      <c r="G11" s="59">
        <f t="shared" si="1"/>
        <v>13.683180824511847</v>
      </c>
      <c r="H11" s="58">
        <v>12361421.736</v>
      </c>
      <c r="I11" s="60">
        <v>13223350.314</v>
      </c>
      <c r="J11" s="61">
        <f t="shared" si="2"/>
        <v>93.48176855688799</v>
      </c>
      <c r="K11" s="34">
        <f t="shared" si="3"/>
        <v>17.650154583007954</v>
      </c>
      <c r="L11" s="59">
        <f t="shared" si="4"/>
        <v>15.621650860565705</v>
      </c>
      <c r="N11" s="55"/>
      <c r="O11"/>
      <c r="Q11"/>
    </row>
    <row r="12" spans="1:17" ht="13.5" customHeight="1">
      <c r="A12" s="56"/>
      <c r="B12" s="19">
        <v>106</v>
      </c>
      <c r="C12" s="57" t="s">
        <v>5</v>
      </c>
      <c r="D12" s="121">
        <v>350593.837</v>
      </c>
      <c r="E12" s="58">
        <v>386173.1</v>
      </c>
      <c r="F12" s="28">
        <f t="shared" si="0"/>
        <v>90.7867060134432</v>
      </c>
      <c r="G12" s="59">
        <f t="shared" si="1"/>
        <v>2.484253972389025</v>
      </c>
      <c r="H12" s="58">
        <v>4267741.323</v>
      </c>
      <c r="I12" s="60">
        <v>4472530.718</v>
      </c>
      <c r="J12" s="61">
        <f t="shared" si="2"/>
        <v>95.42117409779183</v>
      </c>
      <c r="K12" s="34">
        <f t="shared" si="3"/>
        <v>6.093659425264097</v>
      </c>
      <c r="L12" s="59">
        <f t="shared" si="4"/>
        <v>8.21497392802502</v>
      </c>
      <c r="N12" s="55"/>
      <c r="O12"/>
      <c r="Q12"/>
    </row>
    <row r="13" spans="1:17" ht="13.5" customHeight="1">
      <c r="A13" s="56"/>
      <c r="B13" s="19">
        <v>107</v>
      </c>
      <c r="C13" s="57" t="s">
        <v>6</v>
      </c>
      <c r="D13" s="121">
        <v>9185.797</v>
      </c>
      <c r="E13" s="58">
        <v>8646.664</v>
      </c>
      <c r="F13" s="28">
        <f t="shared" si="0"/>
        <v>106.23515612495179</v>
      </c>
      <c r="G13" s="59">
        <f t="shared" si="1"/>
        <v>0.0650891438425633</v>
      </c>
      <c r="H13" s="58">
        <v>30460.219</v>
      </c>
      <c r="I13" s="60">
        <v>30478.925</v>
      </c>
      <c r="J13" s="61">
        <f t="shared" si="2"/>
        <v>99.93862644433818</v>
      </c>
      <c r="K13" s="34">
        <f t="shared" si="3"/>
        <v>0.04349237373048689</v>
      </c>
      <c r="L13" s="59">
        <f t="shared" si="4"/>
        <v>30.156700449199004</v>
      </c>
      <c r="N13" s="55"/>
      <c r="O13"/>
      <c r="Q13"/>
    </row>
    <row r="14" spans="1:17" ht="13.5" customHeight="1">
      <c r="A14" s="56"/>
      <c r="B14" s="19">
        <v>108</v>
      </c>
      <c r="C14" s="57" t="s">
        <v>7</v>
      </c>
      <c r="D14" s="121">
        <v>215045.13</v>
      </c>
      <c r="E14" s="58">
        <v>266334.142</v>
      </c>
      <c r="F14" s="28">
        <f t="shared" si="0"/>
        <v>80.74260715699005</v>
      </c>
      <c r="G14" s="59">
        <f t="shared" si="1"/>
        <v>1.5237766956109222</v>
      </c>
      <c r="H14" s="58">
        <v>3651500.611</v>
      </c>
      <c r="I14" s="60">
        <v>4235996.888</v>
      </c>
      <c r="J14" s="61">
        <f t="shared" si="2"/>
        <v>86.2016830405188</v>
      </c>
      <c r="K14" s="34">
        <f t="shared" si="3"/>
        <v>5.213765181751097</v>
      </c>
      <c r="L14" s="59">
        <f t="shared" si="4"/>
        <v>5.889226181482351</v>
      </c>
      <c r="N14" s="55"/>
      <c r="O14"/>
      <c r="Q14"/>
    </row>
    <row r="15" spans="1:17" ht="13.5" customHeight="1">
      <c r="A15" s="56"/>
      <c r="B15" s="19">
        <v>110</v>
      </c>
      <c r="C15" s="57" t="s">
        <v>8</v>
      </c>
      <c r="D15" s="121">
        <v>154093.709</v>
      </c>
      <c r="E15" s="58">
        <v>167498.646</v>
      </c>
      <c r="F15" s="28">
        <f t="shared" si="0"/>
        <v>91.99698784430771</v>
      </c>
      <c r="G15" s="59">
        <f t="shared" si="1"/>
        <v>1.0918843068636386</v>
      </c>
      <c r="H15" s="58">
        <v>1410631.708</v>
      </c>
      <c r="I15" s="60">
        <v>1516382.224</v>
      </c>
      <c r="J15" s="61">
        <f t="shared" si="2"/>
        <v>93.026130593839</v>
      </c>
      <c r="K15" s="34">
        <f t="shared" si="3"/>
        <v>2.0141589080633677</v>
      </c>
      <c r="L15" s="59">
        <f t="shared" si="4"/>
        <v>10.923737792515293</v>
      </c>
      <c r="N15" s="55"/>
      <c r="O15"/>
      <c r="Q15"/>
    </row>
    <row r="16" spans="1:17" ht="13.5" customHeight="1">
      <c r="A16" s="56"/>
      <c r="B16" s="19">
        <v>111</v>
      </c>
      <c r="C16" s="57" t="s">
        <v>9</v>
      </c>
      <c r="D16" s="58">
        <v>651739.095</v>
      </c>
      <c r="E16" s="58">
        <v>758546.603</v>
      </c>
      <c r="F16" s="28">
        <f t="shared" si="0"/>
        <v>85.91945338920725</v>
      </c>
      <c r="G16" s="59">
        <f t="shared" si="1"/>
        <v>4.618122924148772</v>
      </c>
      <c r="H16" s="58">
        <v>2974411.19</v>
      </c>
      <c r="I16" s="60">
        <v>3386296.663</v>
      </c>
      <c r="J16" s="61">
        <f t="shared" si="2"/>
        <v>87.8366984942453</v>
      </c>
      <c r="K16" s="34">
        <f t="shared" si="3"/>
        <v>4.246988608441135</v>
      </c>
      <c r="L16" s="59">
        <f t="shared" si="4"/>
        <v>21.911533186506066</v>
      </c>
      <c r="N16" s="55"/>
      <c r="O16"/>
      <c r="Q16"/>
    </row>
    <row r="17" spans="1:17" ht="13.5" customHeight="1">
      <c r="A17" s="56"/>
      <c r="B17" s="19">
        <v>112</v>
      </c>
      <c r="C17" s="57" t="s">
        <v>10</v>
      </c>
      <c r="D17" s="58">
        <v>179924.491</v>
      </c>
      <c r="E17" s="58">
        <v>129747.22</v>
      </c>
      <c r="F17" s="28">
        <f t="shared" si="0"/>
        <v>138.67309912304867</v>
      </c>
      <c r="G17" s="59">
        <f t="shared" si="1"/>
        <v>1.2749172527434456</v>
      </c>
      <c r="H17" s="58">
        <v>2154627.702</v>
      </c>
      <c r="I17" s="60">
        <v>2402629.538</v>
      </c>
      <c r="J17" s="61">
        <f t="shared" si="2"/>
        <v>89.67789948148052</v>
      </c>
      <c r="K17" s="34">
        <f t="shared" si="3"/>
        <v>3.07646748256945</v>
      </c>
      <c r="L17" s="59">
        <f t="shared" si="4"/>
        <v>8.350606967179893</v>
      </c>
      <c r="N17" s="55"/>
      <c r="O17"/>
      <c r="Q17"/>
    </row>
    <row r="18" spans="1:17" ht="13.5" customHeight="1">
      <c r="A18" s="56"/>
      <c r="B18" s="19">
        <v>113</v>
      </c>
      <c r="C18" s="57" t="s">
        <v>11</v>
      </c>
      <c r="D18" s="58">
        <v>188465.467</v>
      </c>
      <c r="E18" s="58">
        <v>221724.134</v>
      </c>
      <c r="F18" s="28">
        <f t="shared" si="0"/>
        <v>84.99997884758905</v>
      </c>
      <c r="G18" s="59">
        <f t="shared" si="1"/>
        <v>1.3354372942183315</v>
      </c>
      <c r="H18" s="58">
        <v>1318286.282</v>
      </c>
      <c r="I18" s="60">
        <v>1452551.889</v>
      </c>
      <c r="J18" s="61">
        <f t="shared" si="2"/>
        <v>90.75657069349623</v>
      </c>
      <c r="K18" s="34">
        <f t="shared" si="3"/>
        <v>1.8823042493725346</v>
      </c>
      <c r="L18" s="59">
        <f t="shared" si="4"/>
        <v>14.296247300250675</v>
      </c>
      <c r="N18" s="55"/>
      <c r="O18"/>
      <c r="Q18"/>
    </row>
    <row r="19" spans="1:17" ht="13.5" customHeight="1">
      <c r="A19" s="56"/>
      <c r="B19" s="19">
        <v>116</v>
      </c>
      <c r="C19" s="57" t="s">
        <v>12</v>
      </c>
      <c r="D19" s="58">
        <v>2620.99</v>
      </c>
      <c r="E19" s="58">
        <v>3000.764</v>
      </c>
      <c r="F19" s="28">
        <f t="shared" si="0"/>
        <v>87.34408970515508</v>
      </c>
      <c r="G19" s="59">
        <f t="shared" si="1"/>
        <v>0.018571931768132908</v>
      </c>
      <c r="H19" s="58">
        <v>9070.097</v>
      </c>
      <c r="I19" s="60">
        <v>14555.886</v>
      </c>
      <c r="J19" s="61">
        <f t="shared" si="2"/>
        <v>62.31222888115502</v>
      </c>
      <c r="K19" s="34">
        <f t="shared" si="3"/>
        <v>0.01295066356862923</v>
      </c>
      <c r="L19" s="59">
        <f t="shared" si="4"/>
        <v>28.89704487173621</v>
      </c>
      <c r="N19" s="55"/>
      <c r="O19"/>
      <c r="Q19"/>
    </row>
    <row r="20" spans="1:17" ht="13.5" customHeight="1">
      <c r="A20" s="56"/>
      <c r="B20" s="19">
        <v>117</v>
      </c>
      <c r="C20" s="57" t="s">
        <v>13</v>
      </c>
      <c r="D20" s="58">
        <v>165856.271</v>
      </c>
      <c r="E20" s="58">
        <v>164030.921</v>
      </c>
      <c r="F20" s="28">
        <f t="shared" si="0"/>
        <v>101.11280848078638</v>
      </c>
      <c r="G20" s="59">
        <f t="shared" si="1"/>
        <v>1.1752320109305876</v>
      </c>
      <c r="H20" s="58">
        <v>1123019.464</v>
      </c>
      <c r="I20" s="60">
        <v>1148076.727</v>
      </c>
      <c r="J20" s="61">
        <f t="shared" si="2"/>
        <v>97.81745745639525</v>
      </c>
      <c r="K20" s="34">
        <f t="shared" si="3"/>
        <v>1.6034941257283493</v>
      </c>
      <c r="L20" s="59">
        <f t="shared" si="4"/>
        <v>14.76877973327807</v>
      </c>
      <c r="N20" s="55"/>
      <c r="O20"/>
      <c r="Q20"/>
    </row>
    <row r="21" spans="1:17" ht="13.5" customHeight="1">
      <c r="A21" s="56"/>
      <c r="B21" s="19">
        <v>118</v>
      </c>
      <c r="C21" s="57" t="s">
        <v>14</v>
      </c>
      <c r="D21" s="58">
        <v>266467.577</v>
      </c>
      <c r="E21" s="58">
        <v>289099.973</v>
      </c>
      <c r="F21" s="28">
        <f t="shared" si="0"/>
        <v>92.17142922389688</v>
      </c>
      <c r="G21" s="59">
        <f t="shared" si="1"/>
        <v>1.8881482411087804</v>
      </c>
      <c r="H21" s="58">
        <v>1230061.948</v>
      </c>
      <c r="I21" s="60">
        <v>1396293.135</v>
      </c>
      <c r="J21" s="61">
        <f t="shared" si="2"/>
        <v>88.09482172237423</v>
      </c>
      <c r="K21" s="34">
        <f t="shared" si="3"/>
        <v>1.7563338580745835</v>
      </c>
      <c r="L21" s="59">
        <f t="shared" si="4"/>
        <v>21.662939613184424</v>
      </c>
      <c r="N21" s="55"/>
      <c r="O21"/>
      <c r="Q21"/>
    </row>
    <row r="22" spans="1:17" ht="13.5" customHeight="1">
      <c r="A22" s="56"/>
      <c r="B22" s="19">
        <v>120</v>
      </c>
      <c r="C22" s="57" t="s">
        <v>15</v>
      </c>
      <c r="D22" s="58">
        <v>2104.898</v>
      </c>
      <c r="E22" s="58">
        <v>2625.706</v>
      </c>
      <c r="F22" s="28">
        <f t="shared" si="0"/>
        <v>80.16502990052962</v>
      </c>
      <c r="G22" s="59">
        <f t="shared" si="1"/>
        <v>0.01491498328298827</v>
      </c>
      <c r="H22" s="58">
        <v>33308.038</v>
      </c>
      <c r="I22" s="60">
        <v>36569.894</v>
      </c>
      <c r="J22" s="61">
        <f t="shared" si="2"/>
        <v>91.08048822892404</v>
      </c>
      <c r="K22" s="34">
        <f t="shared" si="3"/>
        <v>0.04755860871930234</v>
      </c>
      <c r="L22" s="59">
        <f t="shared" si="4"/>
        <v>6.319489607883839</v>
      </c>
      <c r="N22" s="55"/>
      <c r="O22"/>
      <c r="Q22"/>
    </row>
    <row r="23" spans="1:17" ht="13.5" customHeight="1">
      <c r="A23" s="56"/>
      <c r="B23" s="19">
        <v>121</v>
      </c>
      <c r="C23" s="57" t="s">
        <v>16</v>
      </c>
      <c r="D23" s="58">
        <v>5974</v>
      </c>
      <c r="E23" s="58">
        <v>5109.264</v>
      </c>
      <c r="F23" s="28">
        <f t="shared" si="0"/>
        <v>116.92486432488123</v>
      </c>
      <c r="G23" s="59">
        <f t="shared" si="1"/>
        <v>0.04233084459796718</v>
      </c>
      <c r="H23" s="58">
        <v>12617.674</v>
      </c>
      <c r="I23" s="60">
        <v>12650.605</v>
      </c>
      <c r="J23" s="61">
        <f t="shared" si="2"/>
        <v>99.73968833901621</v>
      </c>
      <c r="K23" s="34">
        <f t="shared" si="3"/>
        <v>0.018016042275252435</v>
      </c>
      <c r="L23" s="59">
        <f t="shared" si="4"/>
        <v>47.34628585268568</v>
      </c>
      <c r="N23" s="55"/>
      <c r="O23"/>
      <c r="Q23"/>
    </row>
    <row r="24" spans="1:17" ht="13.5" customHeight="1">
      <c r="A24" s="56"/>
      <c r="B24" s="19">
        <v>122</v>
      </c>
      <c r="C24" s="57" t="s">
        <v>17</v>
      </c>
      <c r="D24" s="58">
        <v>17887.85</v>
      </c>
      <c r="E24" s="58">
        <v>19942.545</v>
      </c>
      <c r="F24" s="28">
        <f t="shared" si="0"/>
        <v>89.69692684659857</v>
      </c>
      <c r="G24" s="59">
        <f t="shared" si="1"/>
        <v>0.12675055214960615</v>
      </c>
      <c r="H24" s="58">
        <v>112461.449</v>
      </c>
      <c r="I24" s="60">
        <v>128924.668</v>
      </c>
      <c r="J24" s="61">
        <f t="shared" si="2"/>
        <v>87.23035765350971</v>
      </c>
      <c r="K24" s="34">
        <f t="shared" si="3"/>
        <v>0.1605771570513032</v>
      </c>
      <c r="L24" s="59">
        <f t="shared" si="4"/>
        <v>15.905761626813113</v>
      </c>
      <c r="N24" s="55"/>
      <c r="O24"/>
      <c r="Q24"/>
    </row>
    <row r="25" spans="1:17" ht="13.5" customHeight="1">
      <c r="A25" s="56"/>
      <c r="B25" s="19">
        <v>123</v>
      </c>
      <c r="C25" s="57" t="s">
        <v>18</v>
      </c>
      <c r="D25" s="58">
        <v>174302.154</v>
      </c>
      <c r="E25" s="58">
        <v>183696.689</v>
      </c>
      <c r="F25" s="28">
        <f t="shared" si="0"/>
        <v>94.8858441318994</v>
      </c>
      <c r="G25" s="59">
        <f t="shared" si="1"/>
        <v>1.2350782380423408</v>
      </c>
      <c r="H25" s="58">
        <v>889253.193</v>
      </c>
      <c r="I25" s="60">
        <v>981347.399</v>
      </c>
      <c r="J25" s="61">
        <f t="shared" si="2"/>
        <v>90.61553471341091</v>
      </c>
      <c r="K25" s="34">
        <f t="shared" si="3"/>
        <v>1.2697128740599266</v>
      </c>
      <c r="L25" s="59">
        <f t="shared" si="4"/>
        <v>19.600959026300625</v>
      </c>
      <c r="N25" s="55"/>
      <c r="O25"/>
      <c r="Q25"/>
    </row>
    <row r="26" spans="1:17" ht="13.5" customHeight="1">
      <c r="A26" s="56"/>
      <c r="B26" s="19">
        <v>124</v>
      </c>
      <c r="C26" s="57" t="s">
        <v>19</v>
      </c>
      <c r="D26" s="58">
        <v>48495.674</v>
      </c>
      <c r="E26" s="58">
        <v>47485.11</v>
      </c>
      <c r="F26" s="28">
        <f t="shared" si="0"/>
        <v>102.12817028327406</v>
      </c>
      <c r="G26" s="59">
        <f t="shared" si="1"/>
        <v>0.3436328824519045</v>
      </c>
      <c r="H26" s="58">
        <v>209765.344</v>
      </c>
      <c r="I26" s="60">
        <v>202765.203</v>
      </c>
      <c r="J26" s="61">
        <f t="shared" si="2"/>
        <v>103.45233841725792</v>
      </c>
      <c r="K26" s="34">
        <f t="shared" si="3"/>
        <v>0.29951172501261875</v>
      </c>
      <c r="L26" s="59">
        <f t="shared" si="4"/>
        <v>23.11901149886799</v>
      </c>
      <c r="N26" s="55"/>
      <c r="O26"/>
      <c r="Q26"/>
    </row>
    <row r="27" spans="1:17" ht="13.5" customHeight="1">
      <c r="A27" s="56"/>
      <c r="B27" s="19">
        <v>125</v>
      </c>
      <c r="C27" s="57" t="s">
        <v>20</v>
      </c>
      <c r="D27" s="58">
        <v>14151.882</v>
      </c>
      <c r="E27" s="58">
        <v>34271.679</v>
      </c>
      <c r="F27" s="28">
        <f t="shared" si="0"/>
        <v>41.29322639839151</v>
      </c>
      <c r="G27" s="59">
        <f t="shared" si="1"/>
        <v>0.10027805786922817</v>
      </c>
      <c r="H27" s="58">
        <v>76015.712</v>
      </c>
      <c r="I27" s="60">
        <v>141460.536</v>
      </c>
      <c r="J27" s="61">
        <f t="shared" si="2"/>
        <v>53.73633816854759</v>
      </c>
      <c r="K27" s="34">
        <f t="shared" si="3"/>
        <v>0.10853841056405593</v>
      </c>
      <c r="L27" s="59">
        <f t="shared" si="4"/>
        <v>18.617048538596862</v>
      </c>
      <c r="N27" s="55"/>
      <c r="O27"/>
      <c r="Q27"/>
    </row>
    <row r="28" spans="1:17" ht="13.5" customHeight="1">
      <c r="A28" s="56"/>
      <c r="B28" s="19">
        <v>126</v>
      </c>
      <c r="C28" s="57" t="s">
        <v>21</v>
      </c>
      <c r="D28" s="58">
        <v>405.972</v>
      </c>
      <c r="E28" s="58">
        <v>332.836</v>
      </c>
      <c r="F28" s="28">
        <f t="shared" si="0"/>
        <v>121.9735845882056</v>
      </c>
      <c r="G28" s="59">
        <f t="shared" si="1"/>
        <v>0.0028766551126759173</v>
      </c>
      <c r="H28" s="58">
        <v>1862.603</v>
      </c>
      <c r="I28" s="60">
        <v>2145.688</v>
      </c>
      <c r="J28" s="61">
        <f t="shared" si="2"/>
        <v>86.80679576900276</v>
      </c>
      <c r="K28" s="34">
        <f t="shared" si="3"/>
        <v>0.0026595024082895157</v>
      </c>
      <c r="L28" s="59">
        <f t="shared" si="4"/>
        <v>21.795949002551804</v>
      </c>
      <c r="N28" s="55"/>
      <c r="O28"/>
      <c r="Q28"/>
    </row>
    <row r="29" spans="1:17" ht="13.5" customHeight="1">
      <c r="A29" s="56"/>
      <c r="B29" s="19">
        <v>127</v>
      </c>
      <c r="C29" s="63" t="s">
        <v>22</v>
      </c>
      <c r="D29" s="58">
        <v>31448.908</v>
      </c>
      <c r="E29" s="58">
        <v>27930.744</v>
      </c>
      <c r="F29" s="28">
        <f t="shared" si="0"/>
        <v>112.59602680114786</v>
      </c>
      <c r="G29" s="59">
        <f t="shared" si="1"/>
        <v>0.22284212208298743</v>
      </c>
      <c r="H29" s="58">
        <v>171893.219</v>
      </c>
      <c r="I29" s="60">
        <v>166314.642</v>
      </c>
      <c r="J29" s="61">
        <f t="shared" si="2"/>
        <v>103.35423083194324</v>
      </c>
      <c r="K29" s="34">
        <f t="shared" si="3"/>
        <v>0.24543632212507827</v>
      </c>
      <c r="L29" s="59">
        <f t="shared" si="4"/>
        <v>18.295607111761633</v>
      </c>
      <c r="N29" s="55"/>
      <c r="O29"/>
      <c r="Q29"/>
    </row>
    <row r="30" spans="1:17" ht="13.5" customHeight="1">
      <c r="A30" s="56"/>
      <c r="B30" s="19">
        <v>128</v>
      </c>
      <c r="C30" s="57" t="s">
        <v>23</v>
      </c>
      <c r="D30" s="58">
        <v>149.512</v>
      </c>
      <c r="E30" s="58">
        <v>205.787</v>
      </c>
      <c r="F30" s="28">
        <f t="shared" si="0"/>
        <v>72.65376335725774</v>
      </c>
      <c r="G30" s="59">
        <f t="shared" si="1"/>
        <v>0.0010594190220172865</v>
      </c>
      <c r="H30" s="58">
        <v>562.056</v>
      </c>
      <c r="I30" s="60">
        <v>596.118</v>
      </c>
      <c r="J30" s="61">
        <f t="shared" si="2"/>
        <v>94.2860306180991</v>
      </c>
      <c r="K30" s="34">
        <f t="shared" si="3"/>
        <v>0.0008025270471450826</v>
      </c>
      <c r="L30" s="59">
        <f t="shared" si="4"/>
        <v>26.60090809456709</v>
      </c>
      <c r="N30" s="55"/>
      <c r="O30"/>
      <c r="Q30"/>
    </row>
    <row r="31" spans="1:17" ht="13.5" customHeight="1">
      <c r="A31" s="56"/>
      <c r="B31" s="19">
        <v>129</v>
      </c>
      <c r="C31" s="57" t="s">
        <v>24</v>
      </c>
      <c r="D31" s="58">
        <v>1810.712</v>
      </c>
      <c r="E31" s="58">
        <v>1873.591</v>
      </c>
      <c r="F31" s="28">
        <f t="shared" si="0"/>
        <v>96.64393135961905</v>
      </c>
      <c r="G31" s="59">
        <f t="shared" si="1"/>
        <v>0.012830426562382717</v>
      </c>
      <c r="H31" s="58">
        <v>32703.638</v>
      </c>
      <c r="I31" s="60">
        <v>39985.172</v>
      </c>
      <c r="J31" s="61">
        <f t="shared" si="2"/>
        <v>81.78941433589432</v>
      </c>
      <c r="K31" s="34">
        <f t="shared" si="3"/>
        <v>0.04669562113924895</v>
      </c>
      <c r="L31" s="59">
        <f t="shared" si="4"/>
        <v>5.536729583418212</v>
      </c>
      <c r="N31" s="55"/>
      <c r="O31"/>
      <c r="Q31"/>
    </row>
    <row r="32" spans="1:17" ht="13.5" customHeight="1">
      <c r="A32" s="56"/>
      <c r="B32" s="19">
        <v>130</v>
      </c>
      <c r="C32" s="63" t="s">
        <v>25</v>
      </c>
      <c r="D32" s="58">
        <v>2612.195</v>
      </c>
      <c r="E32" s="58">
        <v>1233.575</v>
      </c>
      <c r="F32" s="28">
        <f t="shared" si="0"/>
        <v>211.75810145309364</v>
      </c>
      <c r="G32" s="59">
        <f t="shared" si="1"/>
        <v>0.018509611751688464</v>
      </c>
      <c r="H32" s="58">
        <v>8716.561</v>
      </c>
      <c r="I32" s="60">
        <v>3037.98</v>
      </c>
      <c r="J32" s="61">
        <f t="shared" si="2"/>
        <v>286.9196308073127</v>
      </c>
      <c r="K32" s="34">
        <f t="shared" si="3"/>
        <v>0.012445870092286154</v>
      </c>
      <c r="L32" s="59">
        <f t="shared" si="4"/>
        <v>29.96818355312376</v>
      </c>
      <c r="N32" s="55"/>
      <c r="O32"/>
      <c r="Q32"/>
    </row>
    <row r="33" spans="1:17" ht="13.5" customHeight="1">
      <c r="A33" s="56"/>
      <c r="B33" s="19">
        <v>131</v>
      </c>
      <c r="C33" s="57" t="s">
        <v>26</v>
      </c>
      <c r="D33" s="58">
        <v>2176.778</v>
      </c>
      <c r="E33" s="58">
        <v>1931.719</v>
      </c>
      <c r="F33" s="28">
        <f t="shared" si="0"/>
        <v>112.68605837598531</v>
      </c>
      <c r="G33" s="59">
        <f t="shared" si="1"/>
        <v>0.015424313900614965</v>
      </c>
      <c r="H33" s="58">
        <v>4940.931</v>
      </c>
      <c r="I33" s="60">
        <v>5304.041</v>
      </c>
      <c r="J33" s="61">
        <f t="shared" si="2"/>
        <v>93.15408760980542</v>
      </c>
      <c r="K33" s="34">
        <f t="shared" si="3"/>
        <v>0.007054867781106508</v>
      </c>
      <c r="L33" s="59">
        <f t="shared" si="4"/>
        <v>44.05602911677981</v>
      </c>
      <c r="N33" s="55"/>
      <c r="O33"/>
      <c r="Q33"/>
    </row>
    <row r="34" spans="1:12" ht="13.5" customHeight="1">
      <c r="A34" s="56"/>
      <c r="B34" s="19">
        <v>132</v>
      </c>
      <c r="C34" s="57" t="s">
        <v>27</v>
      </c>
      <c r="D34" s="58">
        <v>463.354</v>
      </c>
      <c r="E34" s="58">
        <v>1414.619</v>
      </c>
      <c r="F34" s="28">
        <f t="shared" si="0"/>
        <v>32.754685183784474</v>
      </c>
      <c r="G34" s="59">
        <f t="shared" si="1"/>
        <v>0.0032832551335531444</v>
      </c>
      <c r="H34" s="58">
        <v>1210.554</v>
      </c>
      <c r="I34" s="60">
        <v>1867.965</v>
      </c>
      <c r="J34" s="61">
        <f t="shared" si="2"/>
        <v>64.806032232938</v>
      </c>
      <c r="K34" s="34">
        <f t="shared" si="3"/>
        <v>0.001728479594612758</v>
      </c>
      <c r="L34" s="59">
        <f t="shared" si="4"/>
        <v>38.276194205297735</v>
      </c>
    </row>
    <row r="35" spans="1:12" ht="13.5" customHeight="1">
      <c r="A35" s="56"/>
      <c r="B35" s="26"/>
      <c r="C35" s="64" t="s">
        <v>330</v>
      </c>
      <c r="D35" s="65">
        <f>D15+D16+D17+D18+D19+D20+D21+D22+D23+D24</f>
        <v>1635134.3480000002</v>
      </c>
      <c r="E35" s="65">
        <f>E15+E16+E17+E18+E19+E20+E21+E22+E23+E24</f>
        <v>1761325.776</v>
      </c>
      <c r="F35" s="66">
        <f t="shared" si="0"/>
        <v>92.83542944073739</v>
      </c>
      <c r="G35" s="67">
        <f t="shared" si="1"/>
        <v>11.586310341812252</v>
      </c>
      <c r="H35" s="65">
        <f>H15+H16+H17+H18+H19+H20+H21+H22+H23+H24</f>
        <v>10378495.552000001</v>
      </c>
      <c r="I35" s="65">
        <f>I15+I16+I17+I18+I19+I20+I21+I22+I23+I24</f>
        <v>11494931.229</v>
      </c>
      <c r="J35" s="68">
        <f t="shared" si="2"/>
        <v>90.28758280707763</v>
      </c>
      <c r="K35" s="69">
        <f t="shared" si="3"/>
        <v>14.81884970386391</v>
      </c>
      <c r="L35" s="67">
        <f t="shared" si="4"/>
        <v>15.755022872124272</v>
      </c>
    </row>
    <row r="36" spans="1:12" ht="13.5" customHeight="1">
      <c r="A36" s="56"/>
      <c r="B36" s="26"/>
      <c r="C36" s="64" t="s">
        <v>331</v>
      </c>
      <c r="D36" s="65">
        <f>D37-D35</f>
        <v>3148634.198</v>
      </c>
      <c r="E36" s="65">
        <f>E37-E35</f>
        <v>3420142.911000001</v>
      </c>
      <c r="F36" s="66">
        <f t="shared" si="0"/>
        <v>92.06148046835226</v>
      </c>
      <c r="G36" s="67">
        <f t="shared" si="1"/>
        <v>22.31073735041564</v>
      </c>
      <c r="H36" s="65">
        <f>H37-H35</f>
        <v>26728455.624999985</v>
      </c>
      <c r="I36" s="65">
        <f>I37-I35</f>
        <v>28833750.85699998</v>
      </c>
      <c r="J36" s="68">
        <f t="shared" si="2"/>
        <v>92.69850376927673</v>
      </c>
      <c r="K36" s="69">
        <f t="shared" si="3"/>
        <v>38.16400601982651</v>
      </c>
      <c r="L36" s="67">
        <f t="shared" si="4"/>
        <v>11.780082778351701</v>
      </c>
    </row>
    <row r="37" spans="1:12" ht="13.5" customHeight="1" thickBot="1">
      <c r="A37" s="21" t="s">
        <v>28</v>
      </c>
      <c r="B37" s="22" t="s">
        <v>294</v>
      </c>
      <c r="C37" s="70"/>
      <c r="D37" s="71">
        <f>SUM(D10:D34)</f>
        <v>4783768.546</v>
      </c>
      <c r="E37" s="71">
        <f>SUM(E10:E34)</f>
        <v>5181468.687000001</v>
      </c>
      <c r="F37" s="23">
        <f t="shared" si="0"/>
        <v>92.32456731818515</v>
      </c>
      <c r="G37" s="72">
        <f t="shared" si="1"/>
        <v>33.897047692227886</v>
      </c>
      <c r="H37" s="71">
        <f>SUM(H10:H34)</f>
        <v>37106951.176999986</v>
      </c>
      <c r="I37" s="71">
        <f>SUM(I10:I34)</f>
        <v>40328682.08599998</v>
      </c>
      <c r="J37" s="73">
        <f t="shared" si="2"/>
        <v>92.01131615922948</v>
      </c>
      <c r="K37" s="74">
        <f t="shared" si="3"/>
        <v>52.98285572369041</v>
      </c>
      <c r="L37" s="72">
        <f t="shared" si="4"/>
        <v>12.891839383897228</v>
      </c>
    </row>
    <row r="38" spans="1:17" ht="13.5" customHeight="1">
      <c r="A38" s="29" t="s">
        <v>29</v>
      </c>
      <c r="B38" s="75">
        <v>601</v>
      </c>
      <c r="C38" s="76" t="s">
        <v>30</v>
      </c>
      <c r="D38" s="77">
        <v>386441.207</v>
      </c>
      <c r="E38" s="77">
        <v>402071.778</v>
      </c>
      <c r="F38" s="50">
        <f t="shared" si="0"/>
        <v>96.11249238189505</v>
      </c>
      <c r="G38" s="51">
        <f t="shared" si="1"/>
        <v>2.738262919278183</v>
      </c>
      <c r="H38" s="77">
        <v>1532057.787</v>
      </c>
      <c r="I38" s="78">
        <v>1554918.174</v>
      </c>
      <c r="J38" s="53">
        <f t="shared" si="2"/>
        <v>98.52980128586496</v>
      </c>
      <c r="K38" s="54">
        <f t="shared" si="3"/>
        <v>2.187536138492854</v>
      </c>
      <c r="L38" s="51">
        <f t="shared" si="4"/>
        <v>25.223670430650667</v>
      </c>
      <c r="N38" s="55"/>
      <c r="P38" s="79"/>
      <c r="Q38"/>
    </row>
    <row r="39" spans="1:17" ht="13.5" customHeight="1">
      <c r="A39" s="56"/>
      <c r="B39" s="19">
        <v>602</v>
      </c>
      <c r="C39" s="80" t="s">
        <v>31</v>
      </c>
      <c r="D39" s="58">
        <v>6045.359</v>
      </c>
      <c r="E39" s="58">
        <v>8251.796</v>
      </c>
      <c r="F39" s="28">
        <f t="shared" si="0"/>
        <v>73.26113006186775</v>
      </c>
      <c r="G39" s="59">
        <f t="shared" si="1"/>
        <v>0.042836483489776075</v>
      </c>
      <c r="H39" s="58">
        <v>17422.048</v>
      </c>
      <c r="I39" s="60">
        <v>20760.795</v>
      </c>
      <c r="J39" s="61">
        <f t="shared" si="2"/>
        <v>83.91801951707534</v>
      </c>
      <c r="K39" s="34">
        <f t="shared" si="3"/>
        <v>0.024875928264549953</v>
      </c>
      <c r="L39" s="59">
        <f t="shared" si="4"/>
        <v>34.69947390800439</v>
      </c>
      <c r="N39" s="55"/>
      <c r="P39" s="79"/>
      <c r="Q39"/>
    </row>
    <row r="40" spans="1:17" ht="13.5" customHeight="1">
      <c r="A40" s="56"/>
      <c r="B40" s="19">
        <v>605</v>
      </c>
      <c r="C40" s="81" t="s">
        <v>32</v>
      </c>
      <c r="D40" s="58">
        <v>15.696</v>
      </c>
      <c r="E40" s="58">
        <v>13.055</v>
      </c>
      <c r="F40" s="28">
        <f t="shared" si="0"/>
        <v>120.22979701263883</v>
      </c>
      <c r="G40" s="59">
        <f t="shared" si="1"/>
        <v>0.00011121944037658065</v>
      </c>
      <c r="H40" s="58">
        <v>118.846</v>
      </c>
      <c r="I40" s="60">
        <v>70.047</v>
      </c>
      <c r="J40" s="61">
        <f t="shared" si="2"/>
        <v>169.6660813453824</v>
      </c>
      <c r="K40" s="34">
        <f t="shared" si="3"/>
        <v>0.00016969328580249027</v>
      </c>
      <c r="L40" s="59">
        <f t="shared" si="4"/>
        <v>13.207007387711828</v>
      </c>
      <c r="N40" s="55"/>
      <c r="P40" s="79"/>
      <c r="Q40"/>
    </row>
    <row r="41" spans="1:17" ht="13.5" customHeight="1">
      <c r="A41" s="56"/>
      <c r="B41" s="19">
        <v>606</v>
      </c>
      <c r="C41" s="62" t="s">
        <v>33</v>
      </c>
      <c r="D41" s="58">
        <v>65177.815</v>
      </c>
      <c r="E41" s="58">
        <v>65305.363</v>
      </c>
      <c r="F41" s="28">
        <f t="shared" si="0"/>
        <v>99.80468985372612</v>
      </c>
      <c r="G41" s="59">
        <f t="shared" si="1"/>
        <v>0.46183996618681855</v>
      </c>
      <c r="H41" s="58">
        <v>237687.344</v>
      </c>
      <c r="I41" s="60">
        <v>255413.352</v>
      </c>
      <c r="J41" s="61">
        <f t="shared" si="2"/>
        <v>93.0598741760376</v>
      </c>
      <c r="K41" s="34">
        <f t="shared" si="3"/>
        <v>0.33937992357358954</v>
      </c>
      <c r="L41" s="59">
        <f t="shared" si="4"/>
        <v>27.421659859180387</v>
      </c>
      <c r="N41" s="55"/>
      <c r="P41" s="79"/>
      <c r="Q41"/>
    </row>
    <row r="42" spans="1:17" ht="13.5" customHeight="1">
      <c r="A42" s="56"/>
      <c r="B42" s="19">
        <v>607</v>
      </c>
      <c r="C42" s="82" t="s">
        <v>226</v>
      </c>
      <c r="D42" s="58">
        <v>57.048</v>
      </c>
      <c r="E42" s="58">
        <v>71.573</v>
      </c>
      <c r="F42" s="28">
        <f t="shared" si="0"/>
        <v>79.70603439844635</v>
      </c>
      <c r="G42" s="59">
        <f t="shared" si="1"/>
        <v>0.00040423334828001875</v>
      </c>
      <c r="H42" s="58">
        <v>625.566</v>
      </c>
      <c r="I42" s="60">
        <v>353.058</v>
      </c>
      <c r="J42" s="61">
        <f t="shared" si="2"/>
        <v>177.18505174787146</v>
      </c>
      <c r="K42" s="34">
        <f t="shared" si="3"/>
        <v>0.0008932092794567813</v>
      </c>
      <c r="L42" s="59">
        <f t="shared" si="4"/>
        <v>9.11942145193313</v>
      </c>
      <c r="N42" s="55"/>
      <c r="P42" s="79"/>
      <c r="Q42"/>
    </row>
    <row r="43" spans="1:17" ht="13.5" customHeight="1">
      <c r="A43" s="56"/>
      <c r="B43" s="19">
        <v>609</v>
      </c>
      <c r="C43" s="82" t="s">
        <v>34</v>
      </c>
      <c r="D43" s="58">
        <v>4.894</v>
      </c>
      <c r="E43" s="58">
        <v>3.994</v>
      </c>
      <c r="F43" s="28">
        <f t="shared" si="0"/>
        <v>122.53380070105158</v>
      </c>
      <c r="G43" s="59">
        <f t="shared" si="1"/>
        <v>3.4678130810587774E-05</v>
      </c>
      <c r="H43" s="58">
        <v>600.015</v>
      </c>
      <c r="I43" s="60">
        <v>872.725</v>
      </c>
      <c r="J43" s="61">
        <f t="shared" si="2"/>
        <v>68.7518977914005</v>
      </c>
      <c r="K43" s="34">
        <f t="shared" si="3"/>
        <v>0.0008567264937884422</v>
      </c>
      <c r="L43" s="59">
        <f t="shared" si="4"/>
        <v>0.815646275509779</v>
      </c>
      <c r="N43" s="55"/>
      <c r="P43" s="79"/>
      <c r="Q43"/>
    </row>
    <row r="44" spans="1:17" ht="13.5" customHeight="1">
      <c r="A44" s="56"/>
      <c r="B44" s="19">
        <v>610</v>
      </c>
      <c r="C44" s="57" t="s">
        <v>35</v>
      </c>
      <c r="D44" s="58">
        <v>347.313</v>
      </c>
      <c r="E44" s="58">
        <v>278.881</v>
      </c>
      <c r="F44" s="28">
        <f t="shared" si="0"/>
        <v>124.53806462254511</v>
      </c>
      <c r="G44" s="59">
        <f t="shared" si="1"/>
        <v>0.0024610064663297244</v>
      </c>
      <c r="H44" s="58">
        <v>1613.611</v>
      </c>
      <c r="I44" s="60">
        <v>1777.147</v>
      </c>
      <c r="J44" s="61">
        <f t="shared" si="2"/>
        <v>90.79783495681562</v>
      </c>
      <c r="K44" s="34">
        <f t="shared" si="3"/>
        <v>0.0023039812244168264</v>
      </c>
      <c r="L44" s="59">
        <f t="shared" si="4"/>
        <v>21.523960855497386</v>
      </c>
      <c r="N44" s="55"/>
      <c r="P44" s="79"/>
      <c r="Q44"/>
    </row>
    <row r="45" spans="1:17" ht="13.5" customHeight="1">
      <c r="A45" s="56"/>
      <c r="B45" s="19">
        <v>611</v>
      </c>
      <c r="C45" s="57" t="s">
        <v>36</v>
      </c>
      <c r="D45" s="58">
        <v>422.717</v>
      </c>
      <c r="E45" s="58">
        <v>200.718</v>
      </c>
      <c r="F45" s="28">
        <f t="shared" si="0"/>
        <v>210.60243725027155</v>
      </c>
      <c r="G45" s="59">
        <f t="shared" si="1"/>
        <v>0.0029953076056107955</v>
      </c>
      <c r="H45" s="58">
        <v>3781.553</v>
      </c>
      <c r="I45" s="60">
        <v>7196.568</v>
      </c>
      <c r="J45" s="61">
        <f t="shared" si="2"/>
        <v>52.54661666505478</v>
      </c>
      <c r="K45" s="34">
        <f t="shared" si="3"/>
        <v>0.005399459418123155</v>
      </c>
      <c r="L45" s="59">
        <f t="shared" si="4"/>
        <v>11.178396812103388</v>
      </c>
      <c r="N45" s="55"/>
      <c r="P45" s="79"/>
      <c r="Q45"/>
    </row>
    <row r="46" spans="1:17" ht="13.5" customHeight="1">
      <c r="A46" s="56"/>
      <c r="B46" s="19">
        <v>612</v>
      </c>
      <c r="C46" s="57" t="s">
        <v>37</v>
      </c>
      <c r="D46" s="58">
        <v>3387.273</v>
      </c>
      <c r="E46" s="58">
        <v>1946.024</v>
      </c>
      <c r="F46" s="28">
        <f t="shared" si="0"/>
        <v>174.06121404463667</v>
      </c>
      <c r="G46" s="59">
        <f t="shared" si="1"/>
        <v>0.024001695174738883</v>
      </c>
      <c r="H46" s="58">
        <v>12398.155</v>
      </c>
      <c r="I46" s="60">
        <v>7494.566</v>
      </c>
      <c r="J46" s="61">
        <f t="shared" si="2"/>
        <v>165.42859186242407</v>
      </c>
      <c r="K46" s="34">
        <f t="shared" si="3"/>
        <v>0.017702603872562592</v>
      </c>
      <c r="L46" s="59">
        <f t="shared" si="4"/>
        <v>27.32078281002294</v>
      </c>
      <c r="N46" s="55"/>
      <c r="P46" s="79"/>
      <c r="Q46"/>
    </row>
    <row r="47" spans="1:17" ht="13.5" customHeight="1">
      <c r="A47" s="56"/>
      <c r="B47" s="19">
        <v>613</v>
      </c>
      <c r="C47" s="57" t="s">
        <v>38</v>
      </c>
      <c r="D47" s="58">
        <v>372.001</v>
      </c>
      <c r="E47" s="58">
        <v>384.813</v>
      </c>
      <c r="F47" s="28">
        <f t="shared" si="0"/>
        <v>96.67059065052376</v>
      </c>
      <c r="G47" s="59">
        <f t="shared" si="1"/>
        <v>0.002635941834832338</v>
      </c>
      <c r="H47" s="58">
        <v>2291.528</v>
      </c>
      <c r="I47" s="60">
        <v>1664.237</v>
      </c>
      <c r="J47" s="61">
        <f t="shared" si="2"/>
        <v>137.69240799237124</v>
      </c>
      <c r="K47" s="34">
        <f t="shared" si="3"/>
        <v>0.003271939449610495</v>
      </c>
      <c r="L47" s="59">
        <f t="shared" si="4"/>
        <v>16.233753198739006</v>
      </c>
      <c r="N47" s="55"/>
      <c r="P47" s="79"/>
      <c r="Q47"/>
    </row>
    <row r="48" spans="1:17" ht="13.5" customHeight="1">
      <c r="A48" s="56"/>
      <c r="B48" s="19">
        <v>614</v>
      </c>
      <c r="C48" s="57" t="s">
        <v>39</v>
      </c>
      <c r="D48" s="58">
        <v>174.131</v>
      </c>
      <c r="E48" s="58">
        <v>202.204</v>
      </c>
      <c r="F48" s="28">
        <f t="shared" si="0"/>
        <v>86.11649621174655</v>
      </c>
      <c r="G48" s="59">
        <f t="shared" si="1"/>
        <v>0.0012338654671390397</v>
      </c>
      <c r="H48" s="58">
        <v>561.824</v>
      </c>
      <c r="I48" s="60">
        <v>626.354</v>
      </c>
      <c r="J48" s="61">
        <f t="shared" si="2"/>
        <v>89.69751929420103</v>
      </c>
      <c r="K48" s="34">
        <f t="shared" si="3"/>
        <v>0.0008021957878489666</v>
      </c>
      <c r="L48" s="59">
        <f t="shared" si="4"/>
        <v>30.99386996639517</v>
      </c>
      <c r="N48" s="55"/>
      <c r="P48" s="79"/>
      <c r="Q48"/>
    </row>
    <row r="49" spans="1:17" ht="13.5" customHeight="1">
      <c r="A49" s="56"/>
      <c r="B49" s="19">
        <v>615</v>
      </c>
      <c r="C49" s="57" t="s">
        <v>40</v>
      </c>
      <c r="D49" s="58">
        <v>218.458</v>
      </c>
      <c r="E49" s="58">
        <v>175.695</v>
      </c>
      <c r="F49" s="28">
        <f t="shared" si="0"/>
        <v>124.33933805742907</v>
      </c>
      <c r="G49" s="59">
        <f t="shared" si="1"/>
        <v>0.0015479597671882684</v>
      </c>
      <c r="H49" s="58">
        <v>1972.879</v>
      </c>
      <c r="I49" s="60">
        <v>3729.393</v>
      </c>
      <c r="J49" s="61">
        <f t="shared" si="2"/>
        <v>52.900807182294805</v>
      </c>
      <c r="K49" s="34">
        <f t="shared" si="3"/>
        <v>0.002816959089920832</v>
      </c>
      <c r="L49" s="59">
        <f t="shared" si="4"/>
        <v>11.073056178305919</v>
      </c>
      <c r="N49" s="55"/>
      <c r="P49" s="79"/>
      <c r="Q49"/>
    </row>
    <row r="50" spans="1:17" ht="13.5" customHeight="1">
      <c r="A50" s="56"/>
      <c r="B50" s="19">
        <v>617</v>
      </c>
      <c r="C50" s="57" t="s">
        <v>41</v>
      </c>
      <c r="D50" s="58">
        <v>10.955</v>
      </c>
      <c r="E50" s="58">
        <v>2.812</v>
      </c>
      <c r="F50" s="28">
        <f t="shared" si="0"/>
        <v>389.58036984352776</v>
      </c>
      <c r="G50" s="59">
        <f t="shared" si="1"/>
        <v>7.762544401920497E-05</v>
      </c>
      <c r="H50" s="58">
        <v>222.872</v>
      </c>
      <c r="I50" s="60">
        <v>16.307</v>
      </c>
      <c r="J50" s="61">
        <f t="shared" si="2"/>
        <v>1366.7259459127984</v>
      </c>
      <c r="K50" s="34">
        <f t="shared" si="3"/>
        <v>0.0003182259562237906</v>
      </c>
      <c r="L50" s="59">
        <f t="shared" si="4"/>
        <v>4.915377436376036</v>
      </c>
      <c r="N50" s="55"/>
      <c r="P50" s="79"/>
      <c r="Q50"/>
    </row>
    <row r="51" spans="1:17" ht="13.5" customHeight="1">
      <c r="A51" s="56"/>
      <c r="B51" s="19">
        <v>618</v>
      </c>
      <c r="C51" s="84" t="s">
        <v>42</v>
      </c>
      <c r="D51" s="58">
        <v>1002.163</v>
      </c>
      <c r="E51" s="58">
        <v>892.524</v>
      </c>
      <c r="F51" s="28">
        <f t="shared" si="0"/>
        <v>112.28415146259371</v>
      </c>
      <c r="G51" s="59">
        <f t="shared" si="1"/>
        <v>0.007101172784538431</v>
      </c>
      <c r="H51" s="58">
        <v>3503.08</v>
      </c>
      <c r="I51" s="60">
        <v>4856.555</v>
      </c>
      <c r="J51" s="61">
        <f t="shared" si="2"/>
        <v>72.13096526241337</v>
      </c>
      <c r="K51" s="34">
        <f t="shared" si="3"/>
        <v>0.005001844030333268</v>
      </c>
      <c r="L51" s="59">
        <f t="shared" si="4"/>
        <v>28.608053484362333</v>
      </c>
      <c r="N51" s="55"/>
      <c r="P51" s="79"/>
      <c r="Q51"/>
    </row>
    <row r="52" spans="1:17" ht="13.5" customHeight="1">
      <c r="A52" s="56"/>
      <c r="B52" s="19">
        <v>619</v>
      </c>
      <c r="C52" s="62" t="s">
        <v>43</v>
      </c>
      <c r="D52" s="58">
        <v>802.71</v>
      </c>
      <c r="E52" s="58">
        <v>437.133</v>
      </c>
      <c r="F52" s="28">
        <f t="shared" si="0"/>
        <v>183.63061127848962</v>
      </c>
      <c r="G52" s="59">
        <f t="shared" si="1"/>
        <v>0.005687879522469742</v>
      </c>
      <c r="H52" s="58">
        <v>2045.423</v>
      </c>
      <c r="I52" s="60">
        <v>1619.096</v>
      </c>
      <c r="J52" s="61">
        <f t="shared" si="2"/>
        <v>126.33117492724335</v>
      </c>
      <c r="K52" s="34">
        <f t="shared" si="3"/>
        <v>0.002920540444995936</v>
      </c>
      <c r="L52" s="59">
        <f t="shared" si="4"/>
        <v>39.244205232854036</v>
      </c>
      <c r="N52" s="55"/>
      <c r="P52" s="79"/>
      <c r="Q52"/>
    </row>
    <row r="53" spans="1:17" ht="13.5" customHeight="1">
      <c r="A53" s="56"/>
      <c r="B53" s="19">
        <v>620</v>
      </c>
      <c r="C53" s="57" t="s">
        <v>44</v>
      </c>
      <c r="D53" s="58">
        <v>4457.659</v>
      </c>
      <c r="E53" s="58">
        <v>5551.903</v>
      </c>
      <c r="F53" s="28">
        <f t="shared" si="0"/>
        <v>80.29064989067712</v>
      </c>
      <c r="G53" s="59">
        <f t="shared" si="1"/>
        <v>0.03158628563771841</v>
      </c>
      <c r="H53" s="58">
        <v>23751.185</v>
      </c>
      <c r="I53" s="60">
        <v>29681.385</v>
      </c>
      <c r="J53" s="61">
        <f t="shared" si="2"/>
        <v>80.02047411197289</v>
      </c>
      <c r="K53" s="34">
        <f t="shared" si="3"/>
        <v>0.03391293459058631</v>
      </c>
      <c r="L53" s="59">
        <f t="shared" si="4"/>
        <v>18.768154094206242</v>
      </c>
      <c r="N53" s="55"/>
      <c r="P53" s="79"/>
      <c r="Q53"/>
    </row>
    <row r="54" spans="1:17" ht="13.5" customHeight="1">
      <c r="A54" s="56"/>
      <c r="B54" s="19">
        <v>621</v>
      </c>
      <c r="C54" s="57" t="s">
        <v>45</v>
      </c>
      <c r="D54" s="58">
        <v>77.925</v>
      </c>
      <c r="E54" s="58">
        <v>69.667</v>
      </c>
      <c r="F54" s="28">
        <f t="shared" si="0"/>
        <v>111.85353180128324</v>
      </c>
      <c r="G54" s="59">
        <f t="shared" si="1"/>
        <v>0.0005521645572977222</v>
      </c>
      <c r="H54" s="58">
        <v>169.56</v>
      </c>
      <c r="I54" s="60">
        <v>139.501</v>
      </c>
      <c r="J54" s="61">
        <f t="shared" si="2"/>
        <v>121.54751578841729</v>
      </c>
      <c r="K54" s="34">
        <f t="shared" si="3"/>
        <v>0.00024210485452325067</v>
      </c>
      <c r="L54" s="59">
        <f t="shared" si="4"/>
        <v>45.95718329794763</v>
      </c>
      <c r="N54" s="55"/>
      <c r="P54" s="79"/>
      <c r="Q54"/>
    </row>
    <row r="55" spans="1:17" ht="13.5" customHeight="1">
      <c r="A55" s="56"/>
      <c r="B55" s="19">
        <v>624</v>
      </c>
      <c r="C55" s="57" t="s">
        <v>46</v>
      </c>
      <c r="D55" s="58">
        <v>4.988</v>
      </c>
      <c r="E55" s="58">
        <v>24.151</v>
      </c>
      <c r="F55" s="28">
        <f t="shared" si="0"/>
        <v>20.653389093619314</v>
      </c>
      <c r="G55" s="59">
        <f t="shared" si="1"/>
        <v>3.5344200343933764E-05</v>
      </c>
      <c r="H55" s="58">
        <v>1713.187</v>
      </c>
      <c r="I55" s="60">
        <v>2240.059</v>
      </c>
      <c r="J55" s="61">
        <f t="shared" si="2"/>
        <v>76.47954808333172</v>
      </c>
      <c r="K55" s="34">
        <f t="shared" si="3"/>
        <v>0.002446159998856595</v>
      </c>
      <c r="L55" s="59">
        <f t="shared" si="4"/>
        <v>0.29115327165102234</v>
      </c>
      <c r="N55" s="55"/>
      <c r="P55" s="79"/>
      <c r="Q55"/>
    </row>
    <row r="56" spans="1:17" ht="13.5" customHeight="1">
      <c r="A56" s="56"/>
      <c r="B56" s="19">
        <v>625</v>
      </c>
      <c r="C56" s="57" t="s">
        <v>47</v>
      </c>
      <c r="D56" s="58">
        <v>11.095</v>
      </c>
      <c r="E56" s="58">
        <v>8.89</v>
      </c>
      <c r="F56" s="28">
        <f t="shared" si="0"/>
        <v>124.80314960629921</v>
      </c>
      <c r="G56" s="59">
        <f t="shared" si="1"/>
        <v>7.861746247312452E-05</v>
      </c>
      <c r="H56" s="58">
        <v>158501.523</v>
      </c>
      <c r="I56" s="60">
        <v>194908.617</v>
      </c>
      <c r="J56" s="61">
        <f t="shared" si="2"/>
        <v>81.32094180320411</v>
      </c>
      <c r="K56" s="34">
        <f t="shared" si="3"/>
        <v>0.22631509888905796</v>
      </c>
      <c r="L56" s="59">
        <f t="shared" si="4"/>
        <v>0.00699993273881665</v>
      </c>
      <c r="N56" s="55"/>
      <c r="P56" s="79"/>
      <c r="Q56"/>
    </row>
    <row r="57" spans="1:17" ht="13.5" customHeight="1">
      <c r="A57" s="56"/>
      <c r="B57" s="19">
        <v>626</v>
      </c>
      <c r="C57" s="57" t="s">
        <v>48</v>
      </c>
      <c r="D57" s="58">
        <v>59.399</v>
      </c>
      <c r="E57" s="58">
        <v>48.231</v>
      </c>
      <c r="F57" s="28">
        <f t="shared" si="0"/>
        <v>123.15523211212704</v>
      </c>
      <c r="G57" s="59">
        <f t="shared" si="1"/>
        <v>0.00042089217245976773</v>
      </c>
      <c r="H57" s="58">
        <v>1332.958</v>
      </c>
      <c r="I57" s="60">
        <v>2559.524</v>
      </c>
      <c r="J57" s="61">
        <f t="shared" si="2"/>
        <v>52.07835519416892</v>
      </c>
      <c r="K57" s="34">
        <f t="shared" si="3"/>
        <v>0.0019032531415168862</v>
      </c>
      <c r="L57" s="59">
        <f t="shared" si="4"/>
        <v>4.456179414505183</v>
      </c>
      <c r="N57" s="55"/>
      <c r="P57" s="79"/>
      <c r="Q57"/>
    </row>
    <row r="58" spans="1:17" ht="13.5" customHeight="1">
      <c r="A58" s="56"/>
      <c r="B58" s="19">
        <v>627</v>
      </c>
      <c r="C58" s="84" t="s">
        <v>49</v>
      </c>
      <c r="D58" s="58">
        <v>926.795</v>
      </c>
      <c r="E58" s="58">
        <v>917.322</v>
      </c>
      <c r="F58" s="28">
        <f t="shared" si="0"/>
        <v>101.03267990956284</v>
      </c>
      <c r="G58" s="59">
        <f t="shared" si="1"/>
        <v>0.006567126735716939</v>
      </c>
      <c r="H58" s="58">
        <v>4179.846</v>
      </c>
      <c r="I58" s="60">
        <v>5732.892</v>
      </c>
      <c r="J58" s="61">
        <f t="shared" si="2"/>
        <v>72.90990306463125</v>
      </c>
      <c r="K58" s="34">
        <f t="shared" si="3"/>
        <v>0.0059681588096225004</v>
      </c>
      <c r="L58" s="59">
        <f t="shared" si="4"/>
        <v>22.172946084616516</v>
      </c>
      <c r="N58" s="55"/>
      <c r="P58" s="79"/>
      <c r="Q58"/>
    </row>
    <row r="59" spans="1:17" ht="13.5" customHeight="1">
      <c r="A59" s="56"/>
      <c r="B59" s="19">
        <v>628</v>
      </c>
      <c r="C59" s="57" t="s">
        <v>50</v>
      </c>
      <c r="D59" s="58">
        <v>69.45</v>
      </c>
      <c r="E59" s="58">
        <v>133.981</v>
      </c>
      <c r="F59" s="28">
        <f t="shared" si="0"/>
        <v>51.83570804815608</v>
      </c>
      <c r="G59" s="59">
        <f t="shared" si="1"/>
        <v>0.0004921120116050922</v>
      </c>
      <c r="H59" s="58">
        <v>3031.076</v>
      </c>
      <c r="I59" s="60">
        <v>1913.645</v>
      </c>
      <c r="J59" s="61">
        <f t="shared" si="2"/>
        <v>158.39280535313497</v>
      </c>
      <c r="K59" s="34">
        <f t="shared" si="3"/>
        <v>0.004327896992385684</v>
      </c>
      <c r="L59" s="59">
        <f t="shared" si="4"/>
        <v>2.2912655439850402</v>
      </c>
      <c r="N59" s="55"/>
      <c r="P59" s="79"/>
      <c r="Q59"/>
    </row>
    <row r="60" spans="1:12" ht="13.5" customHeight="1" thickBot="1">
      <c r="A60" s="21" t="s">
        <v>332</v>
      </c>
      <c r="B60" s="22" t="s">
        <v>333</v>
      </c>
      <c r="C60" s="70"/>
      <c r="D60" s="71">
        <f>SUM(D38:D59)</f>
        <v>470087.0509999999</v>
      </c>
      <c r="E60" s="71">
        <f>SUM(E38:E59)</f>
        <v>486992.508</v>
      </c>
      <c r="F60" s="23">
        <f t="shared" si="0"/>
        <v>96.52860018947149</v>
      </c>
      <c r="G60" s="72">
        <f t="shared" si="1"/>
        <v>3.330964496718726</v>
      </c>
      <c r="H60" s="71">
        <f>SUM(H38:H59)</f>
        <v>2009581.866</v>
      </c>
      <c r="I60" s="71">
        <f>SUM(I38:I59)</f>
        <v>2098543.997</v>
      </c>
      <c r="J60" s="73">
        <f t="shared" si="2"/>
        <v>95.76076884129296</v>
      </c>
      <c r="K60" s="74">
        <f t="shared" si="3"/>
        <v>2.8693649759406266</v>
      </c>
      <c r="L60" s="72">
        <f t="shared" si="4"/>
        <v>23.392281695678875</v>
      </c>
    </row>
    <row r="61" spans="1:12" ht="13.5" customHeight="1">
      <c r="A61" s="29" t="s">
        <v>51</v>
      </c>
      <c r="B61" s="40">
        <v>301</v>
      </c>
      <c r="C61" s="85" t="s">
        <v>236</v>
      </c>
      <c r="D61" s="86"/>
      <c r="E61" s="86"/>
      <c r="F61" s="50"/>
      <c r="G61" s="51"/>
      <c r="H61" s="86">
        <v>8.74</v>
      </c>
      <c r="I61" s="78">
        <v>1.597</v>
      </c>
      <c r="J61" s="53">
        <f t="shared" si="2"/>
        <v>547.2761427676894</v>
      </c>
      <c r="K61" s="54">
        <f t="shared" si="3"/>
        <v>1.2479337276086405E-05</v>
      </c>
      <c r="L61" s="51">
        <f t="shared" si="4"/>
        <v>0</v>
      </c>
    </row>
    <row r="62" spans="1:12" ht="13.5" customHeight="1">
      <c r="A62" s="56"/>
      <c r="B62" s="111">
        <v>302</v>
      </c>
      <c r="C62" s="36" t="s">
        <v>52</v>
      </c>
      <c r="D62" s="58">
        <v>347061.568</v>
      </c>
      <c r="E62" s="58">
        <v>338658.386</v>
      </c>
      <c r="F62" s="28">
        <f t="shared" si="0"/>
        <v>102.48131519766943</v>
      </c>
      <c r="G62" s="59">
        <f t="shared" si="1"/>
        <v>2.459224857873254</v>
      </c>
      <c r="H62" s="58">
        <v>886417.706</v>
      </c>
      <c r="I62" s="60">
        <v>936052.814</v>
      </c>
      <c r="J62" s="61">
        <f t="shared" si="2"/>
        <v>94.69740304631999</v>
      </c>
      <c r="K62" s="34">
        <f t="shared" si="3"/>
        <v>1.26566424721611</v>
      </c>
      <c r="L62" s="59">
        <f t="shared" si="4"/>
        <v>39.15327566798401</v>
      </c>
    </row>
    <row r="63" spans="1:12" ht="13.5" customHeight="1">
      <c r="A63" s="56"/>
      <c r="B63" s="111">
        <v>304</v>
      </c>
      <c r="C63" s="36" t="s">
        <v>53</v>
      </c>
      <c r="D63" s="58">
        <v>4166192.497</v>
      </c>
      <c r="E63" s="58">
        <v>4554500.251</v>
      </c>
      <c r="F63" s="28">
        <f t="shared" si="0"/>
        <v>91.47419623229261</v>
      </c>
      <c r="G63" s="59">
        <f t="shared" si="1"/>
        <v>29.520998854322706</v>
      </c>
      <c r="H63" s="58">
        <v>14142872.402</v>
      </c>
      <c r="I63" s="60">
        <v>15224592.157</v>
      </c>
      <c r="J63" s="61">
        <f t="shared" si="2"/>
        <v>92.89491801261394</v>
      </c>
      <c r="K63" s="34">
        <f t="shared" si="3"/>
        <v>20.193784297163877</v>
      </c>
      <c r="L63" s="59">
        <f t="shared" si="4"/>
        <v>29.457894963478857</v>
      </c>
    </row>
    <row r="64" spans="1:12" ht="13.5" customHeight="1" thickBot="1">
      <c r="A64" s="21" t="s">
        <v>54</v>
      </c>
      <c r="B64" s="22" t="s">
        <v>334</v>
      </c>
      <c r="C64" s="70"/>
      <c r="D64" s="71">
        <f>SUM(D61:D63)</f>
        <v>4513254.065</v>
      </c>
      <c r="E64" s="71">
        <f>SUM(E61:E63)</f>
        <v>4893158.637</v>
      </c>
      <c r="F64" s="23">
        <f t="shared" si="0"/>
        <v>92.23600540707343</v>
      </c>
      <c r="G64" s="72">
        <f t="shared" si="1"/>
        <v>31.980223712195965</v>
      </c>
      <c r="H64" s="71">
        <f>SUM(H61:H63)</f>
        <v>15029298.848000001</v>
      </c>
      <c r="I64" s="71">
        <f>SUM(I61:I63)</f>
        <v>16160646.568</v>
      </c>
      <c r="J64" s="73">
        <f t="shared" si="2"/>
        <v>92.99936598922841</v>
      </c>
      <c r="K64" s="74">
        <f t="shared" si="3"/>
        <v>21.459461023717264</v>
      </c>
      <c r="L64" s="72">
        <f t="shared" si="4"/>
        <v>30.02970471640195</v>
      </c>
    </row>
    <row r="65" spans="1:17" ht="13.5" customHeight="1">
      <c r="A65" s="87" t="s">
        <v>55</v>
      </c>
      <c r="B65" s="40">
        <v>305</v>
      </c>
      <c r="C65" s="85" t="s">
        <v>56</v>
      </c>
      <c r="D65" s="77">
        <v>230789.239</v>
      </c>
      <c r="E65" s="77">
        <v>231700.11</v>
      </c>
      <c r="F65" s="50">
        <f t="shared" si="0"/>
        <v>99.6068750247896</v>
      </c>
      <c r="G65" s="51">
        <f t="shared" si="1"/>
        <v>1.6353370289575002</v>
      </c>
      <c r="H65" s="77">
        <v>1157888.672</v>
      </c>
      <c r="I65" s="78">
        <v>1267561.176</v>
      </c>
      <c r="J65" s="53">
        <f t="shared" si="2"/>
        <v>91.34775456391858</v>
      </c>
      <c r="K65" s="54">
        <f t="shared" si="3"/>
        <v>1.6532818382205705</v>
      </c>
      <c r="L65" s="51">
        <f t="shared" si="4"/>
        <v>19.931902313316698</v>
      </c>
      <c r="N65" s="55"/>
      <c r="P65" s="79"/>
      <c r="Q65"/>
    </row>
    <row r="66" spans="1:17" ht="13.5" customHeight="1">
      <c r="A66" s="88"/>
      <c r="B66" s="111">
        <v>306</v>
      </c>
      <c r="C66" s="36" t="s">
        <v>57</v>
      </c>
      <c r="D66" s="58">
        <v>8946.534</v>
      </c>
      <c r="E66" s="58">
        <v>10641.721</v>
      </c>
      <c r="F66" s="28">
        <f t="shared" si="0"/>
        <v>84.07036794142601</v>
      </c>
      <c r="G66" s="59">
        <f t="shared" si="1"/>
        <v>0.06339376304727648</v>
      </c>
      <c r="H66" s="58">
        <v>29968.117</v>
      </c>
      <c r="I66" s="60">
        <v>29675.705</v>
      </c>
      <c r="J66" s="61">
        <f t="shared" si="2"/>
        <v>100.98535822485093</v>
      </c>
      <c r="K66" s="34">
        <f t="shared" si="3"/>
        <v>0.042789729928171476</v>
      </c>
      <c r="L66" s="59">
        <f t="shared" si="4"/>
        <v>29.85350731245477</v>
      </c>
      <c r="N66" s="55"/>
      <c r="P66" s="79"/>
      <c r="Q66"/>
    </row>
    <row r="67" spans="1:17" ht="13.5" customHeight="1">
      <c r="A67" s="88"/>
      <c r="B67" s="111">
        <v>307</v>
      </c>
      <c r="C67" s="36" t="s">
        <v>58</v>
      </c>
      <c r="D67" s="58">
        <v>3890.94</v>
      </c>
      <c r="E67" s="58">
        <v>3729.048</v>
      </c>
      <c r="F67" s="28">
        <f t="shared" si="0"/>
        <v>104.34137613675128</v>
      </c>
      <c r="G67" s="59">
        <f t="shared" si="1"/>
        <v>0.027570602022098163</v>
      </c>
      <c r="H67" s="58">
        <v>8434.61</v>
      </c>
      <c r="I67" s="60">
        <v>8759.385</v>
      </c>
      <c r="J67" s="61">
        <f t="shared" si="2"/>
        <v>96.2922625275633</v>
      </c>
      <c r="K67" s="34">
        <f t="shared" si="3"/>
        <v>0.01204328867073812</v>
      </c>
      <c r="L67" s="59">
        <f t="shared" si="4"/>
        <v>46.13064504464344</v>
      </c>
      <c r="N67" s="55"/>
      <c r="P67" s="79"/>
      <c r="Q67"/>
    </row>
    <row r="68" spans="1:17" ht="13.5" customHeight="1">
      <c r="A68" s="88"/>
      <c r="B68" s="111">
        <v>308</v>
      </c>
      <c r="C68" s="36" t="s">
        <v>59</v>
      </c>
      <c r="D68" s="58">
        <v>160.512</v>
      </c>
      <c r="E68" s="58">
        <v>148.623</v>
      </c>
      <c r="F68" s="28">
        <f t="shared" si="0"/>
        <v>107.99943481157021</v>
      </c>
      <c r="G68" s="59">
        <f t="shared" si="1"/>
        <v>0.0011373633291109654</v>
      </c>
      <c r="H68" s="58">
        <v>1178.173</v>
      </c>
      <c r="I68" s="60">
        <v>606.791</v>
      </c>
      <c r="J68" s="61">
        <f t="shared" si="2"/>
        <v>194.1645475954653</v>
      </c>
      <c r="K68" s="34">
        <f t="shared" si="3"/>
        <v>0.001682244649494113</v>
      </c>
      <c r="L68" s="59">
        <f t="shared" si="4"/>
        <v>13.623805672002328</v>
      </c>
      <c r="N68" s="55"/>
      <c r="P68" s="79"/>
      <c r="Q68"/>
    </row>
    <row r="69" spans="1:17" ht="13.5" customHeight="1">
      <c r="A69" s="88"/>
      <c r="B69" s="111">
        <v>309</v>
      </c>
      <c r="C69" s="36" t="s">
        <v>60</v>
      </c>
      <c r="D69" s="58">
        <v>3302.936</v>
      </c>
      <c r="E69" s="58">
        <v>3122.029</v>
      </c>
      <c r="F69" s="28">
        <f t="shared" si="0"/>
        <v>105.79453297839324</v>
      </c>
      <c r="G69" s="59">
        <f t="shared" si="1"/>
        <v>0.023404096172251646</v>
      </c>
      <c r="H69" s="58">
        <v>14232.567</v>
      </c>
      <c r="I69" s="60">
        <v>11951.58</v>
      </c>
      <c r="J69" s="61">
        <f t="shared" si="2"/>
        <v>119.08523391886261</v>
      </c>
      <c r="K69" s="34">
        <f t="shared" si="3"/>
        <v>0.02032185399284866</v>
      </c>
      <c r="L69" s="59">
        <f t="shared" si="4"/>
        <v>23.206888820547974</v>
      </c>
      <c r="N69" s="55"/>
      <c r="P69" s="79"/>
      <c r="Q69"/>
    </row>
    <row r="70" spans="1:17" ht="13.5" customHeight="1">
      <c r="A70" s="88"/>
      <c r="B70" s="111">
        <v>310</v>
      </c>
      <c r="C70" s="36" t="s">
        <v>61</v>
      </c>
      <c r="D70" s="58">
        <v>4630.34</v>
      </c>
      <c r="E70" s="58">
        <v>6202.529</v>
      </c>
      <c r="F70" s="28">
        <f t="shared" si="0"/>
        <v>74.65245224971943</v>
      </c>
      <c r="G70" s="59">
        <f t="shared" si="1"/>
        <v>0.03280987662801328</v>
      </c>
      <c r="H70" s="58">
        <v>9408.707</v>
      </c>
      <c r="I70" s="60">
        <v>11521.033</v>
      </c>
      <c r="J70" s="61">
        <f t="shared" si="2"/>
        <v>81.66548086443291</v>
      </c>
      <c r="K70" s="34">
        <f t="shared" si="3"/>
        <v>0.013434145078360996</v>
      </c>
      <c r="L70" s="59">
        <f t="shared" si="4"/>
        <v>49.21335099498794</v>
      </c>
      <c r="N70" s="55"/>
      <c r="P70" s="79"/>
      <c r="Q70"/>
    </row>
    <row r="71" spans="1:17" ht="13.5" customHeight="1">
      <c r="A71" s="88"/>
      <c r="B71" s="111">
        <v>311</v>
      </c>
      <c r="C71" s="36" t="s">
        <v>62</v>
      </c>
      <c r="D71" s="58">
        <v>18244.156</v>
      </c>
      <c r="E71" s="58">
        <v>18046.594</v>
      </c>
      <c r="F71" s="28">
        <f t="shared" si="0"/>
        <v>101.09473288976301</v>
      </c>
      <c r="G71" s="59">
        <f t="shared" si="1"/>
        <v>0.129275281629908</v>
      </c>
      <c r="H71" s="58">
        <v>34955.791</v>
      </c>
      <c r="I71" s="60">
        <v>37333.544</v>
      </c>
      <c r="J71" s="61">
        <f t="shared" si="2"/>
        <v>93.63105468904853</v>
      </c>
      <c r="K71" s="34">
        <f t="shared" si="3"/>
        <v>0.049911339318236346</v>
      </c>
      <c r="L71" s="59">
        <f t="shared" si="4"/>
        <v>52.192084567618565</v>
      </c>
      <c r="N71" s="55"/>
      <c r="P71" s="79"/>
      <c r="Q71"/>
    </row>
    <row r="72" spans="1:17" ht="13.5" customHeight="1">
      <c r="A72" s="88"/>
      <c r="B72" s="111">
        <v>312</v>
      </c>
      <c r="C72" s="36" t="s">
        <v>63</v>
      </c>
      <c r="D72" s="58">
        <v>42735.976</v>
      </c>
      <c r="E72" s="58">
        <v>47095.768</v>
      </c>
      <c r="F72" s="28">
        <f t="shared" si="0"/>
        <v>90.74270962095788</v>
      </c>
      <c r="G72" s="59">
        <f t="shared" si="1"/>
        <v>0.30282054884473636</v>
      </c>
      <c r="H72" s="58">
        <v>615053.07</v>
      </c>
      <c r="I72" s="60">
        <v>570343.918</v>
      </c>
      <c r="J72" s="61">
        <f t="shared" si="2"/>
        <v>107.83898111104256</v>
      </c>
      <c r="K72" s="34">
        <f t="shared" si="3"/>
        <v>0.878198478629563</v>
      </c>
      <c r="L72" s="59">
        <f t="shared" si="4"/>
        <v>6.948339596126235</v>
      </c>
      <c r="N72" s="55"/>
      <c r="P72" s="79"/>
      <c r="Q72"/>
    </row>
    <row r="73" spans="1:17" ht="13.5" customHeight="1">
      <c r="A73" s="88"/>
      <c r="B73" s="111">
        <v>314</v>
      </c>
      <c r="C73" s="36" t="s">
        <v>64</v>
      </c>
      <c r="D73" s="58">
        <v>301.499</v>
      </c>
      <c r="E73" s="58">
        <v>351.117</v>
      </c>
      <c r="F73" s="28">
        <f t="shared" si="0"/>
        <v>85.86852815443285</v>
      </c>
      <c r="G73" s="59">
        <f t="shared" si="1"/>
        <v>0.002136375513130651</v>
      </c>
      <c r="H73" s="58">
        <v>29980.676</v>
      </c>
      <c r="I73" s="60">
        <v>6864.558</v>
      </c>
      <c r="J73" s="61">
        <f t="shared" si="2"/>
        <v>436.7459055630384</v>
      </c>
      <c r="K73" s="34">
        <f t="shared" si="3"/>
        <v>0.04280766219325733</v>
      </c>
      <c r="L73" s="59">
        <f t="shared" si="4"/>
        <v>1.005644435769227</v>
      </c>
      <c r="N73" s="55"/>
      <c r="P73" s="79"/>
      <c r="Q73"/>
    </row>
    <row r="74" spans="1:17" ht="13.5" customHeight="1">
      <c r="A74" s="88"/>
      <c r="B74" s="111">
        <v>315</v>
      </c>
      <c r="C74" s="36" t="s">
        <v>65</v>
      </c>
      <c r="D74" s="58">
        <v>978.291</v>
      </c>
      <c r="E74" s="58">
        <v>981.984</v>
      </c>
      <c r="F74" s="28">
        <f aca="true" t="shared" si="5" ref="F74:F137">D74/E74*100</f>
        <v>99.62392462606316</v>
      </c>
      <c r="G74" s="59">
        <f aca="true" t="shared" si="6" ref="G74:G137">D74/$D$8*100</f>
        <v>0.0069320194664529485</v>
      </c>
      <c r="H74" s="58">
        <v>110230.827</v>
      </c>
      <c r="I74" s="60">
        <v>122125.912</v>
      </c>
      <c r="J74" s="61">
        <f aca="true" t="shared" si="7" ref="J74:J137">H74/I74*100</f>
        <v>90.25998266444881</v>
      </c>
      <c r="K74" s="34">
        <f aca="true" t="shared" si="8" ref="K74:K137">H74/$H$8*100</f>
        <v>0.1573921817339739</v>
      </c>
      <c r="L74" s="59">
        <f aca="true" t="shared" si="9" ref="L74:L137">D74/H74*100</f>
        <v>0.8874931147890236</v>
      </c>
      <c r="N74" s="55"/>
      <c r="P74" s="79"/>
      <c r="Q74"/>
    </row>
    <row r="75" spans="1:17" ht="13.5" customHeight="1">
      <c r="A75" s="88"/>
      <c r="B75" s="111">
        <v>316</v>
      </c>
      <c r="C75" s="36" t="s">
        <v>66</v>
      </c>
      <c r="D75" s="58">
        <v>9687.591</v>
      </c>
      <c r="E75" s="58">
        <v>7972.99</v>
      </c>
      <c r="F75" s="28">
        <f t="shared" si="5"/>
        <v>121.50511915855908</v>
      </c>
      <c r="G75" s="59">
        <f t="shared" si="6"/>
        <v>0.06864477890017835</v>
      </c>
      <c r="H75" s="58">
        <v>22932.338</v>
      </c>
      <c r="I75" s="60">
        <v>19944.601</v>
      </c>
      <c r="J75" s="61">
        <f t="shared" si="7"/>
        <v>114.9801793477844</v>
      </c>
      <c r="K75" s="34">
        <f t="shared" si="8"/>
        <v>0.03274375062142022</v>
      </c>
      <c r="L75" s="59">
        <f t="shared" si="9"/>
        <v>42.24423606524551</v>
      </c>
      <c r="N75" s="55"/>
      <c r="P75" s="79"/>
      <c r="Q75"/>
    </row>
    <row r="76" spans="1:17" ht="13.5" customHeight="1">
      <c r="A76" s="88"/>
      <c r="B76" s="111">
        <v>317</v>
      </c>
      <c r="C76" s="89" t="s">
        <v>335</v>
      </c>
      <c r="D76" s="58">
        <v>134.857</v>
      </c>
      <c r="E76" s="58">
        <v>153.971</v>
      </c>
      <c r="F76" s="28">
        <f t="shared" si="5"/>
        <v>87.5859739821135</v>
      </c>
      <c r="G76" s="59">
        <f t="shared" si="6"/>
        <v>0.0009555759474302076</v>
      </c>
      <c r="H76" s="58">
        <v>716.999</v>
      </c>
      <c r="I76" s="60">
        <v>620.739</v>
      </c>
      <c r="J76" s="61">
        <f t="shared" si="7"/>
        <v>115.50732272339906</v>
      </c>
      <c r="K76" s="34">
        <f t="shared" si="8"/>
        <v>0.0010237611381712446</v>
      </c>
      <c r="L76" s="59">
        <f t="shared" si="9"/>
        <v>18.808533903115624</v>
      </c>
      <c r="N76" s="55"/>
      <c r="P76" s="79"/>
      <c r="Q76"/>
    </row>
    <row r="77" spans="1:17" ht="13.5" customHeight="1">
      <c r="A77" s="88"/>
      <c r="B77" s="111">
        <v>319</v>
      </c>
      <c r="C77" s="36" t="s">
        <v>67</v>
      </c>
      <c r="D77" s="58">
        <v>1208.661</v>
      </c>
      <c r="E77" s="58">
        <v>999.3</v>
      </c>
      <c r="F77" s="28">
        <f t="shared" si="5"/>
        <v>120.95076553587512</v>
      </c>
      <c r="G77" s="59">
        <f t="shared" si="6"/>
        <v>0.008564385832377572</v>
      </c>
      <c r="H77" s="58">
        <v>3991.779</v>
      </c>
      <c r="I77" s="60">
        <v>3133.006</v>
      </c>
      <c r="J77" s="61">
        <f t="shared" si="7"/>
        <v>127.4105124599187</v>
      </c>
      <c r="K77" s="34">
        <f t="shared" si="8"/>
        <v>0.005699628887025047</v>
      </c>
      <c r="L77" s="59">
        <f t="shared" si="9"/>
        <v>30.278755412060637</v>
      </c>
      <c r="N77" s="55"/>
      <c r="P77" s="79"/>
      <c r="Q77"/>
    </row>
    <row r="78" spans="1:17" ht="13.5" customHeight="1">
      <c r="A78" s="88"/>
      <c r="B78" s="111">
        <v>320</v>
      </c>
      <c r="C78" s="36" t="s">
        <v>68</v>
      </c>
      <c r="D78" s="58">
        <v>3906.365</v>
      </c>
      <c r="E78" s="58">
        <v>7066.67</v>
      </c>
      <c r="F78" s="28">
        <f t="shared" si="5"/>
        <v>55.27872392513022</v>
      </c>
      <c r="G78" s="59">
        <f t="shared" si="6"/>
        <v>0.027679901198181797</v>
      </c>
      <c r="H78" s="58">
        <v>17008.088</v>
      </c>
      <c r="I78" s="60">
        <v>27351.038</v>
      </c>
      <c r="J78" s="61">
        <f t="shared" si="7"/>
        <v>62.184433365929294</v>
      </c>
      <c r="K78" s="34">
        <f t="shared" si="8"/>
        <v>0.024284858875670237</v>
      </c>
      <c r="L78" s="59">
        <f t="shared" si="9"/>
        <v>22.967690430576322</v>
      </c>
      <c r="N78" s="55"/>
      <c r="P78" s="79"/>
      <c r="Q78"/>
    </row>
    <row r="79" spans="1:17" ht="13.5" customHeight="1">
      <c r="A79" s="88"/>
      <c r="B79" s="111">
        <v>321</v>
      </c>
      <c r="C79" s="36" t="s">
        <v>69</v>
      </c>
      <c r="D79" s="58">
        <v>111.065</v>
      </c>
      <c r="E79" s="58">
        <v>7.142</v>
      </c>
      <c r="F79" s="28">
        <f t="shared" si="5"/>
        <v>1555.0966115933911</v>
      </c>
      <c r="G79" s="59">
        <f t="shared" si="6"/>
        <v>0.0007869894970326791</v>
      </c>
      <c r="H79" s="58">
        <v>4842.437</v>
      </c>
      <c r="I79" s="60">
        <v>4341.995</v>
      </c>
      <c r="J79" s="61">
        <f t="shared" si="7"/>
        <v>111.52562359007783</v>
      </c>
      <c r="K79" s="34">
        <f t="shared" si="8"/>
        <v>0.006914233931487417</v>
      </c>
      <c r="L79" s="59">
        <f t="shared" si="9"/>
        <v>2.293576560727584</v>
      </c>
      <c r="N79" s="55"/>
      <c r="P79" s="79"/>
      <c r="Q79"/>
    </row>
    <row r="80" spans="1:17" ht="13.5" customHeight="1">
      <c r="A80" s="88"/>
      <c r="B80" s="111">
        <v>322</v>
      </c>
      <c r="C80" s="36" t="s">
        <v>70</v>
      </c>
      <c r="D80" s="58">
        <v>2095.611</v>
      </c>
      <c r="E80" s="58">
        <v>2565.238</v>
      </c>
      <c r="F80" s="28">
        <f t="shared" si="5"/>
        <v>81.69265385901815</v>
      </c>
      <c r="G80" s="59">
        <f t="shared" si="6"/>
        <v>0.014849177030262905</v>
      </c>
      <c r="H80" s="58">
        <v>4104.452</v>
      </c>
      <c r="I80" s="60">
        <v>5018.57</v>
      </c>
      <c r="J80" s="61">
        <f t="shared" si="7"/>
        <v>81.78528943503828</v>
      </c>
      <c r="K80" s="34">
        <f t="shared" si="8"/>
        <v>0.005860508105435629</v>
      </c>
      <c r="L80" s="59">
        <f t="shared" si="9"/>
        <v>51.05702295945963</v>
      </c>
      <c r="N80" s="55"/>
      <c r="P80" s="79"/>
      <c r="Q80"/>
    </row>
    <row r="81" spans="1:17" ht="13.5" customHeight="1">
      <c r="A81" s="88"/>
      <c r="B81" s="111">
        <v>323</v>
      </c>
      <c r="C81" s="36" t="s">
        <v>71</v>
      </c>
      <c r="D81" s="58">
        <v>10072.97</v>
      </c>
      <c r="E81" s="58">
        <v>10078.984</v>
      </c>
      <c r="F81" s="28">
        <f t="shared" si="5"/>
        <v>99.94033128735991</v>
      </c>
      <c r="G81" s="59">
        <f t="shared" si="6"/>
        <v>0.0713755151841288</v>
      </c>
      <c r="H81" s="58">
        <v>29599.044</v>
      </c>
      <c r="I81" s="60">
        <v>28815.158</v>
      </c>
      <c r="J81" s="61">
        <f t="shared" si="7"/>
        <v>102.72039459231839</v>
      </c>
      <c r="K81" s="34">
        <f t="shared" si="8"/>
        <v>0.0422627520738812</v>
      </c>
      <c r="L81" s="59">
        <f t="shared" si="9"/>
        <v>34.031403176399884</v>
      </c>
      <c r="N81" s="55"/>
      <c r="P81" s="79"/>
      <c r="Q81"/>
    </row>
    <row r="82" spans="1:17" ht="13.5" customHeight="1">
      <c r="A82" s="88"/>
      <c r="B82" s="111">
        <v>324</v>
      </c>
      <c r="C82" s="36" t="s">
        <v>72</v>
      </c>
      <c r="D82" s="58">
        <v>13611.363</v>
      </c>
      <c r="E82" s="58">
        <v>17452.724</v>
      </c>
      <c r="F82" s="28">
        <f t="shared" si="5"/>
        <v>77.98990575912391</v>
      </c>
      <c r="G82" s="59">
        <f t="shared" si="6"/>
        <v>0.09644802342141284</v>
      </c>
      <c r="H82" s="58">
        <v>38395.429</v>
      </c>
      <c r="I82" s="60">
        <v>69069.251</v>
      </c>
      <c r="J82" s="61">
        <f t="shared" si="7"/>
        <v>55.589757300249275</v>
      </c>
      <c r="K82" s="34">
        <f t="shared" si="8"/>
        <v>0.05482259820949988</v>
      </c>
      <c r="L82" s="59">
        <f t="shared" si="9"/>
        <v>35.450477711813036</v>
      </c>
      <c r="N82" s="55"/>
      <c r="P82" s="79"/>
      <c r="Q82"/>
    </row>
    <row r="83" spans="1:17" ht="13.5" customHeight="1">
      <c r="A83" s="88"/>
      <c r="B83" s="111">
        <v>325</v>
      </c>
      <c r="C83" s="36" t="s">
        <v>73</v>
      </c>
      <c r="D83" s="58">
        <v>0.22</v>
      </c>
      <c r="E83" s="58">
        <v>1.479</v>
      </c>
      <c r="F83" s="28">
        <f t="shared" si="5"/>
        <v>14.874915483434753</v>
      </c>
      <c r="G83" s="59">
        <f t="shared" si="6"/>
        <v>1.558886141873582E-06</v>
      </c>
      <c r="H83" s="58">
        <v>89.133</v>
      </c>
      <c r="I83" s="60">
        <v>50.171</v>
      </c>
      <c r="J83" s="61">
        <f t="shared" si="7"/>
        <v>177.65840824380618</v>
      </c>
      <c r="K83" s="34">
        <f t="shared" si="8"/>
        <v>0.00012726782258917727</v>
      </c>
      <c r="L83" s="59">
        <f t="shared" si="9"/>
        <v>0.2468221646303838</v>
      </c>
      <c r="N83" s="55"/>
      <c r="P83" s="79"/>
      <c r="Q83"/>
    </row>
    <row r="84" spans="1:17" ht="13.5" customHeight="1">
      <c r="A84" s="88"/>
      <c r="B84" s="111">
        <v>326</v>
      </c>
      <c r="C84" s="36" t="s">
        <v>74</v>
      </c>
      <c r="D84" s="58">
        <v>1341.633</v>
      </c>
      <c r="E84" s="58">
        <v>1366.999</v>
      </c>
      <c r="F84" s="28">
        <f t="shared" si="5"/>
        <v>98.14440244652702</v>
      </c>
      <c r="G84" s="59">
        <f t="shared" si="6"/>
        <v>0.009506604959910361</v>
      </c>
      <c r="H84" s="58">
        <v>2705.605</v>
      </c>
      <c r="I84" s="60">
        <v>2789.142</v>
      </c>
      <c r="J84" s="61">
        <f t="shared" si="7"/>
        <v>97.00492122667114</v>
      </c>
      <c r="K84" s="34">
        <f t="shared" si="8"/>
        <v>0.0038631758959800644</v>
      </c>
      <c r="L84" s="59">
        <f t="shared" si="9"/>
        <v>49.58717181554588</v>
      </c>
      <c r="N84" s="55"/>
      <c r="P84" s="79"/>
      <c r="Q84"/>
    </row>
    <row r="85" spans="1:17" ht="13.5" customHeight="1">
      <c r="A85" s="88"/>
      <c r="B85" s="111">
        <v>327</v>
      </c>
      <c r="C85" s="36" t="s">
        <v>75</v>
      </c>
      <c r="D85" s="58">
        <v>1256.348</v>
      </c>
      <c r="E85" s="58">
        <v>1016.548</v>
      </c>
      <c r="F85" s="28">
        <f t="shared" si="5"/>
        <v>123.58963865946319</v>
      </c>
      <c r="G85" s="59">
        <f t="shared" si="6"/>
        <v>0.008902288575320869</v>
      </c>
      <c r="H85" s="58">
        <v>2424.987</v>
      </c>
      <c r="I85" s="60">
        <v>2383.049</v>
      </c>
      <c r="J85" s="61">
        <f t="shared" si="7"/>
        <v>101.75984631453234</v>
      </c>
      <c r="K85" s="34">
        <f t="shared" si="8"/>
        <v>0.0034624977875429</v>
      </c>
      <c r="L85" s="59">
        <f t="shared" si="9"/>
        <v>51.80844268443501</v>
      </c>
      <c r="N85" s="55"/>
      <c r="P85" s="79"/>
      <c r="Q85"/>
    </row>
    <row r="86" spans="1:17" ht="13.5" customHeight="1">
      <c r="A86" s="88"/>
      <c r="B86" s="111">
        <v>328</v>
      </c>
      <c r="C86" s="36" t="s">
        <v>76</v>
      </c>
      <c r="D86" s="58">
        <v>465.67</v>
      </c>
      <c r="E86" s="58">
        <v>526.738</v>
      </c>
      <c r="F86" s="28">
        <f t="shared" si="5"/>
        <v>88.4063804016418</v>
      </c>
      <c r="G86" s="59">
        <f t="shared" si="6"/>
        <v>0.003299665953119414</v>
      </c>
      <c r="H86" s="58">
        <v>27267.593</v>
      </c>
      <c r="I86" s="60">
        <v>13052.167</v>
      </c>
      <c r="J86" s="61">
        <f t="shared" si="7"/>
        <v>208.91238213547223</v>
      </c>
      <c r="K86" s="34">
        <f t="shared" si="8"/>
        <v>0.03893380889634471</v>
      </c>
      <c r="L86" s="59">
        <f t="shared" si="9"/>
        <v>1.707778167291847</v>
      </c>
      <c r="N86" s="55"/>
      <c r="P86" s="79"/>
      <c r="Q86"/>
    </row>
    <row r="87" spans="1:17" ht="13.5" customHeight="1">
      <c r="A87" s="88"/>
      <c r="B87" s="111">
        <v>329</v>
      </c>
      <c r="C87" s="36" t="s">
        <v>77</v>
      </c>
      <c r="D87" s="58">
        <v>337.538</v>
      </c>
      <c r="E87" s="58">
        <v>270.447</v>
      </c>
      <c r="F87" s="28">
        <f t="shared" si="5"/>
        <v>124.80744840948503</v>
      </c>
      <c r="G87" s="59">
        <f t="shared" si="6"/>
        <v>0.0023917423207078414</v>
      </c>
      <c r="H87" s="58">
        <v>1062.758</v>
      </c>
      <c r="I87" s="60">
        <v>975.321</v>
      </c>
      <c r="J87" s="61">
        <f t="shared" si="7"/>
        <v>108.96494589986273</v>
      </c>
      <c r="K87" s="34">
        <f t="shared" si="8"/>
        <v>0.0015174502888854733</v>
      </c>
      <c r="L87" s="59">
        <f t="shared" si="9"/>
        <v>31.760570139203846</v>
      </c>
      <c r="N87" s="55"/>
      <c r="P87" s="79"/>
      <c r="Q87"/>
    </row>
    <row r="88" spans="1:17" ht="13.5" customHeight="1">
      <c r="A88" s="88"/>
      <c r="B88" s="111">
        <v>330</v>
      </c>
      <c r="C88" s="36" t="s">
        <v>78</v>
      </c>
      <c r="D88" s="58">
        <v>501.249</v>
      </c>
      <c r="E88" s="58">
        <v>408.29</v>
      </c>
      <c r="F88" s="28">
        <f t="shared" si="5"/>
        <v>122.76788557153004</v>
      </c>
      <c r="G88" s="59">
        <f t="shared" si="6"/>
        <v>0.003551773271490869</v>
      </c>
      <c r="H88" s="58">
        <v>1374.774</v>
      </c>
      <c r="I88" s="60">
        <v>1207.196</v>
      </c>
      <c r="J88" s="61">
        <f t="shared" si="7"/>
        <v>113.88159006491074</v>
      </c>
      <c r="K88" s="34">
        <f t="shared" si="8"/>
        <v>0.001962959773958171</v>
      </c>
      <c r="L88" s="59">
        <f t="shared" si="9"/>
        <v>36.46046550196614</v>
      </c>
      <c r="N88" s="55"/>
      <c r="P88" s="79"/>
      <c r="Q88"/>
    </row>
    <row r="89" spans="1:17" ht="13.5" customHeight="1">
      <c r="A89" s="88"/>
      <c r="B89" s="111">
        <v>331</v>
      </c>
      <c r="C89" s="36" t="s">
        <v>79</v>
      </c>
      <c r="D89" s="58">
        <v>483.485</v>
      </c>
      <c r="E89" s="58">
        <v>429.466</v>
      </c>
      <c r="F89" s="28">
        <f t="shared" si="5"/>
        <v>112.57817848211499</v>
      </c>
      <c r="G89" s="59">
        <f t="shared" si="6"/>
        <v>0.0034259003013806764</v>
      </c>
      <c r="H89" s="58">
        <v>1895.568</v>
      </c>
      <c r="I89" s="60">
        <v>1562.713</v>
      </c>
      <c r="J89" s="61">
        <f t="shared" si="7"/>
        <v>121.29981640902712</v>
      </c>
      <c r="K89" s="34">
        <f t="shared" si="8"/>
        <v>0.0027065712130156243</v>
      </c>
      <c r="L89" s="59">
        <f t="shared" si="9"/>
        <v>25.50607522389068</v>
      </c>
      <c r="N89" s="55"/>
      <c r="P89" s="79"/>
      <c r="Q89"/>
    </row>
    <row r="90" spans="1:17" ht="13.5" customHeight="1">
      <c r="A90" s="88"/>
      <c r="B90" s="111">
        <v>332</v>
      </c>
      <c r="C90" s="36" t="s">
        <v>80</v>
      </c>
      <c r="D90" s="58">
        <v>48.592</v>
      </c>
      <c r="E90" s="58">
        <v>181.743</v>
      </c>
      <c r="F90" s="28">
        <f t="shared" si="5"/>
        <v>26.736655607093535</v>
      </c>
      <c r="G90" s="59">
        <f t="shared" si="6"/>
        <v>0.00034431543366327775</v>
      </c>
      <c r="H90" s="58">
        <v>1046.93</v>
      </c>
      <c r="I90" s="60">
        <v>915.231</v>
      </c>
      <c r="J90" s="61">
        <f t="shared" si="7"/>
        <v>114.38970052369292</v>
      </c>
      <c r="K90" s="34">
        <f t="shared" si="8"/>
        <v>0.0014948504089763318</v>
      </c>
      <c r="L90" s="59">
        <f t="shared" si="9"/>
        <v>4.641380034959357</v>
      </c>
      <c r="N90" s="55"/>
      <c r="P90" s="79"/>
      <c r="Q90"/>
    </row>
    <row r="91" spans="1:17" ht="13.5" customHeight="1">
      <c r="A91" s="88"/>
      <c r="B91" s="111">
        <v>333</v>
      </c>
      <c r="C91" s="36" t="s">
        <v>81</v>
      </c>
      <c r="D91" s="58">
        <v>109.622</v>
      </c>
      <c r="E91" s="58">
        <v>140.074</v>
      </c>
      <c r="F91" s="28">
        <f t="shared" si="5"/>
        <v>78.26006253837257</v>
      </c>
      <c r="G91" s="59">
        <f t="shared" si="6"/>
        <v>0.0007767646211112081</v>
      </c>
      <c r="H91" s="58">
        <v>612.522</v>
      </c>
      <c r="I91" s="60">
        <v>579.158</v>
      </c>
      <c r="J91" s="61">
        <f t="shared" si="7"/>
        <v>105.76077685191261</v>
      </c>
      <c r="K91" s="34">
        <f t="shared" si="8"/>
        <v>0.0008745845111010295</v>
      </c>
      <c r="L91" s="59">
        <f t="shared" si="9"/>
        <v>17.896826562964268</v>
      </c>
      <c r="N91" s="55"/>
      <c r="P91" s="79"/>
      <c r="Q91"/>
    </row>
    <row r="92" spans="1:17" ht="13.5" customHeight="1">
      <c r="A92" s="88"/>
      <c r="B92" s="111">
        <v>334</v>
      </c>
      <c r="C92" s="36" t="s">
        <v>82</v>
      </c>
      <c r="D92" s="58">
        <v>25.309</v>
      </c>
      <c r="E92" s="58">
        <v>21.269</v>
      </c>
      <c r="F92" s="28">
        <f t="shared" si="5"/>
        <v>118.99478113686588</v>
      </c>
      <c r="G92" s="59">
        <f t="shared" si="6"/>
        <v>0.0001793356789303568</v>
      </c>
      <c r="H92" s="58">
        <v>86.27</v>
      </c>
      <c r="I92" s="60">
        <v>65.112</v>
      </c>
      <c r="J92" s="61">
        <f t="shared" si="7"/>
        <v>132.49477822828356</v>
      </c>
      <c r="K92" s="34">
        <f t="shared" si="8"/>
        <v>0.00012317991153409314</v>
      </c>
      <c r="L92" s="59">
        <f t="shared" si="9"/>
        <v>29.33696534137012</v>
      </c>
      <c r="N92" s="55"/>
      <c r="P92" s="79"/>
      <c r="Q92"/>
    </row>
    <row r="93" spans="1:17" ht="13.5" customHeight="1">
      <c r="A93" s="88"/>
      <c r="B93" s="111">
        <v>335</v>
      </c>
      <c r="C93" s="36" t="s">
        <v>83</v>
      </c>
      <c r="D93" s="58">
        <v>441.689</v>
      </c>
      <c r="E93" s="58">
        <v>596.217</v>
      </c>
      <c r="F93" s="28">
        <f t="shared" si="5"/>
        <v>74.08191983791137</v>
      </c>
      <c r="G93" s="59">
        <f t="shared" si="6"/>
        <v>0.0031297402778090937</v>
      </c>
      <c r="H93" s="58">
        <v>1121.386</v>
      </c>
      <c r="I93" s="60">
        <v>1292.07</v>
      </c>
      <c r="J93" s="61">
        <f t="shared" si="7"/>
        <v>86.7898798052737</v>
      </c>
      <c r="K93" s="34">
        <f t="shared" si="8"/>
        <v>0.0016011617975608043</v>
      </c>
      <c r="L93" s="59">
        <f t="shared" si="9"/>
        <v>39.387775484980196</v>
      </c>
      <c r="N93" s="55"/>
      <c r="P93" s="79"/>
      <c r="Q93"/>
    </row>
    <row r="94" spans="1:17" ht="13.5" customHeight="1">
      <c r="A94" s="88"/>
      <c r="B94" s="111">
        <v>336</v>
      </c>
      <c r="C94" s="36" t="s">
        <v>84</v>
      </c>
      <c r="D94" s="58">
        <v>174.771</v>
      </c>
      <c r="E94" s="58">
        <v>170.342</v>
      </c>
      <c r="F94" s="28">
        <f t="shared" si="5"/>
        <v>102.60006340186212</v>
      </c>
      <c r="G94" s="59">
        <f t="shared" si="6"/>
        <v>0.0012384004086426717</v>
      </c>
      <c r="H94" s="58">
        <v>716.093</v>
      </c>
      <c r="I94" s="60">
        <v>582.082</v>
      </c>
      <c r="J94" s="61">
        <f t="shared" si="7"/>
        <v>123.02270126889339</v>
      </c>
      <c r="K94" s="34">
        <f t="shared" si="8"/>
        <v>0.0010224675135062403</v>
      </c>
      <c r="L94" s="59">
        <f t="shared" si="9"/>
        <v>24.406187464477377</v>
      </c>
      <c r="N94" s="55"/>
      <c r="P94" s="79"/>
      <c r="Q94"/>
    </row>
    <row r="95" spans="1:17" ht="13.5" customHeight="1">
      <c r="A95" s="88"/>
      <c r="B95" s="111">
        <v>337</v>
      </c>
      <c r="C95" s="36" t="s">
        <v>85</v>
      </c>
      <c r="D95" s="58">
        <v>46.378</v>
      </c>
      <c r="E95" s="58">
        <v>38.84</v>
      </c>
      <c r="F95" s="28">
        <f t="shared" si="5"/>
        <v>119.40782698249225</v>
      </c>
      <c r="G95" s="59">
        <f t="shared" si="6"/>
        <v>0.00032862737039914995</v>
      </c>
      <c r="H95" s="58">
        <v>332.725</v>
      </c>
      <c r="I95" s="60">
        <v>353.315</v>
      </c>
      <c r="J95" s="61">
        <f t="shared" si="7"/>
        <v>94.17233913080396</v>
      </c>
      <c r="K95" s="34">
        <f t="shared" si="8"/>
        <v>0.000475078660776413</v>
      </c>
      <c r="L95" s="59">
        <f t="shared" si="9"/>
        <v>13.938838380043578</v>
      </c>
      <c r="N95" s="55"/>
      <c r="P95" s="79"/>
      <c r="Q95"/>
    </row>
    <row r="96" spans="1:17" ht="13.5" customHeight="1">
      <c r="A96" s="88"/>
      <c r="B96" s="111">
        <v>401</v>
      </c>
      <c r="C96" s="36" t="s">
        <v>86</v>
      </c>
      <c r="D96" s="58">
        <v>21729.756</v>
      </c>
      <c r="E96" s="58">
        <v>18236.299</v>
      </c>
      <c r="F96" s="28">
        <f t="shared" si="5"/>
        <v>119.15661176645547</v>
      </c>
      <c r="G96" s="59">
        <f t="shared" si="6"/>
        <v>0.1539737067940651</v>
      </c>
      <c r="H96" s="58">
        <v>103229.542</v>
      </c>
      <c r="I96" s="60">
        <v>116877.572</v>
      </c>
      <c r="J96" s="61">
        <f t="shared" si="7"/>
        <v>88.3227981498452</v>
      </c>
      <c r="K96" s="34">
        <f t="shared" si="8"/>
        <v>0.14739545440205118</v>
      </c>
      <c r="L96" s="59">
        <f t="shared" si="9"/>
        <v>21.04993936716294</v>
      </c>
      <c r="N96" s="55"/>
      <c r="P96" s="79"/>
      <c r="Q96"/>
    </row>
    <row r="97" spans="1:17" ht="13.5" customHeight="1">
      <c r="A97" s="88"/>
      <c r="B97" s="111">
        <v>402</v>
      </c>
      <c r="C97" s="36" t="s">
        <v>87</v>
      </c>
      <c r="D97" s="58">
        <v>4923.436</v>
      </c>
      <c r="E97" s="58">
        <v>16228.986</v>
      </c>
      <c r="F97" s="28">
        <f t="shared" si="5"/>
        <v>30.337298953859467</v>
      </c>
      <c r="G97" s="59">
        <f t="shared" si="6"/>
        <v>0.03488670977637046</v>
      </c>
      <c r="H97" s="58">
        <v>11235.323</v>
      </c>
      <c r="I97" s="60">
        <v>25712.846</v>
      </c>
      <c r="J97" s="61">
        <f t="shared" si="7"/>
        <v>43.69536923295072</v>
      </c>
      <c r="K97" s="34">
        <f t="shared" si="8"/>
        <v>0.01604226374402414</v>
      </c>
      <c r="L97" s="59">
        <f t="shared" si="9"/>
        <v>43.82104546527055</v>
      </c>
      <c r="N97" s="55"/>
      <c r="P97" s="79"/>
      <c r="Q97"/>
    </row>
    <row r="98" spans="1:17" ht="13.5" customHeight="1">
      <c r="A98" s="88"/>
      <c r="B98" s="111">
        <v>403</v>
      </c>
      <c r="C98" s="36" t="s">
        <v>88</v>
      </c>
      <c r="D98" s="58">
        <v>894.237</v>
      </c>
      <c r="E98" s="58">
        <v>1200.285</v>
      </c>
      <c r="F98" s="28">
        <f t="shared" si="5"/>
        <v>74.50205576175658</v>
      </c>
      <c r="G98" s="59">
        <f t="shared" si="6"/>
        <v>0.006336425758411848</v>
      </c>
      <c r="H98" s="58">
        <v>4576.856</v>
      </c>
      <c r="I98" s="60">
        <v>5488.192</v>
      </c>
      <c r="J98" s="61">
        <f t="shared" si="7"/>
        <v>83.39460427040453</v>
      </c>
      <c r="K98" s="34">
        <f t="shared" si="8"/>
        <v>0.006535026280100655</v>
      </c>
      <c r="L98" s="59">
        <f t="shared" si="9"/>
        <v>19.538237602406543</v>
      </c>
      <c r="N98" s="55"/>
      <c r="P98" s="79"/>
      <c r="Q98"/>
    </row>
    <row r="99" spans="1:17" ht="13.5" customHeight="1">
      <c r="A99" s="88"/>
      <c r="B99" s="111">
        <v>404</v>
      </c>
      <c r="C99" s="36" t="s">
        <v>89</v>
      </c>
      <c r="D99" s="58">
        <v>436.36</v>
      </c>
      <c r="E99" s="58">
        <v>1400.636</v>
      </c>
      <c r="F99" s="28">
        <f t="shared" si="5"/>
        <v>31.15441842134573</v>
      </c>
      <c r="G99" s="59">
        <f t="shared" si="6"/>
        <v>0.003091979803945256</v>
      </c>
      <c r="H99" s="58">
        <v>3731.466</v>
      </c>
      <c r="I99" s="60">
        <v>9560.818</v>
      </c>
      <c r="J99" s="61">
        <f t="shared" si="7"/>
        <v>39.02873164199967</v>
      </c>
      <c r="K99" s="34">
        <f t="shared" si="8"/>
        <v>0.005327943106206983</v>
      </c>
      <c r="L99" s="59">
        <f t="shared" si="9"/>
        <v>11.694063405642716</v>
      </c>
      <c r="N99" s="55"/>
      <c r="P99" s="79"/>
      <c r="Q99"/>
    </row>
    <row r="100" spans="1:17" ht="13.5" customHeight="1">
      <c r="A100" s="88"/>
      <c r="B100" s="111">
        <v>405</v>
      </c>
      <c r="C100" s="36" t="s">
        <v>90</v>
      </c>
      <c r="D100" s="58">
        <v>140.063</v>
      </c>
      <c r="E100" s="58">
        <v>114.762</v>
      </c>
      <c r="F100" s="28">
        <f t="shared" si="5"/>
        <v>122.04649622697407</v>
      </c>
      <c r="G100" s="59">
        <f t="shared" si="6"/>
        <v>0.000992464862223816</v>
      </c>
      <c r="H100" s="58">
        <v>26035.073</v>
      </c>
      <c r="I100" s="60">
        <v>310.424</v>
      </c>
      <c r="J100" s="61">
        <f t="shared" si="7"/>
        <v>8386.939476329151</v>
      </c>
      <c r="K100" s="34">
        <f t="shared" si="8"/>
        <v>0.03717396532889368</v>
      </c>
      <c r="L100" s="59">
        <f t="shared" si="9"/>
        <v>0.5379781343420853</v>
      </c>
      <c r="N100" s="55"/>
      <c r="P100" s="79"/>
      <c r="Q100"/>
    </row>
    <row r="101" spans="1:17" ht="13.5" customHeight="1">
      <c r="A101" s="88"/>
      <c r="B101" s="111">
        <v>406</v>
      </c>
      <c r="C101" s="36" t="s">
        <v>91</v>
      </c>
      <c r="D101" s="58">
        <v>7025.362</v>
      </c>
      <c r="E101" s="58">
        <v>14608.812</v>
      </c>
      <c r="F101" s="28">
        <f t="shared" si="5"/>
        <v>48.08989259359351</v>
      </c>
      <c r="G101" s="59">
        <f t="shared" si="6"/>
        <v>0.04978063392475124</v>
      </c>
      <c r="H101" s="58">
        <v>27185.518</v>
      </c>
      <c r="I101" s="60">
        <v>51354.252</v>
      </c>
      <c r="J101" s="61">
        <f t="shared" si="7"/>
        <v>52.93722903412166</v>
      </c>
      <c r="K101" s="34">
        <f t="shared" si="8"/>
        <v>0.03881661878113478</v>
      </c>
      <c r="L101" s="59">
        <f t="shared" si="9"/>
        <v>25.842295887096945</v>
      </c>
      <c r="N101" s="55"/>
      <c r="P101" s="79"/>
      <c r="Q101"/>
    </row>
    <row r="102" spans="1:17" ht="13.5" customHeight="1">
      <c r="A102" s="88"/>
      <c r="B102" s="111">
        <v>407</v>
      </c>
      <c r="C102" s="36" t="s">
        <v>92</v>
      </c>
      <c r="D102" s="58">
        <v>24018.774</v>
      </c>
      <c r="E102" s="58">
        <v>29552.419</v>
      </c>
      <c r="F102" s="28">
        <f t="shared" si="5"/>
        <v>81.27515382074138</v>
      </c>
      <c r="G102" s="59">
        <f t="shared" si="6"/>
        <v>0.17019333606087958</v>
      </c>
      <c r="H102" s="58">
        <v>77560.836</v>
      </c>
      <c r="I102" s="60">
        <v>95690.037</v>
      </c>
      <c r="J102" s="61">
        <f t="shared" si="7"/>
        <v>81.05424392301155</v>
      </c>
      <c r="K102" s="34">
        <f t="shared" si="8"/>
        <v>0.11074460318755427</v>
      </c>
      <c r="L102" s="59">
        <f t="shared" si="9"/>
        <v>30.967657439896602</v>
      </c>
      <c r="N102" s="55"/>
      <c r="P102" s="79"/>
      <c r="Q102"/>
    </row>
    <row r="103" spans="1:17" ht="13.5" customHeight="1">
      <c r="A103" s="88"/>
      <c r="B103" s="111">
        <v>408</v>
      </c>
      <c r="C103" s="36" t="s">
        <v>93</v>
      </c>
      <c r="D103" s="58">
        <v>8012.197</v>
      </c>
      <c r="E103" s="58">
        <v>13907.708</v>
      </c>
      <c r="F103" s="28">
        <f t="shared" si="5"/>
        <v>57.609758559785696</v>
      </c>
      <c r="G103" s="59">
        <f t="shared" si="6"/>
        <v>0.056773194860277675</v>
      </c>
      <c r="H103" s="58">
        <v>18697.117</v>
      </c>
      <c r="I103" s="60">
        <v>26685.125</v>
      </c>
      <c r="J103" s="61">
        <f t="shared" si="7"/>
        <v>70.06569015509577</v>
      </c>
      <c r="K103" s="34">
        <f t="shared" si="8"/>
        <v>0.02669652507247698</v>
      </c>
      <c r="L103" s="59">
        <f t="shared" si="9"/>
        <v>42.852579892397316</v>
      </c>
      <c r="N103" s="55"/>
      <c r="P103" s="79"/>
      <c r="Q103"/>
    </row>
    <row r="104" spans="1:17" ht="13.5" customHeight="1">
      <c r="A104" s="88"/>
      <c r="B104" s="111">
        <v>409</v>
      </c>
      <c r="C104" s="36" t="s">
        <v>94</v>
      </c>
      <c r="D104" s="58">
        <v>40225.415</v>
      </c>
      <c r="E104" s="58">
        <v>44628.625</v>
      </c>
      <c r="F104" s="28">
        <f t="shared" si="5"/>
        <v>90.13366421215083</v>
      </c>
      <c r="G104" s="59">
        <f t="shared" si="6"/>
        <v>0.2850310999755169</v>
      </c>
      <c r="H104" s="58">
        <v>169522.756</v>
      </c>
      <c r="I104" s="60">
        <v>202286.03</v>
      </c>
      <c r="J104" s="61">
        <f t="shared" si="7"/>
        <v>83.80349152138682</v>
      </c>
      <c r="K104" s="34">
        <f t="shared" si="8"/>
        <v>0.24205167598348976</v>
      </c>
      <c r="L104" s="59">
        <f t="shared" si="9"/>
        <v>23.728622604507446</v>
      </c>
      <c r="N104" s="55"/>
      <c r="P104" s="79"/>
      <c r="Q104"/>
    </row>
    <row r="105" spans="1:17" ht="13.5" customHeight="1">
      <c r="A105" s="88"/>
      <c r="B105" s="111">
        <v>410</v>
      </c>
      <c r="C105" s="36" t="s">
        <v>95</v>
      </c>
      <c r="D105" s="58">
        <v>115123.334</v>
      </c>
      <c r="E105" s="58">
        <v>193853.826</v>
      </c>
      <c r="F105" s="28">
        <f t="shared" si="5"/>
        <v>59.386671068333726</v>
      </c>
      <c r="G105" s="59">
        <f t="shared" si="6"/>
        <v>0.8157462271767444</v>
      </c>
      <c r="H105" s="58">
        <v>303138.388</v>
      </c>
      <c r="I105" s="60">
        <v>475650.066</v>
      </c>
      <c r="J105" s="61">
        <f t="shared" si="7"/>
        <v>63.73138777195082</v>
      </c>
      <c r="K105" s="34">
        <f t="shared" si="8"/>
        <v>0.4328336596317098</v>
      </c>
      <c r="L105" s="59">
        <f t="shared" si="9"/>
        <v>37.977154513337325</v>
      </c>
      <c r="N105" s="55"/>
      <c r="P105" s="79"/>
      <c r="Q105"/>
    </row>
    <row r="106" spans="1:17" ht="13.5" customHeight="1">
      <c r="A106" s="88"/>
      <c r="B106" s="111">
        <v>411</v>
      </c>
      <c r="C106" s="36" t="s">
        <v>96</v>
      </c>
      <c r="D106" s="58">
        <v>2262.543</v>
      </c>
      <c r="E106" s="58">
        <v>2037.549</v>
      </c>
      <c r="F106" s="28">
        <f t="shared" si="5"/>
        <v>111.042384747557</v>
      </c>
      <c r="G106" s="59">
        <f t="shared" si="6"/>
        <v>0.016032031491332182</v>
      </c>
      <c r="H106" s="58">
        <v>8439.052</v>
      </c>
      <c r="I106" s="60">
        <v>8445.51</v>
      </c>
      <c r="J106" s="61">
        <f t="shared" si="7"/>
        <v>99.92353333309651</v>
      </c>
      <c r="K106" s="34">
        <f t="shared" si="8"/>
        <v>0.012049631143985301</v>
      </c>
      <c r="L106" s="59">
        <f t="shared" si="9"/>
        <v>26.810392920911024</v>
      </c>
      <c r="N106" s="55"/>
      <c r="P106" s="79"/>
      <c r="Q106"/>
    </row>
    <row r="107" spans="1:17" ht="13.5" customHeight="1">
      <c r="A107" s="88"/>
      <c r="B107" s="111">
        <v>412</v>
      </c>
      <c r="C107" s="36" t="s">
        <v>97</v>
      </c>
      <c r="D107" s="58">
        <v>970.641</v>
      </c>
      <c r="E107" s="58">
        <v>975.329</v>
      </c>
      <c r="F107" s="28">
        <f t="shared" si="5"/>
        <v>99.51934167855154</v>
      </c>
      <c r="G107" s="59">
        <f t="shared" si="6"/>
        <v>0.006877812743792344</v>
      </c>
      <c r="H107" s="58">
        <v>6118.187</v>
      </c>
      <c r="I107" s="60">
        <v>9389.222</v>
      </c>
      <c r="J107" s="61">
        <f t="shared" si="7"/>
        <v>65.16180999874112</v>
      </c>
      <c r="K107" s="34">
        <f t="shared" si="8"/>
        <v>0.008735803099675888</v>
      </c>
      <c r="L107" s="59">
        <f t="shared" si="9"/>
        <v>15.86484689009996</v>
      </c>
      <c r="N107" s="55"/>
      <c r="P107" s="79"/>
      <c r="Q107"/>
    </row>
    <row r="108" spans="1:17" ht="13.5" customHeight="1">
      <c r="A108" s="88"/>
      <c r="B108" s="111">
        <v>413</v>
      </c>
      <c r="C108" s="36" t="s">
        <v>98</v>
      </c>
      <c r="D108" s="58">
        <v>31977.299</v>
      </c>
      <c r="E108" s="58">
        <v>58964.134</v>
      </c>
      <c r="F108" s="28">
        <f t="shared" si="5"/>
        <v>54.23177927110741</v>
      </c>
      <c r="G108" s="59">
        <f t="shared" si="6"/>
        <v>0.22658621938930887</v>
      </c>
      <c r="H108" s="58">
        <v>68590.166</v>
      </c>
      <c r="I108" s="60">
        <v>96726.683</v>
      </c>
      <c r="J108" s="61">
        <f t="shared" si="7"/>
        <v>70.91131823470054</v>
      </c>
      <c r="K108" s="34">
        <f t="shared" si="8"/>
        <v>0.09793590564493758</v>
      </c>
      <c r="L108" s="59">
        <f t="shared" si="9"/>
        <v>46.62082170788157</v>
      </c>
      <c r="N108" s="55"/>
      <c r="P108" s="79"/>
      <c r="Q108"/>
    </row>
    <row r="109" spans="1:12" ht="13.5" customHeight="1">
      <c r="A109" s="88"/>
      <c r="B109" s="111">
        <v>414</v>
      </c>
      <c r="C109" s="36" t="s">
        <v>99</v>
      </c>
      <c r="D109" s="90"/>
      <c r="E109" s="116" t="s">
        <v>304</v>
      </c>
      <c r="F109" s="83" t="s">
        <v>305</v>
      </c>
      <c r="G109" s="118" t="s">
        <v>312</v>
      </c>
      <c r="H109" s="90">
        <v>9.054</v>
      </c>
      <c r="I109" s="60">
        <v>9.509</v>
      </c>
      <c r="J109" s="61">
        <f t="shared" si="7"/>
        <v>95.21505941739404</v>
      </c>
      <c r="K109" s="34">
        <f t="shared" si="8"/>
        <v>1.292767959927761E-05</v>
      </c>
      <c r="L109" s="59">
        <f t="shared" si="9"/>
        <v>0</v>
      </c>
    </row>
    <row r="110" spans="1:12" ht="13.5" customHeight="1">
      <c r="A110" s="88"/>
      <c r="B110" s="111">
        <v>415</v>
      </c>
      <c r="C110" s="91" t="s">
        <v>258</v>
      </c>
      <c r="D110" s="90"/>
      <c r="E110" s="90"/>
      <c r="F110" s="28"/>
      <c r="G110" s="59"/>
      <c r="H110" s="90">
        <v>0</v>
      </c>
      <c r="I110" s="60">
        <v>0.7</v>
      </c>
      <c r="J110" s="117" t="s">
        <v>293</v>
      </c>
      <c r="K110" s="34">
        <f t="shared" si="8"/>
        <v>0</v>
      </c>
      <c r="L110" s="59">
        <v>0</v>
      </c>
    </row>
    <row r="111" spans="1:12" ht="13.5" customHeight="1" thickBot="1">
      <c r="A111" s="21" t="s">
        <v>100</v>
      </c>
      <c r="B111" s="22" t="s">
        <v>336</v>
      </c>
      <c r="C111" s="70"/>
      <c r="D111" s="71">
        <f>SUM(D65:D109)</f>
        <v>617780.8269999998</v>
      </c>
      <c r="E111" s="71">
        <f>SUM(E65:E109)</f>
        <v>769194.364</v>
      </c>
      <c r="F111" s="23">
        <f t="shared" si="5"/>
        <v>80.31530857654592</v>
      </c>
      <c r="G111" s="72">
        <f t="shared" si="6"/>
        <v>4.3774998632977296</v>
      </c>
      <c r="H111" s="71">
        <f>SUM(H65:H110)</f>
        <v>3001727.4540000004</v>
      </c>
      <c r="I111" s="71">
        <f>SUM(I65:I110)</f>
        <v>3375031.6730000004</v>
      </c>
      <c r="J111" s="73">
        <f t="shared" si="7"/>
        <v>88.9392380525965</v>
      </c>
      <c r="K111" s="74">
        <f t="shared" si="8"/>
        <v>4.285991911825417</v>
      </c>
      <c r="L111" s="72">
        <f t="shared" si="9"/>
        <v>20.5808434132408</v>
      </c>
    </row>
    <row r="112" spans="1:17" ht="13.5" customHeight="1">
      <c r="A112" s="29" t="s">
        <v>101</v>
      </c>
      <c r="B112" s="40">
        <v>201</v>
      </c>
      <c r="C112" s="85" t="s">
        <v>102</v>
      </c>
      <c r="D112" s="77">
        <v>4054.01</v>
      </c>
      <c r="E112" s="77">
        <v>4561.527</v>
      </c>
      <c r="F112" s="50">
        <f t="shared" si="5"/>
        <v>88.87396698517843</v>
      </c>
      <c r="G112" s="51">
        <f t="shared" si="6"/>
        <v>0.02872609094553146</v>
      </c>
      <c r="H112" s="77">
        <v>7318.69</v>
      </c>
      <c r="I112" s="78">
        <v>6386.979</v>
      </c>
      <c r="J112" s="53">
        <f t="shared" si="7"/>
        <v>114.5876634321171</v>
      </c>
      <c r="K112" s="54">
        <f t="shared" si="8"/>
        <v>0.010449931456421145</v>
      </c>
      <c r="L112" s="51">
        <f t="shared" si="9"/>
        <v>55.392563423235586</v>
      </c>
      <c r="N112" s="55"/>
      <c r="P112" s="79"/>
      <c r="Q112"/>
    </row>
    <row r="113" spans="1:17" ht="13.5" customHeight="1">
      <c r="A113" s="56"/>
      <c r="B113" s="111">
        <v>202</v>
      </c>
      <c r="C113" s="36" t="s">
        <v>103</v>
      </c>
      <c r="D113" s="58">
        <v>45156.322</v>
      </c>
      <c r="E113" s="58">
        <v>39839.886</v>
      </c>
      <c r="F113" s="28">
        <f t="shared" si="5"/>
        <v>113.34450605606654</v>
      </c>
      <c r="G113" s="59">
        <f t="shared" si="6"/>
        <v>0.31997074810809617</v>
      </c>
      <c r="H113" s="58">
        <v>107312.291</v>
      </c>
      <c r="I113" s="60">
        <v>115752.781</v>
      </c>
      <c r="J113" s="61">
        <f t="shared" si="7"/>
        <v>92.70817519278435</v>
      </c>
      <c r="K113" s="34">
        <f t="shared" si="8"/>
        <v>0.15322497405704025</v>
      </c>
      <c r="L113" s="59">
        <f t="shared" si="9"/>
        <v>42.07935696760029</v>
      </c>
      <c r="N113" s="55"/>
      <c r="P113" s="79"/>
      <c r="Q113"/>
    </row>
    <row r="114" spans="1:17" ht="13.5" customHeight="1">
      <c r="A114" s="56"/>
      <c r="B114" s="111">
        <v>203</v>
      </c>
      <c r="C114" s="36" t="s">
        <v>104</v>
      </c>
      <c r="D114" s="58">
        <v>42080.655</v>
      </c>
      <c r="E114" s="58">
        <v>42951.972</v>
      </c>
      <c r="F114" s="28">
        <f t="shared" si="5"/>
        <v>97.97141560811224</v>
      </c>
      <c r="G114" s="59">
        <f t="shared" si="6"/>
        <v>0.2981770450930148</v>
      </c>
      <c r="H114" s="58">
        <v>156605.435</v>
      </c>
      <c r="I114" s="60">
        <v>161838.219</v>
      </c>
      <c r="J114" s="61">
        <f t="shared" si="7"/>
        <v>96.7666574482014</v>
      </c>
      <c r="K114" s="34">
        <f t="shared" si="8"/>
        <v>0.22360778519830968</v>
      </c>
      <c r="L114" s="59">
        <f t="shared" si="9"/>
        <v>26.87049462874644</v>
      </c>
      <c r="N114" s="55"/>
      <c r="P114" s="79"/>
      <c r="Q114"/>
    </row>
    <row r="115" spans="1:17" ht="13.5" customHeight="1">
      <c r="A115" s="56"/>
      <c r="B115" s="111">
        <v>204</v>
      </c>
      <c r="C115" s="36" t="s">
        <v>105</v>
      </c>
      <c r="D115" s="58">
        <v>10137.007</v>
      </c>
      <c r="E115" s="58">
        <v>11075.944</v>
      </c>
      <c r="F115" s="28">
        <f t="shared" si="5"/>
        <v>91.52273612073157</v>
      </c>
      <c r="G115" s="59">
        <f t="shared" si="6"/>
        <v>0.0718292715107977</v>
      </c>
      <c r="H115" s="58">
        <v>45359.252</v>
      </c>
      <c r="I115" s="60">
        <v>51451.903</v>
      </c>
      <c r="J115" s="61">
        <f t="shared" si="7"/>
        <v>88.15855071482973</v>
      </c>
      <c r="K115" s="34">
        <f t="shared" si="8"/>
        <v>0.06476583573215067</v>
      </c>
      <c r="L115" s="59">
        <f t="shared" si="9"/>
        <v>22.34826755961496</v>
      </c>
      <c r="N115" s="55"/>
      <c r="P115" s="79"/>
      <c r="Q115"/>
    </row>
    <row r="116" spans="1:17" ht="13.5" customHeight="1">
      <c r="A116" s="56"/>
      <c r="B116" s="111">
        <v>205</v>
      </c>
      <c r="C116" s="36" t="s">
        <v>106</v>
      </c>
      <c r="D116" s="58">
        <v>276510.751</v>
      </c>
      <c r="E116" s="58">
        <v>326755.108</v>
      </c>
      <c r="F116" s="28">
        <f t="shared" si="5"/>
        <v>84.6232374736128</v>
      </c>
      <c r="G116" s="59">
        <f t="shared" si="6"/>
        <v>1.9593126264225307</v>
      </c>
      <c r="H116" s="58">
        <v>1483361.773</v>
      </c>
      <c r="I116" s="60">
        <v>1299624.562</v>
      </c>
      <c r="J116" s="61">
        <f t="shared" si="7"/>
        <v>114.13771456560085</v>
      </c>
      <c r="K116" s="34">
        <f t="shared" si="8"/>
        <v>2.1180059345217987</v>
      </c>
      <c r="L116" s="59">
        <f t="shared" si="9"/>
        <v>18.640816827898664</v>
      </c>
      <c r="N116" s="55"/>
      <c r="P116" s="79"/>
      <c r="Q116"/>
    </row>
    <row r="117" spans="1:17" ht="13.5" customHeight="1">
      <c r="A117" s="56"/>
      <c r="B117" s="111">
        <v>206</v>
      </c>
      <c r="C117" s="36" t="s">
        <v>107</v>
      </c>
      <c r="D117" s="58">
        <v>17392.111</v>
      </c>
      <c r="E117" s="58">
        <v>20939.952</v>
      </c>
      <c r="F117" s="28">
        <f t="shared" si="5"/>
        <v>83.05707195508376</v>
      </c>
      <c r="G117" s="59">
        <f t="shared" si="6"/>
        <v>0.12323782189012313</v>
      </c>
      <c r="H117" s="58">
        <v>82591.809</v>
      </c>
      <c r="I117" s="60">
        <v>133834.31</v>
      </c>
      <c r="J117" s="61">
        <f t="shared" si="7"/>
        <v>61.71198476683595</v>
      </c>
      <c r="K117" s="34">
        <f t="shared" si="8"/>
        <v>0.11792803669944034</v>
      </c>
      <c r="L117" s="59">
        <f t="shared" si="9"/>
        <v>21.057912655721104</v>
      </c>
      <c r="N117" s="55"/>
      <c r="P117" s="79"/>
      <c r="Q117"/>
    </row>
    <row r="118" spans="1:17" ht="13.5" customHeight="1">
      <c r="A118" s="56"/>
      <c r="B118" s="111">
        <v>207</v>
      </c>
      <c r="C118" s="36" t="s">
        <v>108</v>
      </c>
      <c r="D118" s="58">
        <v>255664.101</v>
      </c>
      <c r="E118" s="58">
        <v>286799.962</v>
      </c>
      <c r="F118" s="28">
        <f t="shared" si="5"/>
        <v>89.14370114177352</v>
      </c>
      <c r="G118" s="59">
        <f t="shared" si="6"/>
        <v>1.8115964728339446</v>
      </c>
      <c r="H118" s="58">
        <v>1282936.529</v>
      </c>
      <c r="I118" s="60">
        <v>1403496.793</v>
      </c>
      <c r="J118" s="61">
        <f t="shared" si="7"/>
        <v>91.4100078745246</v>
      </c>
      <c r="K118" s="34">
        <f t="shared" si="8"/>
        <v>1.8318303946456074</v>
      </c>
      <c r="L118" s="59">
        <f t="shared" si="9"/>
        <v>19.92803971364666</v>
      </c>
      <c r="N118" s="55"/>
      <c r="P118" s="79"/>
      <c r="Q118"/>
    </row>
    <row r="119" spans="1:17" ht="13.5" customHeight="1">
      <c r="A119" s="56"/>
      <c r="B119" s="111">
        <v>208</v>
      </c>
      <c r="C119" s="36" t="s">
        <v>109</v>
      </c>
      <c r="D119" s="58">
        <v>196989.089</v>
      </c>
      <c r="E119" s="58">
        <v>190590.19</v>
      </c>
      <c r="F119" s="28">
        <f t="shared" si="5"/>
        <v>103.35741257196922</v>
      </c>
      <c r="G119" s="59">
        <f t="shared" si="6"/>
        <v>1.3958343679200078</v>
      </c>
      <c r="H119" s="58">
        <v>621147.987</v>
      </c>
      <c r="I119" s="60">
        <v>619670.368</v>
      </c>
      <c r="J119" s="61">
        <f t="shared" si="7"/>
        <v>100.23845242185277</v>
      </c>
      <c r="K119" s="34">
        <f t="shared" si="8"/>
        <v>0.8869010558507019</v>
      </c>
      <c r="L119" s="59">
        <f t="shared" si="9"/>
        <v>31.71371285471139</v>
      </c>
      <c r="N119" s="55"/>
      <c r="P119" s="79"/>
      <c r="Q119"/>
    </row>
    <row r="120" spans="1:17" ht="13.5" customHeight="1">
      <c r="A120" s="56"/>
      <c r="B120" s="111">
        <v>209</v>
      </c>
      <c r="C120" s="36" t="s">
        <v>110</v>
      </c>
      <c r="D120" s="58">
        <v>66.81</v>
      </c>
      <c r="E120" s="58">
        <v>13.96</v>
      </c>
      <c r="F120" s="28">
        <f t="shared" si="5"/>
        <v>478.58166189111745</v>
      </c>
      <c r="G120" s="59">
        <f t="shared" si="6"/>
        <v>0.00047340537790260926</v>
      </c>
      <c r="H120" s="58">
        <v>39200.744</v>
      </c>
      <c r="I120" s="60">
        <v>54211.818</v>
      </c>
      <c r="J120" s="61">
        <f t="shared" si="7"/>
        <v>72.31032908728498</v>
      </c>
      <c r="K120" s="34">
        <f t="shared" si="8"/>
        <v>0.05597246062351493</v>
      </c>
      <c r="L120" s="59">
        <f t="shared" si="9"/>
        <v>0.17043043876922337</v>
      </c>
      <c r="N120" s="55"/>
      <c r="P120" s="79"/>
      <c r="Q120"/>
    </row>
    <row r="121" spans="1:17" ht="13.5" customHeight="1">
      <c r="A121" s="56"/>
      <c r="B121" s="111">
        <v>210</v>
      </c>
      <c r="C121" s="36" t="s">
        <v>111</v>
      </c>
      <c r="D121" s="58">
        <v>195114.281</v>
      </c>
      <c r="E121" s="58">
        <v>178087.084</v>
      </c>
      <c r="F121" s="28">
        <f t="shared" si="5"/>
        <v>109.56116334635475</v>
      </c>
      <c r="G121" s="59">
        <f t="shared" si="6"/>
        <v>1.382549766966036</v>
      </c>
      <c r="H121" s="58">
        <v>649749.194</v>
      </c>
      <c r="I121" s="60">
        <v>634506.376</v>
      </c>
      <c r="J121" s="61">
        <f t="shared" si="7"/>
        <v>102.40231124170766</v>
      </c>
      <c r="K121" s="34">
        <f t="shared" si="8"/>
        <v>0.9277390545527799</v>
      </c>
      <c r="L121" s="59">
        <f t="shared" si="9"/>
        <v>30.029168608710883</v>
      </c>
      <c r="N121" s="55"/>
      <c r="P121" s="79"/>
      <c r="Q121"/>
    </row>
    <row r="122" spans="1:17" ht="13.5" customHeight="1">
      <c r="A122" s="56"/>
      <c r="B122" s="111">
        <v>211</v>
      </c>
      <c r="C122" s="36" t="s">
        <v>112</v>
      </c>
      <c r="D122" s="58">
        <v>0</v>
      </c>
      <c r="E122" s="58">
        <v>1.4</v>
      </c>
      <c r="F122" s="83" t="s">
        <v>254</v>
      </c>
      <c r="G122" s="59">
        <f t="shared" si="6"/>
        <v>0</v>
      </c>
      <c r="H122" s="58">
        <v>122.871</v>
      </c>
      <c r="I122" s="60">
        <v>144.608</v>
      </c>
      <c r="J122" s="61">
        <f t="shared" si="7"/>
        <v>84.9683281699491</v>
      </c>
      <c r="K122" s="34">
        <f t="shared" si="8"/>
        <v>0.0001754403490217406</v>
      </c>
      <c r="L122" s="59">
        <f t="shared" si="9"/>
        <v>0</v>
      </c>
      <c r="N122" s="55"/>
      <c r="P122" s="79"/>
      <c r="Q122"/>
    </row>
    <row r="123" spans="1:17" ht="13.5" customHeight="1">
      <c r="A123" s="56"/>
      <c r="B123" s="111">
        <v>212</v>
      </c>
      <c r="C123" s="36" t="s">
        <v>113</v>
      </c>
      <c r="D123" s="90"/>
      <c r="E123" s="90"/>
      <c r="F123" s="28"/>
      <c r="G123" s="59"/>
      <c r="H123" s="90">
        <v>26.897</v>
      </c>
      <c r="I123" s="60">
        <v>30.825</v>
      </c>
      <c r="J123" s="61">
        <f t="shared" si="7"/>
        <v>87.25709651257097</v>
      </c>
      <c r="K123" s="34">
        <f t="shared" si="8"/>
        <v>3.840466072252815E-05</v>
      </c>
      <c r="L123" s="59">
        <f t="shared" si="9"/>
        <v>0</v>
      </c>
      <c r="N123" s="55"/>
      <c r="P123" s="79"/>
      <c r="Q123"/>
    </row>
    <row r="124" spans="1:17" ht="13.5" customHeight="1">
      <c r="A124" s="56"/>
      <c r="B124" s="111">
        <v>213</v>
      </c>
      <c r="C124" s="36" t="s">
        <v>114</v>
      </c>
      <c r="D124" s="58">
        <v>393669.133</v>
      </c>
      <c r="E124" s="58">
        <v>389927.798</v>
      </c>
      <c r="F124" s="28">
        <f t="shared" si="5"/>
        <v>100.95949430104491</v>
      </c>
      <c r="G124" s="59">
        <f t="shared" si="6"/>
        <v>2.789478890532218</v>
      </c>
      <c r="H124" s="58">
        <v>1917057.654</v>
      </c>
      <c r="I124" s="60">
        <v>1964783.513</v>
      </c>
      <c r="J124" s="61">
        <f t="shared" si="7"/>
        <v>97.57093549064201</v>
      </c>
      <c r="K124" s="34">
        <f t="shared" si="8"/>
        <v>2.737255039126883</v>
      </c>
      <c r="L124" s="59">
        <f t="shared" si="9"/>
        <v>20.535070094454237</v>
      </c>
      <c r="N124" s="55"/>
      <c r="P124" s="79"/>
      <c r="Q124"/>
    </row>
    <row r="125" spans="1:17" ht="13.5" customHeight="1">
      <c r="A125" s="56"/>
      <c r="B125" s="111">
        <v>215</v>
      </c>
      <c r="C125" s="36" t="s">
        <v>115</v>
      </c>
      <c r="D125" s="58">
        <v>27553.169</v>
      </c>
      <c r="E125" s="58">
        <v>24350.144</v>
      </c>
      <c r="F125" s="28">
        <f t="shared" si="5"/>
        <v>113.1540289864405</v>
      </c>
      <c r="G125" s="59">
        <f t="shared" si="6"/>
        <v>0.19523751508545814</v>
      </c>
      <c r="H125" s="58">
        <v>339651.117</v>
      </c>
      <c r="I125" s="60">
        <v>326738.946</v>
      </c>
      <c r="J125" s="61">
        <f t="shared" si="7"/>
        <v>103.95183101312936</v>
      </c>
      <c r="K125" s="34">
        <f t="shared" si="8"/>
        <v>0.4849680600963942</v>
      </c>
      <c r="L125" s="59">
        <f t="shared" si="9"/>
        <v>8.112197375756017</v>
      </c>
      <c r="N125" s="55"/>
      <c r="P125" s="79"/>
      <c r="Q125"/>
    </row>
    <row r="126" spans="1:17" ht="13.5" customHeight="1">
      <c r="A126" s="56"/>
      <c r="B126" s="111">
        <v>217</v>
      </c>
      <c r="C126" s="36" t="s">
        <v>116</v>
      </c>
      <c r="D126" s="58">
        <v>11635.711</v>
      </c>
      <c r="E126" s="58">
        <v>13441.937</v>
      </c>
      <c r="F126" s="28">
        <f t="shared" si="5"/>
        <v>86.5627550553168</v>
      </c>
      <c r="G126" s="59">
        <f t="shared" si="6"/>
        <v>0.0824488574033909</v>
      </c>
      <c r="H126" s="58">
        <v>39859.07</v>
      </c>
      <c r="I126" s="60">
        <v>46162.616</v>
      </c>
      <c r="J126" s="61">
        <f t="shared" si="7"/>
        <v>86.34491164885456</v>
      </c>
      <c r="K126" s="34">
        <f t="shared" si="8"/>
        <v>0.05691244600013013</v>
      </c>
      <c r="L126" s="59">
        <f t="shared" si="9"/>
        <v>29.19212866732716</v>
      </c>
      <c r="N126" s="55"/>
      <c r="P126" s="79"/>
      <c r="Q126"/>
    </row>
    <row r="127" spans="1:17" ht="13.5" customHeight="1">
      <c r="A127" s="56"/>
      <c r="B127" s="111">
        <v>218</v>
      </c>
      <c r="C127" s="36" t="s">
        <v>117</v>
      </c>
      <c r="D127" s="58">
        <v>102624.481</v>
      </c>
      <c r="E127" s="58">
        <v>90999.386</v>
      </c>
      <c r="F127" s="28">
        <f t="shared" si="5"/>
        <v>112.77491586591583</v>
      </c>
      <c r="G127" s="59">
        <f t="shared" si="6"/>
        <v>0.7271812783994034</v>
      </c>
      <c r="H127" s="58">
        <v>308251.615</v>
      </c>
      <c r="I127" s="60">
        <v>286546.215</v>
      </c>
      <c r="J127" s="61">
        <f t="shared" si="7"/>
        <v>107.57483395828487</v>
      </c>
      <c r="K127" s="34">
        <f t="shared" si="8"/>
        <v>0.4401345388424869</v>
      </c>
      <c r="L127" s="59">
        <f t="shared" si="9"/>
        <v>33.292439035558665</v>
      </c>
      <c r="N127" s="55"/>
      <c r="P127" s="79"/>
      <c r="Q127"/>
    </row>
    <row r="128" spans="1:17" ht="13.5" customHeight="1">
      <c r="A128" s="56"/>
      <c r="B128" s="111">
        <v>219</v>
      </c>
      <c r="C128" s="36" t="s">
        <v>118</v>
      </c>
      <c r="D128" s="58">
        <v>7678.065</v>
      </c>
      <c r="E128" s="58">
        <v>9303.862</v>
      </c>
      <c r="F128" s="28">
        <f t="shared" si="5"/>
        <v>82.52556841449282</v>
      </c>
      <c r="G128" s="59">
        <f t="shared" si="6"/>
        <v>0.054405586931384475</v>
      </c>
      <c r="H128" s="58">
        <v>7846.477</v>
      </c>
      <c r="I128" s="60">
        <v>9451.103</v>
      </c>
      <c r="J128" s="61">
        <f t="shared" si="7"/>
        <v>83.02181237470379</v>
      </c>
      <c r="K128" s="34">
        <f t="shared" si="8"/>
        <v>0.011203527793141262</v>
      </c>
      <c r="L128" s="59">
        <f t="shared" si="9"/>
        <v>97.85366094872896</v>
      </c>
      <c r="N128" s="55"/>
      <c r="P128" s="79"/>
      <c r="Q128"/>
    </row>
    <row r="129" spans="1:17" ht="13.5" customHeight="1">
      <c r="A129" s="56"/>
      <c r="B129" s="111">
        <v>220</v>
      </c>
      <c r="C129" s="36" t="s">
        <v>119</v>
      </c>
      <c r="D129" s="58">
        <v>100101.279</v>
      </c>
      <c r="E129" s="58">
        <v>90891.814</v>
      </c>
      <c r="F129" s="28">
        <f t="shared" si="5"/>
        <v>110.13233711013844</v>
      </c>
      <c r="G129" s="59">
        <f t="shared" si="6"/>
        <v>0.709302257349641</v>
      </c>
      <c r="H129" s="58">
        <v>511367.821</v>
      </c>
      <c r="I129" s="60">
        <v>434923.905</v>
      </c>
      <c r="J129" s="61">
        <f t="shared" si="7"/>
        <v>117.57638867884256</v>
      </c>
      <c r="K129" s="34">
        <f t="shared" si="8"/>
        <v>0.7301523467272747</v>
      </c>
      <c r="L129" s="59">
        <f t="shared" si="9"/>
        <v>19.57520103714152</v>
      </c>
      <c r="N129" s="55"/>
      <c r="P129" s="79"/>
      <c r="Q129"/>
    </row>
    <row r="130" spans="1:17" ht="13.5" customHeight="1">
      <c r="A130" s="56"/>
      <c r="B130" s="111">
        <v>221</v>
      </c>
      <c r="C130" s="36" t="s">
        <v>120</v>
      </c>
      <c r="D130" s="58">
        <v>415.002</v>
      </c>
      <c r="E130" s="58">
        <v>525.076</v>
      </c>
      <c r="F130" s="28">
        <f t="shared" si="5"/>
        <v>79.03655851724322</v>
      </c>
      <c r="G130" s="59">
        <f t="shared" si="6"/>
        <v>0.002940640302953729</v>
      </c>
      <c r="H130" s="58">
        <v>52902.803</v>
      </c>
      <c r="I130" s="60">
        <v>43896.616</v>
      </c>
      <c r="J130" s="61">
        <f t="shared" si="7"/>
        <v>120.51681387011699</v>
      </c>
      <c r="K130" s="34">
        <f t="shared" si="8"/>
        <v>0.07553683312212307</v>
      </c>
      <c r="L130" s="59">
        <f t="shared" si="9"/>
        <v>0.7844612694718653</v>
      </c>
      <c r="N130" s="55"/>
      <c r="P130" s="79"/>
      <c r="Q130"/>
    </row>
    <row r="131" spans="1:17" ht="13.5" customHeight="1">
      <c r="A131" s="56"/>
      <c r="B131" s="111">
        <v>222</v>
      </c>
      <c r="C131" s="36" t="s">
        <v>121</v>
      </c>
      <c r="D131" s="58">
        <v>12271.085</v>
      </c>
      <c r="E131" s="58">
        <v>13145.068</v>
      </c>
      <c r="F131" s="28">
        <f t="shared" si="5"/>
        <v>93.35124778357937</v>
      </c>
      <c r="G131" s="59">
        <f t="shared" si="6"/>
        <v>0.0869510197829672</v>
      </c>
      <c r="H131" s="58">
        <v>39920.372</v>
      </c>
      <c r="I131" s="60">
        <v>43289.184</v>
      </c>
      <c r="J131" s="61">
        <f t="shared" si="7"/>
        <v>92.21788980822554</v>
      </c>
      <c r="K131" s="34">
        <f t="shared" si="8"/>
        <v>0.05699997555776156</v>
      </c>
      <c r="L131" s="59">
        <f t="shared" si="9"/>
        <v>30.738904437062857</v>
      </c>
      <c r="N131" s="55"/>
      <c r="P131" s="79"/>
      <c r="Q131"/>
    </row>
    <row r="132" spans="1:17" ht="13.5" customHeight="1">
      <c r="A132" s="56"/>
      <c r="B132" s="111">
        <v>225</v>
      </c>
      <c r="C132" s="36" t="s">
        <v>122</v>
      </c>
      <c r="D132" s="58">
        <v>24485.43</v>
      </c>
      <c r="E132" s="58">
        <v>22101.69</v>
      </c>
      <c r="F132" s="28">
        <f t="shared" si="5"/>
        <v>110.78532908569436</v>
      </c>
      <c r="G132" s="59">
        <f t="shared" si="6"/>
        <v>0.173499988658253</v>
      </c>
      <c r="H132" s="58">
        <v>110529.89</v>
      </c>
      <c r="I132" s="60">
        <v>125095.721</v>
      </c>
      <c r="J132" s="61">
        <f t="shared" si="7"/>
        <v>88.35625160991717</v>
      </c>
      <c r="K132" s="34">
        <f t="shared" si="8"/>
        <v>0.15781919638429406</v>
      </c>
      <c r="L132" s="59">
        <f t="shared" si="9"/>
        <v>22.15276790739591</v>
      </c>
      <c r="N132" s="55"/>
      <c r="O132"/>
      <c r="P132" s="79"/>
      <c r="Q132"/>
    </row>
    <row r="133" spans="1:17" ht="13.5" customHeight="1">
      <c r="A133" s="56"/>
      <c r="B133" s="111">
        <v>228</v>
      </c>
      <c r="C133" s="91" t="s">
        <v>337</v>
      </c>
      <c r="D133" s="119">
        <v>317.516</v>
      </c>
      <c r="E133" s="58">
        <v>974.738</v>
      </c>
      <c r="F133" s="28">
        <f t="shared" si="5"/>
        <v>32.57449694174229</v>
      </c>
      <c r="G133" s="59">
        <f t="shared" si="6"/>
        <v>0.0022498695101051468</v>
      </c>
      <c r="H133" s="119">
        <v>1690.744</v>
      </c>
      <c r="I133" s="60">
        <v>1938.353</v>
      </c>
      <c r="J133" s="61">
        <f t="shared" si="7"/>
        <v>87.22580458770925</v>
      </c>
      <c r="K133" s="34">
        <f t="shared" si="8"/>
        <v>0.0024141149454827726</v>
      </c>
      <c r="L133" s="59">
        <f t="shared" si="9"/>
        <v>18.77966149813337</v>
      </c>
      <c r="N133" s="55"/>
      <c r="O133"/>
      <c r="P133" s="79"/>
      <c r="Q133"/>
    </row>
    <row r="134" spans="1:17" ht="13.5" customHeight="1">
      <c r="A134" s="56"/>
      <c r="B134" s="111">
        <v>230</v>
      </c>
      <c r="C134" s="36" t="s">
        <v>123</v>
      </c>
      <c r="D134" s="121">
        <v>1705.257</v>
      </c>
      <c r="E134" s="58">
        <v>1362.005</v>
      </c>
      <c r="F134" s="28">
        <f t="shared" si="5"/>
        <v>125.20196328207311</v>
      </c>
      <c r="G134" s="59">
        <f t="shared" si="6"/>
        <v>0.012083188661967814</v>
      </c>
      <c r="H134" s="121">
        <v>23339.53</v>
      </c>
      <c r="I134" s="60">
        <v>25876.264</v>
      </c>
      <c r="J134" s="61">
        <f t="shared" si="7"/>
        <v>90.19667599619481</v>
      </c>
      <c r="K134" s="34">
        <f t="shared" si="8"/>
        <v>0.03332515637704084</v>
      </c>
      <c r="L134" s="59">
        <f t="shared" si="9"/>
        <v>7.306303940139326</v>
      </c>
      <c r="N134" s="55"/>
      <c r="P134" s="79"/>
      <c r="Q134"/>
    </row>
    <row r="135" spans="1:17" ht="13.5" customHeight="1">
      <c r="A135" s="56"/>
      <c r="B135" s="111">
        <v>233</v>
      </c>
      <c r="C135" s="36" t="s">
        <v>124</v>
      </c>
      <c r="D135" s="58">
        <v>1369.373</v>
      </c>
      <c r="E135" s="58">
        <v>1186.191</v>
      </c>
      <c r="F135" s="28">
        <f t="shared" si="5"/>
        <v>115.44287555714045</v>
      </c>
      <c r="G135" s="59">
        <f t="shared" si="6"/>
        <v>0.009703166330708423</v>
      </c>
      <c r="H135" s="58">
        <v>20333.822</v>
      </c>
      <c r="I135" s="60">
        <v>32303.601</v>
      </c>
      <c r="J135" s="61">
        <f t="shared" si="7"/>
        <v>62.945991686809165</v>
      </c>
      <c r="K135" s="34">
        <f t="shared" si="8"/>
        <v>0.029033480875275266</v>
      </c>
      <c r="L135" s="59">
        <f t="shared" si="9"/>
        <v>6.734459463646333</v>
      </c>
      <c r="N135" s="55"/>
      <c r="O135"/>
      <c r="P135" s="79"/>
      <c r="Q135"/>
    </row>
    <row r="136" spans="1:17" ht="13.5" customHeight="1">
      <c r="A136" s="56"/>
      <c r="B136" s="111">
        <v>234</v>
      </c>
      <c r="C136" s="36" t="s">
        <v>125</v>
      </c>
      <c r="D136" s="58">
        <v>100099.544</v>
      </c>
      <c r="E136" s="58">
        <v>54922.103</v>
      </c>
      <c r="F136" s="28">
        <f t="shared" si="5"/>
        <v>182.25730358504296</v>
      </c>
      <c r="G136" s="59">
        <f t="shared" si="6"/>
        <v>0.7092899634066585</v>
      </c>
      <c r="H136" s="58">
        <v>310708.311</v>
      </c>
      <c r="I136" s="60">
        <v>261583.313</v>
      </c>
      <c r="J136" s="61">
        <f t="shared" si="7"/>
        <v>118.77986689464399</v>
      </c>
      <c r="K136" s="34">
        <f t="shared" si="8"/>
        <v>0.4436423120654631</v>
      </c>
      <c r="L136" s="59">
        <f t="shared" si="9"/>
        <v>32.216564686613744</v>
      </c>
      <c r="N136" s="55"/>
      <c r="P136" s="79"/>
      <c r="Q136"/>
    </row>
    <row r="137" spans="1:17" ht="13.5" customHeight="1">
      <c r="A137" s="56"/>
      <c r="B137" s="111">
        <v>241</v>
      </c>
      <c r="C137" s="36" t="s">
        <v>126</v>
      </c>
      <c r="D137" s="58">
        <v>734.436</v>
      </c>
      <c r="E137" s="58">
        <v>554.323</v>
      </c>
      <c r="F137" s="28">
        <f t="shared" si="5"/>
        <v>132.49242770009545</v>
      </c>
      <c r="G137" s="59">
        <f t="shared" si="6"/>
        <v>0.005204100465877574</v>
      </c>
      <c r="H137" s="58">
        <v>4262.474</v>
      </c>
      <c r="I137" s="60">
        <v>4129.051</v>
      </c>
      <c r="J137" s="61">
        <f t="shared" si="7"/>
        <v>103.23132361407015</v>
      </c>
      <c r="K137" s="34">
        <f t="shared" si="8"/>
        <v>0.006086138521344294</v>
      </c>
      <c r="L137" s="59">
        <f t="shared" si="9"/>
        <v>17.230275187602317</v>
      </c>
      <c r="N137" s="55"/>
      <c r="O137"/>
      <c r="P137" s="79"/>
      <c r="Q137"/>
    </row>
    <row r="138" spans="1:17" ht="13.5" customHeight="1">
      <c r="A138" s="56"/>
      <c r="B138" s="111">
        <v>242</v>
      </c>
      <c r="C138" s="36" t="s">
        <v>127</v>
      </c>
      <c r="D138" s="58">
        <v>3937.58</v>
      </c>
      <c r="E138" s="58">
        <v>3762.668</v>
      </c>
      <c r="F138" s="28">
        <f aca="true" t="shared" si="10" ref="F138:F201">D138/E138*100</f>
        <v>104.6486163541402</v>
      </c>
      <c r="G138" s="59">
        <f aca="true" t="shared" si="11" ref="G138:G201">D138/$D$8*100</f>
        <v>0.027901085884175364</v>
      </c>
      <c r="H138" s="58">
        <v>13052.075</v>
      </c>
      <c r="I138" s="60">
        <v>11957.167</v>
      </c>
      <c r="J138" s="61">
        <f aca="true" t="shared" si="12" ref="J138:J201">H138/I138*100</f>
        <v>109.1569181897351</v>
      </c>
      <c r="K138" s="34">
        <f aca="true" t="shared" si="13" ref="K138:K201">H138/$H$8*100</f>
        <v>0.018636298178235183</v>
      </c>
      <c r="L138" s="59">
        <f aca="true" t="shared" si="14" ref="L138:L201">D138/H138*100</f>
        <v>30.168229955773313</v>
      </c>
      <c r="N138" s="55"/>
      <c r="P138" s="79"/>
      <c r="Q138"/>
    </row>
    <row r="139" spans="1:17" ht="13.5" customHeight="1">
      <c r="A139" s="56"/>
      <c r="B139" s="111">
        <v>243</v>
      </c>
      <c r="C139" s="36" t="s">
        <v>128</v>
      </c>
      <c r="D139" s="58">
        <v>89.647</v>
      </c>
      <c r="E139" s="58">
        <v>22.785</v>
      </c>
      <c r="F139" s="28">
        <f t="shared" si="10"/>
        <v>393.44744349352646</v>
      </c>
      <c r="G139" s="59">
        <f t="shared" si="11"/>
        <v>0.0006352248452751864</v>
      </c>
      <c r="H139" s="58">
        <v>441.119</v>
      </c>
      <c r="I139" s="60">
        <v>921.348</v>
      </c>
      <c r="J139" s="61">
        <f t="shared" si="12"/>
        <v>47.8775663484373</v>
      </c>
      <c r="K139" s="34">
        <f t="shared" si="13"/>
        <v>0.0006298481441521693</v>
      </c>
      <c r="L139" s="59">
        <f t="shared" si="14"/>
        <v>20.32263402845944</v>
      </c>
      <c r="N139" s="55"/>
      <c r="O139"/>
      <c r="P139" s="79"/>
      <c r="Q139"/>
    </row>
    <row r="140" spans="1:17" ht="13.5" customHeight="1">
      <c r="A140" s="56"/>
      <c r="B140" s="111">
        <v>244</v>
      </c>
      <c r="C140" s="36" t="s">
        <v>238</v>
      </c>
      <c r="D140" s="58">
        <v>390.32</v>
      </c>
      <c r="E140" s="58">
        <v>157.346</v>
      </c>
      <c r="F140" s="28">
        <f t="shared" si="10"/>
        <v>248.06477444612506</v>
      </c>
      <c r="G140" s="59">
        <f t="shared" si="11"/>
        <v>0.0027657474495277118</v>
      </c>
      <c r="H140" s="58">
        <v>1098.365</v>
      </c>
      <c r="I140" s="60">
        <v>1046.431</v>
      </c>
      <c r="J140" s="61">
        <f t="shared" si="12"/>
        <v>104.96296459107192</v>
      </c>
      <c r="K140" s="34">
        <f t="shared" si="13"/>
        <v>0.0015682914516302797</v>
      </c>
      <c r="L140" s="59">
        <f t="shared" si="14"/>
        <v>35.53645646028415</v>
      </c>
      <c r="N140" s="55"/>
      <c r="O140"/>
      <c r="P140" s="79"/>
      <c r="Q140"/>
    </row>
    <row r="141" spans="1:17" ht="13.5" customHeight="1">
      <c r="A141" s="56"/>
      <c r="B141" s="111">
        <v>247</v>
      </c>
      <c r="C141" s="36" t="s">
        <v>307</v>
      </c>
      <c r="D141" s="58">
        <v>440.137</v>
      </c>
      <c r="E141" s="58">
        <v>554.017</v>
      </c>
      <c r="F141" s="28">
        <f t="shared" si="10"/>
        <v>79.44467408039824</v>
      </c>
      <c r="G141" s="59">
        <f t="shared" si="11"/>
        <v>0.003118743044662786</v>
      </c>
      <c r="H141" s="58">
        <v>531.821</v>
      </c>
      <c r="I141" s="60">
        <v>628.543</v>
      </c>
      <c r="J141" s="61">
        <f t="shared" si="12"/>
        <v>84.6117131206616</v>
      </c>
      <c r="K141" s="34">
        <f t="shared" si="13"/>
        <v>0.000759356250515509</v>
      </c>
      <c r="L141" s="59">
        <f t="shared" si="14"/>
        <v>82.76036485960502</v>
      </c>
      <c r="N141" s="55"/>
      <c r="P141" s="79"/>
      <c r="Q141"/>
    </row>
    <row r="142" spans="1:17" ht="13.5" customHeight="1">
      <c r="A142" s="56"/>
      <c r="B142" s="111">
        <v>248</v>
      </c>
      <c r="C142" s="36" t="s">
        <v>129</v>
      </c>
      <c r="D142" s="90">
        <v>0.935</v>
      </c>
      <c r="E142" s="90">
        <v>0</v>
      </c>
      <c r="F142" s="83" t="s">
        <v>295</v>
      </c>
      <c r="G142" s="59">
        <f t="shared" si="11"/>
        <v>6.625266102962725E-06</v>
      </c>
      <c r="H142" s="90">
        <v>42.164</v>
      </c>
      <c r="I142" s="60">
        <v>16.286</v>
      </c>
      <c r="J142" s="61">
        <f t="shared" si="12"/>
        <v>258.89721232960824</v>
      </c>
      <c r="K142" s="34">
        <f t="shared" si="13"/>
        <v>6.0203521385458495E-05</v>
      </c>
      <c r="L142" s="59">
        <f t="shared" si="14"/>
        <v>2.217531543496822</v>
      </c>
      <c r="N142" s="55"/>
      <c r="P142" s="79"/>
      <c r="Q142"/>
    </row>
    <row r="143" spans="1:17" ht="13.5" customHeight="1">
      <c r="A143" s="56"/>
      <c r="B143" s="26"/>
      <c r="C143" s="64" t="s">
        <v>308</v>
      </c>
      <c r="D143" s="65">
        <f>D114+D115+D116+D117+D118+D119+D120+D121+D124+D126+D127+D129+D130+D131+D132+D134+D135+D137+D138</f>
        <v>1646903.572</v>
      </c>
      <c r="E143" s="65">
        <f>E114+E115+E116+E117+E118+E119+E120+E121+E124+E126+E127+E129+E130+E131+E132+E134+E135+E137+E138</f>
        <v>1685112.1279999998</v>
      </c>
      <c r="F143" s="66">
        <f t="shared" si="10"/>
        <v>97.73258079595283</v>
      </c>
      <c r="G143" s="67">
        <f t="shared" si="11"/>
        <v>11.669705251785913</v>
      </c>
      <c r="H143" s="65">
        <f>H114+H115+H116+H117+H118+H119+H120+H121+H124+H126+H127+H129+H130+H131+H132+H134+H135+H137+H138</f>
        <v>7401829.849000002</v>
      </c>
      <c r="I143" s="65">
        <f>I114+I115+I116+I117+I118+I119+I120+I121+I124+I126+I127+I129+I130+I131+I132+I134+I135+I137+I138</f>
        <v>7377598.202000002</v>
      </c>
      <c r="J143" s="68">
        <f t="shared" si="12"/>
        <v>100.32844899297216</v>
      </c>
      <c r="K143" s="69">
        <f t="shared" si="13"/>
        <v>10.568642007537155</v>
      </c>
      <c r="L143" s="67">
        <f t="shared" si="14"/>
        <v>22.249951776755566</v>
      </c>
      <c r="N143" s="55"/>
      <c r="O143"/>
      <c r="P143" s="79"/>
      <c r="Q143"/>
    </row>
    <row r="144" spans="1:17" ht="13.5" customHeight="1">
      <c r="A144" s="56"/>
      <c r="B144" s="26"/>
      <c r="C144" s="64" t="s">
        <v>309</v>
      </c>
      <c r="D144" s="65">
        <f>D112+D113+D125</f>
        <v>76763.501</v>
      </c>
      <c r="E144" s="65">
        <f>E112+E113+E125</f>
        <v>68751.557</v>
      </c>
      <c r="F144" s="66">
        <f t="shared" si="10"/>
        <v>111.65347280789584</v>
      </c>
      <c r="G144" s="67">
        <f t="shared" si="11"/>
        <v>0.5439343541390858</v>
      </c>
      <c r="H144" s="65">
        <f>H112+H113+H125</f>
        <v>454282.098</v>
      </c>
      <c r="I144" s="65">
        <f>I112+I113+I125</f>
        <v>448878.706</v>
      </c>
      <c r="J144" s="68">
        <f t="shared" si="12"/>
        <v>101.20375324731934</v>
      </c>
      <c r="K144" s="69">
        <f t="shared" si="13"/>
        <v>0.6486429656098556</v>
      </c>
      <c r="L144" s="67">
        <f t="shared" si="14"/>
        <v>16.89776051883955</v>
      </c>
      <c r="N144" s="55"/>
      <c r="O144"/>
      <c r="P144" s="79"/>
      <c r="Q144"/>
    </row>
    <row r="145" spans="1:17" ht="13.5" customHeight="1">
      <c r="A145" s="56"/>
      <c r="B145" s="26"/>
      <c r="C145" s="64" t="s">
        <v>338</v>
      </c>
      <c r="D145" s="65">
        <f>D146-D143-D144</f>
        <v>109016.16400000027</v>
      </c>
      <c r="E145" s="65">
        <f>E146-E143-E144</f>
        <v>65936.2509999995</v>
      </c>
      <c r="F145" s="66">
        <f t="shared" si="10"/>
        <v>165.33570281392113</v>
      </c>
      <c r="G145" s="67">
        <f t="shared" si="11"/>
        <v>0.7724717604537187</v>
      </c>
      <c r="H145" s="65">
        <f>H146-H143-H144</f>
        <v>322508.7689999987</v>
      </c>
      <c r="I145" s="65">
        <f>I146-I143-I144</f>
        <v>275760.8099999998</v>
      </c>
      <c r="J145" s="68">
        <f t="shared" si="12"/>
        <v>116.9523577335006</v>
      </c>
      <c r="K145" s="69">
        <f t="shared" si="13"/>
        <v>0.460491499181513</v>
      </c>
      <c r="L145" s="67">
        <f t="shared" si="14"/>
        <v>33.80254259071037</v>
      </c>
      <c r="N145" s="55"/>
      <c r="O145"/>
      <c r="P145" s="79"/>
      <c r="Q145"/>
    </row>
    <row r="146" spans="1:17" ht="13.5" customHeight="1" thickBot="1">
      <c r="A146" s="21" t="s">
        <v>130</v>
      </c>
      <c r="B146" s="22" t="s">
        <v>310</v>
      </c>
      <c r="C146" s="70"/>
      <c r="D146" s="71">
        <f>SUM(D112:D142)</f>
        <v>1832683.2370000002</v>
      </c>
      <c r="E146" s="71">
        <f>SUM(E112:E142)</f>
        <v>1819799.9359999993</v>
      </c>
      <c r="F146" s="23">
        <f t="shared" si="10"/>
        <v>100.7079515030822</v>
      </c>
      <c r="G146" s="72">
        <f t="shared" si="11"/>
        <v>12.986111366378719</v>
      </c>
      <c r="H146" s="71">
        <f>SUM(H112:H142)</f>
        <v>8178620.716000001</v>
      </c>
      <c r="I146" s="71">
        <f>SUM(I112:I142)</f>
        <v>8102237.718000002</v>
      </c>
      <c r="J146" s="73">
        <f t="shared" si="12"/>
        <v>100.94273953268866</v>
      </c>
      <c r="K146" s="74">
        <f t="shared" si="13"/>
        <v>11.677776472328524</v>
      </c>
      <c r="L146" s="72">
        <f t="shared" si="14"/>
        <v>22.408218948394136</v>
      </c>
      <c r="N146" s="55"/>
      <c r="O146"/>
      <c r="P146" s="79"/>
      <c r="Q146"/>
    </row>
    <row r="147" spans="1:17" ht="13.5" customHeight="1">
      <c r="A147" s="29" t="s">
        <v>339</v>
      </c>
      <c r="B147" s="40">
        <v>150</v>
      </c>
      <c r="C147" s="85" t="s">
        <v>131</v>
      </c>
      <c r="D147" s="77">
        <v>134.949</v>
      </c>
      <c r="E147" s="77">
        <v>500.341</v>
      </c>
      <c r="F147" s="50">
        <f t="shared" si="10"/>
        <v>26.971405501448015</v>
      </c>
      <c r="G147" s="51">
        <f t="shared" si="11"/>
        <v>0.0009562278452713548</v>
      </c>
      <c r="H147" s="77">
        <v>10898.058</v>
      </c>
      <c r="I147" s="78">
        <v>8851.865</v>
      </c>
      <c r="J147" s="53">
        <f t="shared" si="12"/>
        <v>123.11595353069664</v>
      </c>
      <c r="K147" s="54">
        <f t="shared" si="13"/>
        <v>0.015560702681504768</v>
      </c>
      <c r="L147" s="51">
        <f t="shared" si="14"/>
        <v>1.2382848393722992</v>
      </c>
      <c r="N147" s="55"/>
      <c r="O147"/>
      <c r="P147" s="79"/>
      <c r="Q147"/>
    </row>
    <row r="148" spans="1:17" ht="13.5" customHeight="1">
      <c r="A148" s="56" t="s">
        <v>340</v>
      </c>
      <c r="B148" s="111">
        <v>151</v>
      </c>
      <c r="C148" s="36" t="s">
        <v>132</v>
      </c>
      <c r="D148" s="58">
        <v>53.12</v>
      </c>
      <c r="E148" s="58">
        <v>80.971</v>
      </c>
      <c r="F148" s="28">
        <f t="shared" si="10"/>
        <v>65.60373467043756</v>
      </c>
      <c r="G148" s="59">
        <f t="shared" si="11"/>
        <v>0.0003764001448014758</v>
      </c>
      <c r="H148" s="58">
        <v>2092.852</v>
      </c>
      <c r="I148" s="60">
        <v>1091.318</v>
      </c>
      <c r="J148" s="61">
        <f t="shared" si="12"/>
        <v>191.77288379738994</v>
      </c>
      <c r="K148" s="34">
        <f t="shared" si="13"/>
        <v>0.002988261553424712</v>
      </c>
      <c r="L148" s="59">
        <f t="shared" si="14"/>
        <v>2.5381632337117006</v>
      </c>
      <c r="N148" s="55"/>
      <c r="O148"/>
      <c r="P148" s="79"/>
      <c r="Q148"/>
    </row>
    <row r="149" spans="1:17" ht="13.5" customHeight="1">
      <c r="A149" s="56"/>
      <c r="B149" s="111">
        <v>152</v>
      </c>
      <c r="C149" s="36" t="s">
        <v>133</v>
      </c>
      <c r="D149" s="58">
        <v>140.216</v>
      </c>
      <c r="E149" s="58">
        <v>785.17</v>
      </c>
      <c r="F149" s="28">
        <f t="shared" si="10"/>
        <v>17.858043481029586</v>
      </c>
      <c r="G149" s="59">
        <f t="shared" si="11"/>
        <v>0.0009935489966770281</v>
      </c>
      <c r="H149" s="58">
        <v>17404.737</v>
      </c>
      <c r="I149" s="60">
        <v>30407.197</v>
      </c>
      <c r="J149" s="61">
        <f t="shared" si="12"/>
        <v>57.23887341539571</v>
      </c>
      <c r="K149" s="34">
        <f t="shared" si="13"/>
        <v>0.024851210895260902</v>
      </c>
      <c r="L149" s="59">
        <f t="shared" si="14"/>
        <v>0.8056197574258088</v>
      </c>
      <c r="N149" s="55"/>
      <c r="O149"/>
      <c r="P149" s="79"/>
      <c r="Q149"/>
    </row>
    <row r="150" spans="1:17" ht="13.5" customHeight="1">
      <c r="A150" s="56"/>
      <c r="B150" s="111">
        <v>153</v>
      </c>
      <c r="C150" s="36" t="s">
        <v>134</v>
      </c>
      <c r="D150" s="58">
        <v>14718.359</v>
      </c>
      <c r="E150" s="58">
        <v>9950.801</v>
      </c>
      <c r="F150" s="28">
        <f t="shared" si="10"/>
        <v>147.911298798961</v>
      </c>
      <c r="G150" s="59">
        <f t="shared" si="11"/>
        <v>0.10429202671009233</v>
      </c>
      <c r="H150" s="58">
        <v>20695.063</v>
      </c>
      <c r="I150" s="60">
        <v>29091.369</v>
      </c>
      <c r="J150" s="61">
        <f t="shared" si="12"/>
        <v>71.13815441274008</v>
      </c>
      <c r="K150" s="34">
        <f t="shared" si="13"/>
        <v>0.029549275872638045</v>
      </c>
      <c r="L150" s="59">
        <f t="shared" si="14"/>
        <v>71.12014590146453</v>
      </c>
      <c r="N150" s="55"/>
      <c r="O150"/>
      <c r="P150" s="79"/>
      <c r="Q150"/>
    </row>
    <row r="151" spans="1:17" ht="13.5" customHeight="1">
      <c r="A151" s="56"/>
      <c r="B151" s="111">
        <v>154</v>
      </c>
      <c r="C151" s="36" t="s">
        <v>135</v>
      </c>
      <c r="D151" s="58">
        <v>110.315</v>
      </c>
      <c r="E151" s="58">
        <v>117.393</v>
      </c>
      <c r="F151" s="28">
        <f t="shared" si="10"/>
        <v>93.97067968277494</v>
      </c>
      <c r="G151" s="59">
        <f t="shared" si="11"/>
        <v>0.00078167511245811</v>
      </c>
      <c r="H151" s="58">
        <v>918.05</v>
      </c>
      <c r="I151" s="60">
        <v>2755.694</v>
      </c>
      <c r="J151" s="61">
        <f t="shared" si="12"/>
        <v>33.31465685232104</v>
      </c>
      <c r="K151" s="34">
        <f t="shared" si="13"/>
        <v>0.0013108301586168332</v>
      </c>
      <c r="L151" s="59">
        <f t="shared" si="14"/>
        <v>12.016230052829368</v>
      </c>
      <c r="N151" s="55"/>
      <c r="O151"/>
      <c r="P151" s="79"/>
      <c r="Q151"/>
    </row>
    <row r="152" spans="1:17" ht="13.5" customHeight="1">
      <c r="A152" s="56"/>
      <c r="B152" s="111">
        <v>155</v>
      </c>
      <c r="C152" s="36" t="s">
        <v>136</v>
      </c>
      <c r="D152" s="58">
        <v>66.726</v>
      </c>
      <c r="E152" s="58">
        <v>0.862</v>
      </c>
      <c r="F152" s="28">
        <f t="shared" si="10"/>
        <v>7740.835266821346</v>
      </c>
      <c r="G152" s="59">
        <f t="shared" si="11"/>
        <v>0.0004728101668302575</v>
      </c>
      <c r="H152" s="58">
        <v>389.753</v>
      </c>
      <c r="I152" s="60">
        <v>644.805</v>
      </c>
      <c r="J152" s="61">
        <f t="shared" si="12"/>
        <v>60.445095804157845</v>
      </c>
      <c r="K152" s="34">
        <f t="shared" si="13"/>
        <v>0.0005565056225819799</v>
      </c>
      <c r="L152" s="59">
        <f t="shared" si="14"/>
        <v>17.12007348243631</v>
      </c>
      <c r="N152" s="55"/>
      <c r="O152"/>
      <c r="P152" s="79"/>
      <c r="Q152"/>
    </row>
    <row r="153" spans="1:17" ht="13.5" customHeight="1">
      <c r="A153" s="56"/>
      <c r="B153" s="111">
        <v>156</v>
      </c>
      <c r="C153" s="36" t="s">
        <v>137</v>
      </c>
      <c r="D153" s="58">
        <v>147.59</v>
      </c>
      <c r="E153" s="58">
        <v>34.586</v>
      </c>
      <c r="F153" s="28">
        <f t="shared" si="10"/>
        <v>426.7333603192044</v>
      </c>
      <c r="G153" s="59">
        <f t="shared" si="11"/>
        <v>0.0010458000258141908</v>
      </c>
      <c r="H153" s="58">
        <v>42956.293</v>
      </c>
      <c r="I153" s="60">
        <v>3245.928</v>
      </c>
      <c r="J153" s="61">
        <f t="shared" si="12"/>
        <v>1323.3901984270753</v>
      </c>
      <c r="K153" s="34">
        <f t="shared" si="13"/>
        <v>0.061334790443637245</v>
      </c>
      <c r="L153" s="59">
        <f t="shared" si="14"/>
        <v>0.34358178905242126</v>
      </c>
      <c r="N153" s="55"/>
      <c r="O153"/>
      <c r="P153" s="79"/>
      <c r="Q153"/>
    </row>
    <row r="154" spans="1:17" ht="13.5" customHeight="1">
      <c r="A154" s="56"/>
      <c r="B154" s="111">
        <v>157</v>
      </c>
      <c r="C154" s="91" t="s">
        <v>341</v>
      </c>
      <c r="D154" s="58">
        <v>9545.112</v>
      </c>
      <c r="E154" s="58">
        <v>6917.001</v>
      </c>
      <c r="F154" s="28">
        <f t="shared" si="10"/>
        <v>137.9949489670451</v>
      </c>
      <c r="G154" s="59">
        <f t="shared" si="11"/>
        <v>0.06763519463377832</v>
      </c>
      <c r="H154" s="58">
        <v>19002.389</v>
      </c>
      <c r="I154" s="60">
        <v>16347.177</v>
      </c>
      <c r="J154" s="61">
        <f t="shared" si="12"/>
        <v>116.24263320816799</v>
      </c>
      <c r="K154" s="34">
        <f t="shared" si="13"/>
        <v>0.027132405192493624</v>
      </c>
      <c r="L154" s="59">
        <f t="shared" si="14"/>
        <v>50.2311156770867</v>
      </c>
      <c r="N154" s="55"/>
      <c r="O154"/>
      <c r="P154" s="79"/>
      <c r="Q154"/>
    </row>
    <row r="155" spans="1:17" ht="13.5" customHeight="1">
      <c r="A155" s="56"/>
      <c r="B155" s="111">
        <v>223</v>
      </c>
      <c r="C155" s="36" t="s">
        <v>138</v>
      </c>
      <c r="D155" s="37">
        <v>84921.661</v>
      </c>
      <c r="E155" s="58">
        <v>82471.241</v>
      </c>
      <c r="F155" s="28">
        <f t="shared" si="10"/>
        <v>102.97124181749611</v>
      </c>
      <c r="G155" s="59">
        <f t="shared" si="11"/>
        <v>0.6017418203535738</v>
      </c>
      <c r="H155" s="37">
        <v>183990.773</v>
      </c>
      <c r="I155" s="60">
        <v>200091.818</v>
      </c>
      <c r="J155" s="61">
        <f t="shared" si="12"/>
        <v>91.9531717183958</v>
      </c>
      <c r="K155" s="34">
        <f t="shared" si="13"/>
        <v>0.2627097153266421</v>
      </c>
      <c r="L155" s="59">
        <f t="shared" si="14"/>
        <v>46.15539117279538</v>
      </c>
      <c r="N155" s="55"/>
      <c r="P155" s="79"/>
      <c r="Q155"/>
    </row>
    <row r="156" spans="1:17" ht="13.5" customHeight="1">
      <c r="A156" s="56"/>
      <c r="B156" s="111">
        <v>224</v>
      </c>
      <c r="C156" s="36" t="s">
        <v>139</v>
      </c>
      <c r="D156" s="58">
        <v>280062.248</v>
      </c>
      <c r="E156" s="58">
        <v>302772</v>
      </c>
      <c r="F156" s="28">
        <f t="shared" si="10"/>
        <v>92.49938831860278</v>
      </c>
      <c r="G156" s="59">
        <f t="shared" si="11"/>
        <v>1.9844779875871017</v>
      </c>
      <c r="H156" s="58">
        <v>554661.477</v>
      </c>
      <c r="I156" s="60">
        <v>617658.704</v>
      </c>
      <c r="J156" s="61">
        <f t="shared" si="12"/>
        <v>89.80064126158577</v>
      </c>
      <c r="K156" s="34">
        <f t="shared" si="13"/>
        <v>0.791968838161927</v>
      </c>
      <c r="L156" s="59">
        <f t="shared" si="14"/>
        <v>50.492464253110555</v>
      </c>
      <c r="M156" s="6"/>
      <c r="N156" s="55"/>
      <c r="P156" s="79"/>
      <c r="Q156"/>
    </row>
    <row r="157" spans="1:17" ht="13.5" customHeight="1">
      <c r="A157" s="56"/>
      <c r="B157" s="111">
        <v>227</v>
      </c>
      <c r="C157" s="36" t="s">
        <v>140</v>
      </c>
      <c r="D157" s="58">
        <v>45923.275</v>
      </c>
      <c r="E157" s="58">
        <v>49205.848</v>
      </c>
      <c r="F157" s="28">
        <f t="shared" si="10"/>
        <v>93.32889659781904</v>
      </c>
      <c r="G157" s="59">
        <f t="shared" si="11"/>
        <v>0.3254052590315888</v>
      </c>
      <c r="H157" s="58">
        <v>158546.636</v>
      </c>
      <c r="I157" s="60">
        <v>175058.349</v>
      </c>
      <c r="J157" s="61">
        <f t="shared" si="12"/>
        <v>90.56788031286644</v>
      </c>
      <c r="K157" s="34">
        <f t="shared" si="13"/>
        <v>0.22637951311589277</v>
      </c>
      <c r="L157" s="59">
        <f t="shared" si="14"/>
        <v>28.965152562429648</v>
      </c>
      <c r="M157" s="6"/>
      <c r="N157" s="55"/>
      <c r="O157"/>
      <c r="P157" s="79"/>
      <c r="Q157"/>
    </row>
    <row r="158" spans="1:17" ht="13.5" customHeight="1">
      <c r="A158" s="56"/>
      <c r="B158" s="111">
        <v>229</v>
      </c>
      <c r="C158" s="36" t="s">
        <v>141</v>
      </c>
      <c r="D158" s="58">
        <v>233.735</v>
      </c>
      <c r="E158" s="58">
        <v>14.022</v>
      </c>
      <c r="F158" s="28">
        <f t="shared" si="10"/>
        <v>1666.9162744259022</v>
      </c>
      <c r="G158" s="59">
        <f t="shared" si="11"/>
        <v>0.0016562102380491897</v>
      </c>
      <c r="H158" s="58">
        <v>584.011</v>
      </c>
      <c r="I158" s="60">
        <v>153.143</v>
      </c>
      <c r="J158" s="61">
        <f t="shared" si="12"/>
        <v>381.35011068086686</v>
      </c>
      <c r="K158" s="34">
        <f t="shared" si="13"/>
        <v>0.0008338753137236267</v>
      </c>
      <c r="L158" s="59">
        <f t="shared" si="14"/>
        <v>40.02236259248542</v>
      </c>
      <c r="M158" s="6"/>
      <c r="N158" s="55"/>
      <c r="P158" s="79"/>
      <c r="Q158"/>
    </row>
    <row r="159" spans="1:17" ht="13.5" customHeight="1">
      <c r="A159" s="56"/>
      <c r="B159" s="111">
        <v>231</v>
      </c>
      <c r="C159" s="36" t="s">
        <v>142</v>
      </c>
      <c r="D159" s="58">
        <v>13229.498</v>
      </c>
      <c r="E159" s="58">
        <v>12213.664</v>
      </c>
      <c r="F159" s="28">
        <f t="shared" si="10"/>
        <v>108.3171929406278</v>
      </c>
      <c r="G159" s="59">
        <f t="shared" si="11"/>
        <v>0.09374218680065577</v>
      </c>
      <c r="H159" s="58">
        <v>42020.494</v>
      </c>
      <c r="I159" s="60">
        <v>39487.083</v>
      </c>
      <c r="J159" s="61">
        <f t="shared" si="12"/>
        <v>106.4157967809372</v>
      </c>
      <c r="K159" s="34">
        <f t="shared" si="13"/>
        <v>0.05999861752102576</v>
      </c>
      <c r="L159" s="59">
        <f t="shared" si="14"/>
        <v>31.48344234125377</v>
      </c>
      <c r="M159" s="6"/>
      <c r="N159" s="55"/>
      <c r="O159"/>
      <c r="P159" s="79"/>
      <c r="Q159"/>
    </row>
    <row r="160" spans="1:17" ht="13.5" customHeight="1">
      <c r="A160" s="56"/>
      <c r="B160" s="111">
        <v>232</v>
      </c>
      <c r="C160" s="36" t="s">
        <v>143</v>
      </c>
      <c r="D160" s="58">
        <v>1394.743</v>
      </c>
      <c r="E160" s="58">
        <v>1147.447</v>
      </c>
      <c r="F160" s="28">
        <f t="shared" si="10"/>
        <v>121.55184509611338</v>
      </c>
      <c r="G160" s="59">
        <f t="shared" si="11"/>
        <v>0.009882934246250844</v>
      </c>
      <c r="H160" s="58">
        <v>9113.401</v>
      </c>
      <c r="I160" s="60">
        <v>7987.503</v>
      </c>
      <c r="J160" s="61">
        <f t="shared" si="12"/>
        <v>114.09574431458742</v>
      </c>
      <c r="K160" s="34">
        <f t="shared" si="13"/>
        <v>0.013012494829659396</v>
      </c>
      <c r="L160" s="59">
        <f t="shared" si="14"/>
        <v>15.304308457402454</v>
      </c>
      <c r="M160" s="6"/>
      <c r="N160" s="55"/>
      <c r="P160" s="79"/>
      <c r="Q160"/>
    </row>
    <row r="161" spans="1:17" ht="13.5" customHeight="1">
      <c r="A161" s="56"/>
      <c r="B161" s="111">
        <v>235</v>
      </c>
      <c r="C161" s="36" t="s">
        <v>144</v>
      </c>
      <c r="D161" s="58">
        <v>9345.857</v>
      </c>
      <c r="E161" s="58">
        <v>7903.476</v>
      </c>
      <c r="F161" s="28">
        <f t="shared" si="10"/>
        <v>118.24995736053351</v>
      </c>
      <c r="G161" s="59">
        <f t="shared" si="11"/>
        <v>0.06622330436923732</v>
      </c>
      <c r="H161" s="58">
        <v>12888.66</v>
      </c>
      <c r="I161" s="60">
        <v>11598.647</v>
      </c>
      <c r="J161" s="61">
        <f t="shared" si="12"/>
        <v>111.12209898275202</v>
      </c>
      <c r="K161" s="34">
        <f t="shared" si="13"/>
        <v>0.018402967411533615</v>
      </c>
      <c r="L161" s="59">
        <f t="shared" si="14"/>
        <v>72.512247200252</v>
      </c>
      <c r="M161" s="6"/>
      <c r="N161" s="55"/>
      <c r="O161"/>
      <c r="P161" s="79"/>
      <c r="Q161"/>
    </row>
    <row r="162" spans="1:17" ht="13.5" customHeight="1">
      <c r="A162" s="56"/>
      <c r="B162" s="111">
        <v>236</v>
      </c>
      <c r="C162" s="36" t="s">
        <v>145</v>
      </c>
      <c r="D162" s="58">
        <v>2334.658</v>
      </c>
      <c r="E162" s="58">
        <v>2346.545</v>
      </c>
      <c r="F162" s="28">
        <f t="shared" si="10"/>
        <v>99.49342544038149</v>
      </c>
      <c r="G162" s="59">
        <f t="shared" si="11"/>
        <v>0.016543027282792243</v>
      </c>
      <c r="H162" s="58">
        <v>5522.51</v>
      </c>
      <c r="I162" s="60">
        <v>6385.817</v>
      </c>
      <c r="J162" s="61">
        <f t="shared" si="12"/>
        <v>86.48086846209341</v>
      </c>
      <c r="K162" s="34">
        <f t="shared" si="13"/>
        <v>0.007885270583588094</v>
      </c>
      <c r="L162" s="59">
        <f t="shared" si="14"/>
        <v>42.27530597500049</v>
      </c>
      <c r="M162" s="6"/>
      <c r="N162" s="55"/>
      <c r="P162" s="79"/>
      <c r="Q162"/>
    </row>
    <row r="163" spans="1:17" ht="13.5" customHeight="1">
      <c r="A163" s="56"/>
      <c r="B163" s="111">
        <v>237</v>
      </c>
      <c r="C163" s="36" t="s">
        <v>146</v>
      </c>
      <c r="D163" s="58">
        <v>704.939</v>
      </c>
      <c r="E163" s="58">
        <v>561.4</v>
      </c>
      <c r="F163" s="28">
        <f t="shared" si="10"/>
        <v>125.5680441752761</v>
      </c>
      <c r="G163" s="59">
        <f t="shared" si="11"/>
        <v>0.004995089263482823</v>
      </c>
      <c r="H163" s="58">
        <v>5930.973</v>
      </c>
      <c r="I163" s="60">
        <v>6353.679</v>
      </c>
      <c r="J163" s="61">
        <f t="shared" si="12"/>
        <v>93.34706710867829</v>
      </c>
      <c r="K163" s="34">
        <f t="shared" si="13"/>
        <v>0.008468491126128377</v>
      </c>
      <c r="L163" s="59">
        <f t="shared" si="14"/>
        <v>11.885722629322371</v>
      </c>
      <c r="M163" s="6"/>
      <c r="N163" s="55"/>
      <c r="P163" s="79"/>
      <c r="Q163"/>
    </row>
    <row r="164" spans="1:17" ht="13.5" customHeight="1">
      <c r="A164" s="56"/>
      <c r="B164" s="111">
        <v>238</v>
      </c>
      <c r="C164" s="36" t="s">
        <v>147</v>
      </c>
      <c r="D164" s="58">
        <v>19973.805</v>
      </c>
      <c r="E164" s="58">
        <v>10897.426</v>
      </c>
      <c r="F164" s="28">
        <f t="shared" si="10"/>
        <v>183.28920058736807</v>
      </c>
      <c r="G164" s="59">
        <f t="shared" si="11"/>
        <v>0.141531308249933</v>
      </c>
      <c r="H164" s="58">
        <v>33803.056</v>
      </c>
      <c r="I164" s="60">
        <v>24912.763</v>
      </c>
      <c r="J164" s="61">
        <f t="shared" si="12"/>
        <v>135.68569652430764</v>
      </c>
      <c r="K164" s="34">
        <f t="shared" si="13"/>
        <v>0.04826541610828789</v>
      </c>
      <c r="L164" s="59">
        <f t="shared" si="14"/>
        <v>59.088755170538434</v>
      </c>
      <c r="M164" s="6"/>
      <c r="N164" s="55"/>
      <c r="O164"/>
      <c r="P164" s="79"/>
      <c r="Q164"/>
    </row>
    <row r="165" spans="1:17" ht="13.5" customHeight="1">
      <c r="A165" s="56"/>
      <c r="B165" s="111">
        <v>239</v>
      </c>
      <c r="C165" s="36" t="s">
        <v>148</v>
      </c>
      <c r="D165" s="58">
        <v>561.037</v>
      </c>
      <c r="E165" s="58">
        <v>502.493</v>
      </c>
      <c r="F165" s="28">
        <f t="shared" si="10"/>
        <v>111.65070956212327</v>
      </c>
      <c r="G165" s="59">
        <f t="shared" si="11"/>
        <v>0.0039754218380833135</v>
      </c>
      <c r="H165" s="58">
        <v>2562.272</v>
      </c>
      <c r="I165" s="60">
        <v>1866.765</v>
      </c>
      <c r="J165" s="61">
        <f t="shared" si="12"/>
        <v>137.25734090793432</v>
      </c>
      <c r="K165" s="34">
        <f t="shared" si="13"/>
        <v>0.0036585190481776275</v>
      </c>
      <c r="L165" s="59">
        <f t="shared" si="14"/>
        <v>21.89607504589677</v>
      </c>
      <c r="M165" s="6"/>
      <c r="N165" s="55"/>
      <c r="O165"/>
      <c r="P165" s="79"/>
      <c r="Q165"/>
    </row>
    <row r="166" spans="1:17" ht="13.5" customHeight="1">
      <c r="A166" s="56"/>
      <c r="B166" s="111">
        <v>240</v>
      </c>
      <c r="C166" s="36" t="s">
        <v>149</v>
      </c>
      <c r="D166" s="58">
        <v>12.891</v>
      </c>
      <c r="E166" s="58">
        <v>8.614</v>
      </c>
      <c r="F166" s="28">
        <f t="shared" si="10"/>
        <v>149.65172974228</v>
      </c>
      <c r="G166" s="59">
        <f t="shared" si="11"/>
        <v>9.13436420676925E-05</v>
      </c>
      <c r="H166" s="58">
        <v>440.936</v>
      </c>
      <c r="I166" s="60">
        <v>1619.004</v>
      </c>
      <c r="J166" s="61">
        <f t="shared" si="12"/>
        <v>27.235016096316006</v>
      </c>
      <c r="K166" s="34">
        <f t="shared" si="13"/>
        <v>0.00062958684910394</v>
      </c>
      <c r="L166" s="59">
        <f t="shared" si="14"/>
        <v>2.9235535315782792</v>
      </c>
      <c r="M166" s="6"/>
      <c r="N166" s="55"/>
      <c r="P166" s="79"/>
      <c r="Q166"/>
    </row>
    <row r="167" spans="1:17" ht="13.5" customHeight="1">
      <c r="A167" s="56"/>
      <c r="B167" s="111">
        <v>245</v>
      </c>
      <c r="C167" s="36" t="s">
        <v>150</v>
      </c>
      <c r="D167" s="58">
        <v>41617.471</v>
      </c>
      <c r="E167" s="58">
        <v>40735.649</v>
      </c>
      <c r="F167" s="28">
        <f t="shared" si="10"/>
        <v>102.16474272939655</v>
      </c>
      <c r="G167" s="59">
        <f t="shared" si="11"/>
        <v>0.2948949945532986</v>
      </c>
      <c r="H167" s="58">
        <v>134186.59</v>
      </c>
      <c r="I167" s="60">
        <v>128501.336</v>
      </c>
      <c r="J167" s="61">
        <f t="shared" si="12"/>
        <v>104.42427618028812</v>
      </c>
      <c r="K167" s="34">
        <f t="shared" si="13"/>
        <v>0.19159722134301183</v>
      </c>
      <c r="L167" s="59">
        <f t="shared" si="14"/>
        <v>31.014627467618038</v>
      </c>
      <c r="M167" s="6"/>
      <c r="N167" s="55"/>
      <c r="P167" s="79"/>
      <c r="Q167"/>
    </row>
    <row r="168" spans="1:17" ht="13.5" customHeight="1">
      <c r="A168" s="56"/>
      <c r="B168" s="111">
        <v>246</v>
      </c>
      <c r="C168" s="36" t="s">
        <v>151</v>
      </c>
      <c r="D168" s="58">
        <v>1839.065</v>
      </c>
      <c r="E168" s="58">
        <v>1811.07</v>
      </c>
      <c r="F168" s="28">
        <f t="shared" si="10"/>
        <v>101.54577128437884</v>
      </c>
      <c r="G168" s="59">
        <f t="shared" si="11"/>
        <v>0.013031331556839724</v>
      </c>
      <c r="H168" s="58">
        <v>27715.939</v>
      </c>
      <c r="I168" s="60">
        <v>32059.981</v>
      </c>
      <c r="J168" s="61">
        <f t="shared" si="12"/>
        <v>86.45026645524212</v>
      </c>
      <c r="K168" s="34">
        <f t="shared" si="13"/>
        <v>0.03957397605313924</v>
      </c>
      <c r="L168" s="59">
        <f t="shared" si="14"/>
        <v>6.635405713658124</v>
      </c>
      <c r="M168" s="6"/>
      <c r="N168" s="55"/>
      <c r="P168" s="79"/>
      <c r="Q168"/>
    </row>
    <row r="169" spans="1:17" ht="13.5" customHeight="1">
      <c r="A169" s="56"/>
      <c r="B169" s="26"/>
      <c r="C169" s="64" t="s">
        <v>308</v>
      </c>
      <c r="D169" s="65">
        <f>D155+D185+D157+D159+D160+D161+D162+D163+D167+D168</f>
        <v>201311.16699999996</v>
      </c>
      <c r="E169" s="65">
        <f>E155+E157+E159+E160+E161+E162+E163+E167+E168</f>
        <v>198396.33999999997</v>
      </c>
      <c r="F169" s="66">
        <f t="shared" si="10"/>
        <v>101.46919393775107</v>
      </c>
      <c r="G169" s="67">
        <f t="shared" si="11"/>
        <v>1.4264599474577195</v>
      </c>
      <c r="H169" s="65">
        <f>H155+H185+H157+H159+H160+H161+H162+H163+H167+H168</f>
        <v>580212.696</v>
      </c>
      <c r="I169" s="65">
        <f>I155+I157+I159+I160+I161+I162+I163+I167+I168</f>
        <v>607524.213</v>
      </c>
      <c r="J169" s="68">
        <f t="shared" si="12"/>
        <v>95.50445621498217</v>
      </c>
      <c r="K169" s="69">
        <f t="shared" si="13"/>
        <v>0.8284519365276191</v>
      </c>
      <c r="L169" s="67">
        <f t="shared" si="14"/>
        <v>34.69609823911885</v>
      </c>
      <c r="N169" s="55"/>
      <c r="P169" s="79"/>
      <c r="Q169"/>
    </row>
    <row r="170" spans="1:17" ht="13.5" customHeight="1">
      <c r="A170" s="56"/>
      <c r="B170" s="26"/>
      <c r="C170" s="64" t="s">
        <v>342</v>
      </c>
      <c r="D170" s="65">
        <f>D171-D169</f>
        <v>325760.10300000006</v>
      </c>
      <c r="E170" s="65">
        <f>E171-E169</f>
        <v>332581.67999999993</v>
      </c>
      <c r="F170" s="66">
        <f t="shared" si="10"/>
        <v>97.94890175550263</v>
      </c>
      <c r="G170" s="67">
        <f t="shared" si="11"/>
        <v>2.308285955190958</v>
      </c>
      <c r="H170" s="65">
        <f>H171-H169</f>
        <v>706112.2270000004</v>
      </c>
      <c r="I170" s="65">
        <f>I171-I169</f>
        <v>738645.7319999998</v>
      </c>
      <c r="J170" s="68">
        <f t="shared" si="12"/>
        <v>95.59551980190696</v>
      </c>
      <c r="K170" s="69">
        <f t="shared" si="13"/>
        <v>1.008216548684381</v>
      </c>
      <c r="L170" s="67">
        <f t="shared" si="14"/>
        <v>46.1343240555442</v>
      </c>
      <c r="N170" s="55"/>
      <c r="P170" s="79"/>
      <c r="Q170"/>
    </row>
    <row r="171" spans="1:17" ht="13.5" customHeight="1" thickBot="1">
      <c r="A171" s="21" t="s">
        <v>343</v>
      </c>
      <c r="B171" s="22" t="s">
        <v>344</v>
      </c>
      <c r="C171" s="70"/>
      <c r="D171" s="71">
        <f>SUM(D147:D168)</f>
        <v>527071.27</v>
      </c>
      <c r="E171" s="71">
        <f>SUM(E147:E168)</f>
        <v>530978.0199999999</v>
      </c>
      <c r="F171" s="23">
        <f t="shared" si="10"/>
        <v>99.26423508076664</v>
      </c>
      <c r="G171" s="72">
        <f t="shared" si="11"/>
        <v>3.734745902648678</v>
      </c>
      <c r="H171" s="71">
        <f>SUM(H147:H168)</f>
        <v>1286324.9230000004</v>
      </c>
      <c r="I171" s="71">
        <f>SUM(I147:I168)</f>
        <v>1346169.9449999998</v>
      </c>
      <c r="J171" s="73">
        <f t="shared" si="12"/>
        <v>95.55442295957667</v>
      </c>
      <c r="K171" s="74">
        <f t="shared" si="13"/>
        <v>1.836668485212</v>
      </c>
      <c r="L171" s="72">
        <f t="shared" si="14"/>
        <v>40.97497145361614</v>
      </c>
      <c r="N171" s="55"/>
      <c r="P171" s="79"/>
      <c r="Q171"/>
    </row>
    <row r="172" spans="1:17" ht="13.5" customHeight="1">
      <c r="A172" s="87" t="s">
        <v>152</v>
      </c>
      <c r="B172" s="40">
        <v>133</v>
      </c>
      <c r="C172" s="85" t="s">
        <v>153</v>
      </c>
      <c r="D172" s="77">
        <v>15103.671</v>
      </c>
      <c r="E172" s="77">
        <v>4577.063</v>
      </c>
      <c r="F172" s="50">
        <f t="shared" si="10"/>
        <v>329.9860849632177</v>
      </c>
      <c r="G172" s="51">
        <f t="shared" si="11"/>
        <v>0.10702228824235413</v>
      </c>
      <c r="H172" s="77">
        <v>63164.83</v>
      </c>
      <c r="I172" s="78">
        <v>34774.429</v>
      </c>
      <c r="J172" s="53">
        <f t="shared" si="12"/>
        <v>181.64160222443914</v>
      </c>
      <c r="K172" s="54">
        <f t="shared" si="13"/>
        <v>0.09018938415980102</v>
      </c>
      <c r="L172" s="51">
        <f t="shared" si="14"/>
        <v>23.911520065834104</v>
      </c>
      <c r="N172" s="55"/>
      <c r="P172" s="79"/>
      <c r="Q172"/>
    </row>
    <row r="173" spans="1:17" ht="13.5" customHeight="1">
      <c r="A173" s="88"/>
      <c r="B173" s="111">
        <v>134</v>
      </c>
      <c r="C173" s="36" t="s">
        <v>154</v>
      </c>
      <c r="D173" s="58">
        <v>7680.085</v>
      </c>
      <c r="E173" s="58">
        <v>32407.555</v>
      </c>
      <c r="F173" s="28">
        <f t="shared" si="10"/>
        <v>23.698440070532936</v>
      </c>
      <c r="G173" s="59">
        <f t="shared" si="11"/>
        <v>0.05441990034050531</v>
      </c>
      <c r="H173" s="58">
        <v>37555.813</v>
      </c>
      <c r="I173" s="60">
        <v>60963.667</v>
      </c>
      <c r="J173" s="61">
        <f t="shared" si="12"/>
        <v>61.603599074839124</v>
      </c>
      <c r="K173" s="34">
        <f t="shared" si="13"/>
        <v>0.05362375939412247</v>
      </c>
      <c r="L173" s="59">
        <f t="shared" si="14"/>
        <v>20.449790289455322</v>
      </c>
      <c r="N173" s="55"/>
      <c r="P173" s="79"/>
      <c r="Q173"/>
    </row>
    <row r="174" spans="1:17" ht="13.5" customHeight="1">
      <c r="A174" s="88"/>
      <c r="B174" s="111">
        <v>135</v>
      </c>
      <c r="C174" s="36" t="s">
        <v>155</v>
      </c>
      <c r="D174" s="58">
        <v>61168.886</v>
      </c>
      <c r="E174" s="58">
        <v>78758.215</v>
      </c>
      <c r="F174" s="28">
        <f t="shared" si="10"/>
        <v>77.66667388284512</v>
      </c>
      <c r="G174" s="59">
        <f t="shared" si="11"/>
        <v>0.4334333122692953</v>
      </c>
      <c r="H174" s="58">
        <v>81460.843</v>
      </c>
      <c r="I174" s="60">
        <v>107329.309</v>
      </c>
      <c r="J174" s="61">
        <f t="shared" si="12"/>
        <v>75.89804104673775</v>
      </c>
      <c r="K174" s="34">
        <f t="shared" si="13"/>
        <v>0.11631319617749683</v>
      </c>
      <c r="L174" s="59">
        <f t="shared" si="14"/>
        <v>75.08992510671662</v>
      </c>
      <c r="N174" s="55"/>
      <c r="P174" s="79"/>
      <c r="Q174"/>
    </row>
    <row r="175" spans="1:17" ht="13.5" customHeight="1">
      <c r="A175" s="88"/>
      <c r="B175" s="111">
        <v>137</v>
      </c>
      <c r="C175" s="36" t="s">
        <v>156</v>
      </c>
      <c r="D175" s="58">
        <v>189787.738</v>
      </c>
      <c r="E175" s="58">
        <v>285314.588</v>
      </c>
      <c r="F175" s="28">
        <f t="shared" si="10"/>
        <v>66.51876419301772</v>
      </c>
      <c r="G175" s="59">
        <f t="shared" si="11"/>
        <v>1.3448067030260646</v>
      </c>
      <c r="H175" s="58">
        <v>546305.309</v>
      </c>
      <c r="I175" s="60">
        <v>825999.129</v>
      </c>
      <c r="J175" s="61">
        <f t="shared" si="12"/>
        <v>66.13872700584893</v>
      </c>
      <c r="K175" s="34">
        <f t="shared" si="13"/>
        <v>0.7800375522571628</v>
      </c>
      <c r="L175" s="59">
        <f t="shared" si="14"/>
        <v>34.74023313948794</v>
      </c>
      <c r="N175" s="55"/>
      <c r="P175" s="79"/>
      <c r="Q175"/>
    </row>
    <row r="176" spans="1:17" ht="13.5" customHeight="1">
      <c r="A176" s="88"/>
      <c r="B176" s="111">
        <v>138</v>
      </c>
      <c r="C176" s="36" t="s">
        <v>157</v>
      </c>
      <c r="D176" s="58">
        <v>115266.662</v>
      </c>
      <c r="E176" s="58">
        <v>126612.551</v>
      </c>
      <c r="F176" s="28">
        <f t="shared" si="10"/>
        <v>91.03889076526069</v>
      </c>
      <c r="G176" s="59">
        <f t="shared" si="11"/>
        <v>0.816761827326483</v>
      </c>
      <c r="H176" s="58">
        <v>184255.849</v>
      </c>
      <c r="I176" s="60">
        <v>225709.469</v>
      </c>
      <c r="J176" s="61">
        <f t="shared" si="12"/>
        <v>81.63408022549554</v>
      </c>
      <c r="K176" s="34">
        <f t="shared" si="13"/>
        <v>0.2630882019179231</v>
      </c>
      <c r="L176" s="59">
        <f t="shared" si="14"/>
        <v>62.55793920550116</v>
      </c>
      <c r="N176" s="55"/>
      <c r="P176" s="79"/>
      <c r="Q176"/>
    </row>
    <row r="177" spans="1:17" ht="13.5" customHeight="1">
      <c r="A177" s="88"/>
      <c r="B177" s="111">
        <v>140</v>
      </c>
      <c r="C177" s="36" t="s">
        <v>158</v>
      </c>
      <c r="D177" s="58">
        <v>97054.068</v>
      </c>
      <c r="E177" s="58">
        <v>98537.385</v>
      </c>
      <c r="F177" s="28">
        <f t="shared" si="10"/>
        <v>98.4946657555404</v>
      </c>
      <c r="G177" s="59">
        <f t="shared" si="11"/>
        <v>0.6877101891711649</v>
      </c>
      <c r="H177" s="58">
        <v>167166.315</v>
      </c>
      <c r="I177" s="60">
        <v>187053.689</v>
      </c>
      <c r="J177" s="61">
        <f t="shared" si="12"/>
        <v>89.3680931360835</v>
      </c>
      <c r="K177" s="34">
        <f t="shared" si="13"/>
        <v>0.2386870510395311</v>
      </c>
      <c r="L177" s="59">
        <f t="shared" si="14"/>
        <v>58.058388138782625</v>
      </c>
      <c r="N177" s="55"/>
      <c r="P177" s="79"/>
      <c r="Q177"/>
    </row>
    <row r="178" spans="1:17" ht="13.5" customHeight="1">
      <c r="A178" s="88"/>
      <c r="B178" s="111">
        <v>141</v>
      </c>
      <c r="C178" s="36" t="s">
        <v>159</v>
      </c>
      <c r="D178" s="58">
        <v>210161.515</v>
      </c>
      <c r="E178" s="58">
        <v>282031.652</v>
      </c>
      <c r="F178" s="28">
        <f t="shared" si="10"/>
        <v>74.5169960568823</v>
      </c>
      <c r="G178" s="59">
        <f t="shared" si="11"/>
        <v>1.4891721513120773</v>
      </c>
      <c r="H178" s="58">
        <v>277157.495</v>
      </c>
      <c r="I178" s="60">
        <v>389673.09</v>
      </c>
      <c r="J178" s="61">
        <f t="shared" si="12"/>
        <v>71.12564406230874</v>
      </c>
      <c r="K178" s="34">
        <f t="shared" si="13"/>
        <v>0.3957370547711936</v>
      </c>
      <c r="L178" s="59">
        <f t="shared" si="14"/>
        <v>75.82746950429755</v>
      </c>
      <c r="N178" s="55"/>
      <c r="P178" s="79"/>
      <c r="Q178"/>
    </row>
    <row r="179" spans="1:17" ht="13.5" customHeight="1">
      <c r="A179" s="88"/>
      <c r="B179" s="111">
        <v>143</v>
      </c>
      <c r="C179" s="36" t="s">
        <v>160</v>
      </c>
      <c r="D179" s="58">
        <v>47042.073</v>
      </c>
      <c r="E179" s="58">
        <v>37967.82</v>
      </c>
      <c r="F179" s="28">
        <f t="shared" si="10"/>
        <v>123.89985255935156</v>
      </c>
      <c r="G179" s="59">
        <f t="shared" si="11"/>
        <v>0.33333288947593365</v>
      </c>
      <c r="H179" s="58">
        <v>214182.709</v>
      </c>
      <c r="I179" s="60">
        <v>141472.324</v>
      </c>
      <c r="J179" s="61">
        <f t="shared" si="12"/>
        <v>151.3954835434809</v>
      </c>
      <c r="K179" s="34">
        <f t="shared" si="13"/>
        <v>0.30581902337721595</v>
      </c>
      <c r="L179" s="59">
        <f t="shared" si="14"/>
        <v>21.96352507615355</v>
      </c>
      <c r="N179" s="55"/>
      <c r="P179" s="79"/>
      <c r="Q179"/>
    </row>
    <row r="180" spans="1:17" ht="13.5" customHeight="1">
      <c r="A180" s="88"/>
      <c r="B180" s="111">
        <v>144</v>
      </c>
      <c r="C180" s="36" t="s">
        <v>161</v>
      </c>
      <c r="D180" s="58">
        <v>46215.615</v>
      </c>
      <c r="E180" s="58">
        <v>40445.886</v>
      </c>
      <c r="F180" s="28">
        <f t="shared" si="10"/>
        <v>114.26530500531004</v>
      </c>
      <c r="G180" s="59">
        <f t="shared" si="11"/>
        <v>0.32747673528029475</v>
      </c>
      <c r="H180" s="58">
        <v>68713.298</v>
      </c>
      <c r="I180" s="60">
        <v>69984.323</v>
      </c>
      <c r="J180" s="61">
        <f t="shared" si="12"/>
        <v>98.18384325872523</v>
      </c>
      <c r="K180" s="34">
        <f t="shared" si="13"/>
        <v>0.09811171866066744</v>
      </c>
      <c r="L180" s="59">
        <f t="shared" si="14"/>
        <v>67.25861855735698</v>
      </c>
      <c r="N180" s="55"/>
      <c r="P180" s="79"/>
      <c r="Q180"/>
    </row>
    <row r="181" spans="1:17" ht="13.5" customHeight="1">
      <c r="A181" s="88"/>
      <c r="B181" s="111">
        <v>145</v>
      </c>
      <c r="C181" s="36" t="s">
        <v>162</v>
      </c>
      <c r="D181" s="58">
        <v>119.149</v>
      </c>
      <c r="E181" s="58">
        <v>269.11</v>
      </c>
      <c r="F181" s="28">
        <f t="shared" si="10"/>
        <v>44.275203448404</v>
      </c>
      <c r="G181" s="59">
        <f t="shared" si="11"/>
        <v>0.0008442714769004338</v>
      </c>
      <c r="H181" s="58">
        <v>2474.032</v>
      </c>
      <c r="I181" s="60">
        <v>1115.957</v>
      </c>
      <c r="J181" s="61">
        <f t="shared" si="12"/>
        <v>221.69599724720575</v>
      </c>
      <c r="K181" s="34">
        <f t="shared" si="13"/>
        <v>0.003532526288310138</v>
      </c>
      <c r="L181" s="59">
        <f t="shared" si="14"/>
        <v>4.815984595187127</v>
      </c>
      <c r="N181" s="55"/>
      <c r="P181" s="79"/>
      <c r="Q181"/>
    </row>
    <row r="182" spans="1:17" ht="13.5" customHeight="1">
      <c r="A182" s="88"/>
      <c r="B182" s="111">
        <v>146</v>
      </c>
      <c r="C182" s="36" t="s">
        <v>163</v>
      </c>
      <c r="D182" s="58">
        <v>37895.67</v>
      </c>
      <c r="E182" s="58">
        <v>30190.24</v>
      </c>
      <c r="F182" s="28">
        <f t="shared" si="10"/>
        <v>125.52291734017349</v>
      </c>
      <c r="G182" s="59">
        <f t="shared" si="11"/>
        <v>0.2685228854546111</v>
      </c>
      <c r="H182" s="58">
        <v>60899.78</v>
      </c>
      <c r="I182" s="60">
        <v>56909.16</v>
      </c>
      <c r="J182" s="61">
        <f t="shared" si="12"/>
        <v>107.01226305220459</v>
      </c>
      <c r="K182" s="34">
        <f t="shared" si="13"/>
        <v>0.08695525110520153</v>
      </c>
      <c r="L182" s="59">
        <f t="shared" si="14"/>
        <v>62.22628390447388</v>
      </c>
      <c r="N182" s="55"/>
      <c r="P182" s="79"/>
      <c r="Q182"/>
    </row>
    <row r="183" spans="1:17" ht="13.5" customHeight="1">
      <c r="A183" s="88"/>
      <c r="B183" s="111">
        <v>147</v>
      </c>
      <c r="C183" s="36" t="s">
        <v>164</v>
      </c>
      <c r="D183" s="58">
        <v>343670.804</v>
      </c>
      <c r="E183" s="58">
        <v>389285.112</v>
      </c>
      <c r="F183" s="28">
        <f t="shared" si="10"/>
        <v>88.28254495383835</v>
      </c>
      <c r="G183" s="59">
        <f t="shared" si="11"/>
        <v>2.435198426009782</v>
      </c>
      <c r="H183" s="58">
        <v>868355.427</v>
      </c>
      <c r="I183" s="60">
        <v>1052107.341</v>
      </c>
      <c r="J183" s="61">
        <f t="shared" si="12"/>
        <v>82.53487008033338</v>
      </c>
      <c r="K183" s="34">
        <f t="shared" si="13"/>
        <v>1.2398741703722</v>
      </c>
      <c r="L183" s="59">
        <f t="shared" si="14"/>
        <v>39.57720460011589</v>
      </c>
      <c r="N183" s="55"/>
      <c r="P183" s="79"/>
      <c r="Q183"/>
    </row>
    <row r="184" spans="1:17" ht="13.5" customHeight="1">
      <c r="A184" s="88"/>
      <c r="B184" s="111">
        <v>149</v>
      </c>
      <c r="C184" s="36" t="s">
        <v>165</v>
      </c>
      <c r="D184" s="119">
        <v>10989.259</v>
      </c>
      <c r="E184" s="58">
        <v>10984.965</v>
      </c>
      <c r="F184" s="28">
        <f t="shared" si="10"/>
        <v>100.03908979227516</v>
      </c>
      <c r="G184" s="59">
        <f t="shared" si="11"/>
        <v>0.07786819802072517</v>
      </c>
      <c r="H184" s="119">
        <v>12605.495</v>
      </c>
      <c r="I184" s="60">
        <v>13744.679</v>
      </c>
      <c r="J184" s="61">
        <f t="shared" si="12"/>
        <v>91.71181807883619</v>
      </c>
      <c r="K184" s="34">
        <f t="shared" si="13"/>
        <v>0.01799865259004815</v>
      </c>
      <c r="L184" s="59">
        <f t="shared" si="14"/>
        <v>87.17832183504099</v>
      </c>
      <c r="N184" s="55"/>
      <c r="P184" s="79"/>
      <c r="Q184"/>
    </row>
    <row r="185" spans="1:17" ht="13.5" customHeight="1">
      <c r="A185" s="88"/>
      <c r="B185" s="111">
        <v>158</v>
      </c>
      <c r="C185" s="36" t="s">
        <v>166</v>
      </c>
      <c r="D185" s="58"/>
      <c r="E185" s="90"/>
      <c r="F185" s="28"/>
      <c r="G185" s="59"/>
      <c r="H185" s="58">
        <v>296.72</v>
      </c>
      <c r="I185" s="60">
        <v>186.534</v>
      </c>
      <c r="J185" s="61">
        <f t="shared" si="12"/>
        <v>159.07019631809754</v>
      </c>
      <c r="K185" s="34">
        <f t="shared" si="13"/>
        <v>0.0004236692169977527</v>
      </c>
      <c r="L185" s="59">
        <f t="shared" si="14"/>
        <v>0</v>
      </c>
      <c r="N185" s="55"/>
      <c r="O185"/>
      <c r="P185" s="79"/>
      <c r="Q185"/>
    </row>
    <row r="186" spans="1:17" ht="13.5" customHeight="1" thickBot="1">
      <c r="A186" s="21" t="s">
        <v>167</v>
      </c>
      <c r="B186" s="22" t="s">
        <v>299</v>
      </c>
      <c r="C186" s="70"/>
      <c r="D186" s="71">
        <f>SUM(D172:D185)</f>
        <v>1182155.195</v>
      </c>
      <c r="E186" s="71">
        <f>SUM(E172:E185)</f>
        <v>1417382.142</v>
      </c>
      <c r="F186" s="23">
        <f t="shared" si="10"/>
        <v>83.40412652101836</v>
      </c>
      <c r="G186" s="72">
        <f t="shared" si="11"/>
        <v>8.376569777406193</v>
      </c>
      <c r="H186" s="71">
        <f>SUM(H172:H185)</f>
        <v>2584593.915</v>
      </c>
      <c r="I186" s="71">
        <f>SUM(I172:I185)</f>
        <v>3167023.1</v>
      </c>
      <c r="J186" s="73">
        <f t="shared" si="12"/>
        <v>81.60956940920323</v>
      </c>
      <c r="K186" s="74">
        <f t="shared" si="13"/>
        <v>3.6903912113278716</v>
      </c>
      <c r="L186" s="72">
        <f t="shared" si="14"/>
        <v>45.73852736165712</v>
      </c>
      <c r="N186" s="55"/>
      <c r="O186"/>
      <c r="P186" s="79"/>
      <c r="Q186"/>
    </row>
    <row r="187" spans="1:17" ht="13.5" customHeight="1">
      <c r="A187" s="87" t="s">
        <v>168</v>
      </c>
      <c r="B187" s="40">
        <v>501</v>
      </c>
      <c r="C187" s="85" t="s">
        <v>169</v>
      </c>
      <c r="D187" s="77">
        <v>3442.885</v>
      </c>
      <c r="E187" s="77">
        <v>12817.44</v>
      </c>
      <c r="F187" s="50">
        <f t="shared" si="10"/>
        <v>26.860941030346154</v>
      </c>
      <c r="G187" s="51">
        <f t="shared" si="11"/>
        <v>0.024395753248020128</v>
      </c>
      <c r="H187" s="77">
        <v>36564.766</v>
      </c>
      <c r="I187" s="78">
        <v>31374.559</v>
      </c>
      <c r="J187" s="53">
        <f t="shared" si="12"/>
        <v>116.54272495113001</v>
      </c>
      <c r="K187" s="54">
        <f t="shared" si="13"/>
        <v>0.05220870106809804</v>
      </c>
      <c r="L187" s="51">
        <f t="shared" si="14"/>
        <v>9.415854049223233</v>
      </c>
      <c r="N187" s="55"/>
      <c r="P187" s="79"/>
      <c r="Q187"/>
    </row>
    <row r="188" spans="1:17" ht="13.5" customHeight="1">
      <c r="A188" s="88"/>
      <c r="B188" s="111">
        <v>502</v>
      </c>
      <c r="C188" s="36" t="s">
        <v>239</v>
      </c>
      <c r="D188" s="58">
        <v>0.608</v>
      </c>
      <c r="E188" s="58">
        <v>0</v>
      </c>
      <c r="F188" s="83" t="s">
        <v>295</v>
      </c>
      <c r="G188" s="51">
        <f t="shared" si="11"/>
        <v>4.308194428450627E-06</v>
      </c>
      <c r="H188" s="58">
        <v>160.259</v>
      </c>
      <c r="I188" s="60">
        <v>133.282</v>
      </c>
      <c r="J188" s="61">
        <f t="shared" si="12"/>
        <v>120.2405426089044</v>
      </c>
      <c r="K188" s="34">
        <f t="shared" si="13"/>
        <v>0.00022882449800095322</v>
      </c>
      <c r="L188" s="59">
        <f t="shared" si="14"/>
        <v>0.37938586912435496</v>
      </c>
      <c r="N188" s="55"/>
      <c r="P188" s="79"/>
      <c r="Q188"/>
    </row>
    <row r="189" spans="1:17" ht="13.5" customHeight="1">
      <c r="A189" s="88"/>
      <c r="B189" s="111">
        <v>503</v>
      </c>
      <c r="C189" s="36" t="s">
        <v>170</v>
      </c>
      <c r="D189" s="58">
        <v>2187.38</v>
      </c>
      <c r="E189" s="58">
        <v>3375.146</v>
      </c>
      <c r="F189" s="28">
        <f t="shared" si="10"/>
        <v>64.80845569347223</v>
      </c>
      <c r="G189" s="59">
        <f t="shared" si="11"/>
        <v>0.015499438040961072</v>
      </c>
      <c r="H189" s="58">
        <v>24170.469</v>
      </c>
      <c r="I189" s="60">
        <v>29999.117</v>
      </c>
      <c r="J189" s="61">
        <f t="shared" si="12"/>
        <v>80.57060146136969</v>
      </c>
      <c r="K189" s="34">
        <f t="shared" si="13"/>
        <v>0.034511605809175165</v>
      </c>
      <c r="L189" s="59">
        <f t="shared" si="14"/>
        <v>9.049803708815084</v>
      </c>
      <c r="N189" s="55"/>
      <c r="P189" s="79"/>
      <c r="Q189"/>
    </row>
    <row r="190" spans="1:17" ht="13.5" customHeight="1">
      <c r="A190" s="88"/>
      <c r="B190" s="111">
        <v>504</v>
      </c>
      <c r="C190" s="36" t="s">
        <v>171</v>
      </c>
      <c r="D190" s="58">
        <v>4129.451</v>
      </c>
      <c r="E190" s="58">
        <v>3030.493</v>
      </c>
      <c r="F190" s="28">
        <f t="shared" si="10"/>
        <v>136.2633406511746</v>
      </c>
      <c r="G190" s="59">
        <f t="shared" si="11"/>
        <v>0.029260654261118207</v>
      </c>
      <c r="H190" s="58">
        <v>9518.328</v>
      </c>
      <c r="I190" s="60">
        <v>9819.212</v>
      </c>
      <c r="J190" s="61">
        <f t="shared" si="12"/>
        <v>96.935762258723</v>
      </c>
      <c r="K190" s="34">
        <f t="shared" si="13"/>
        <v>0.013590666523617501</v>
      </c>
      <c r="L190" s="59">
        <f t="shared" si="14"/>
        <v>43.38420571344043</v>
      </c>
      <c r="N190" s="55"/>
      <c r="P190" s="79"/>
      <c r="Q190"/>
    </row>
    <row r="191" spans="1:17" ht="13.5" customHeight="1">
      <c r="A191" s="88"/>
      <c r="B191" s="111">
        <v>505</v>
      </c>
      <c r="C191" s="36" t="s">
        <v>172</v>
      </c>
      <c r="D191" s="58">
        <v>1137.977</v>
      </c>
      <c r="E191" s="58">
        <v>1517.185</v>
      </c>
      <c r="F191" s="28">
        <f t="shared" si="10"/>
        <v>75.00581669341577</v>
      </c>
      <c r="G191" s="59">
        <f t="shared" si="11"/>
        <v>0.008063529886685789</v>
      </c>
      <c r="H191" s="58">
        <v>2290.892</v>
      </c>
      <c r="I191" s="60">
        <v>7367.417</v>
      </c>
      <c r="J191" s="61">
        <f t="shared" si="12"/>
        <v>31.094914269139366</v>
      </c>
      <c r="K191" s="34">
        <f t="shared" si="13"/>
        <v>0.0032710313422297643</v>
      </c>
      <c r="L191" s="59">
        <f t="shared" si="14"/>
        <v>49.67396978993336</v>
      </c>
      <c r="N191" s="55"/>
      <c r="P191" s="79"/>
      <c r="Q191"/>
    </row>
    <row r="192" spans="1:17" ht="13.5" customHeight="1">
      <c r="A192" s="88"/>
      <c r="B192" s="111">
        <v>506</v>
      </c>
      <c r="C192" s="36" t="s">
        <v>173</v>
      </c>
      <c r="D192" s="58">
        <v>18555.526</v>
      </c>
      <c r="E192" s="58">
        <v>24806.596</v>
      </c>
      <c r="F192" s="28">
        <f t="shared" si="10"/>
        <v>74.80077476168032</v>
      </c>
      <c r="G192" s="59">
        <f t="shared" si="11"/>
        <v>0.1314816015298861</v>
      </c>
      <c r="H192" s="58">
        <v>124196.057</v>
      </c>
      <c r="I192" s="60">
        <v>155415.899</v>
      </c>
      <c r="J192" s="61">
        <f t="shared" si="12"/>
        <v>79.91206678281995</v>
      </c>
      <c r="K192" s="34">
        <f t="shared" si="13"/>
        <v>0.17733232078524622</v>
      </c>
      <c r="L192" s="59">
        <f t="shared" si="14"/>
        <v>14.940511356169706</v>
      </c>
      <c r="N192" s="55"/>
      <c r="P192" s="79"/>
      <c r="Q192"/>
    </row>
    <row r="193" spans="1:17" ht="13.5" customHeight="1">
      <c r="A193" s="88"/>
      <c r="B193" s="111">
        <v>507</v>
      </c>
      <c r="C193" s="36" t="s">
        <v>174</v>
      </c>
      <c r="D193" s="58">
        <v>2099.065</v>
      </c>
      <c r="E193" s="58">
        <v>2435.219</v>
      </c>
      <c r="F193" s="28">
        <f t="shared" si="10"/>
        <v>86.1961490937776</v>
      </c>
      <c r="G193" s="59">
        <f t="shared" si="11"/>
        <v>0.014873651542690321</v>
      </c>
      <c r="H193" s="58">
        <v>5391.839</v>
      </c>
      <c r="I193" s="60">
        <v>7240.609</v>
      </c>
      <c r="J193" s="61">
        <f t="shared" si="12"/>
        <v>74.46665052621955</v>
      </c>
      <c r="K193" s="34">
        <f t="shared" si="13"/>
        <v>0.0076986930685762536</v>
      </c>
      <c r="L193" s="59">
        <f t="shared" si="14"/>
        <v>38.9304094577008</v>
      </c>
      <c r="N193" s="55"/>
      <c r="P193" s="79"/>
      <c r="Q193"/>
    </row>
    <row r="194" spans="1:17" ht="13.5" customHeight="1">
      <c r="A194" s="88"/>
      <c r="B194" s="111">
        <v>508</v>
      </c>
      <c r="C194" s="36" t="s">
        <v>240</v>
      </c>
      <c r="D194" s="58">
        <v>0</v>
      </c>
      <c r="E194" s="58">
        <v>0.465</v>
      </c>
      <c r="F194" s="83" t="s">
        <v>254</v>
      </c>
      <c r="G194" s="59">
        <f t="shared" si="11"/>
        <v>0</v>
      </c>
      <c r="H194" s="58">
        <v>9.19</v>
      </c>
      <c r="I194" s="60">
        <v>42.213</v>
      </c>
      <c r="J194" s="61">
        <f t="shared" si="12"/>
        <v>21.770544618956244</v>
      </c>
      <c r="K194" s="34">
        <f t="shared" si="13"/>
        <v>1.3121866083207557E-05</v>
      </c>
      <c r="L194" s="59">
        <f t="shared" si="14"/>
        <v>0</v>
      </c>
      <c r="N194" s="55"/>
      <c r="P194" s="79"/>
      <c r="Q194"/>
    </row>
    <row r="195" spans="1:17" ht="13.5" customHeight="1">
      <c r="A195" s="88"/>
      <c r="B195" s="111">
        <v>509</v>
      </c>
      <c r="C195" s="36" t="s">
        <v>175</v>
      </c>
      <c r="D195" s="58">
        <v>42.704</v>
      </c>
      <c r="E195" s="58">
        <v>31.502</v>
      </c>
      <c r="F195" s="28">
        <f t="shared" si="10"/>
        <v>135.55964700653925</v>
      </c>
      <c r="G195" s="59">
        <f t="shared" si="11"/>
        <v>0.00030259397182986114</v>
      </c>
      <c r="H195" s="58">
        <v>1245.728</v>
      </c>
      <c r="I195" s="60">
        <v>1260.333</v>
      </c>
      <c r="J195" s="61">
        <f t="shared" si="12"/>
        <v>98.84117927563588</v>
      </c>
      <c r="K195" s="34">
        <f t="shared" si="13"/>
        <v>0.0017787025018609344</v>
      </c>
      <c r="L195" s="59">
        <f t="shared" si="14"/>
        <v>3.4280356546533435</v>
      </c>
      <c r="N195" s="55"/>
      <c r="P195" s="79"/>
      <c r="Q195"/>
    </row>
    <row r="196" spans="1:17" ht="13.5" customHeight="1">
      <c r="A196" s="88"/>
      <c r="B196" s="111">
        <v>510</v>
      </c>
      <c r="C196" s="36" t="s">
        <v>176</v>
      </c>
      <c r="D196" s="58">
        <v>332.605</v>
      </c>
      <c r="E196" s="58">
        <v>288.029</v>
      </c>
      <c r="F196" s="28">
        <f t="shared" si="10"/>
        <v>115.47621940846236</v>
      </c>
      <c r="G196" s="59">
        <f t="shared" si="11"/>
        <v>0.002356787841899376</v>
      </c>
      <c r="H196" s="58">
        <v>5943.106</v>
      </c>
      <c r="I196" s="60">
        <v>5857.588</v>
      </c>
      <c r="J196" s="61">
        <f t="shared" si="12"/>
        <v>101.45995245824733</v>
      </c>
      <c r="K196" s="34">
        <f t="shared" si="13"/>
        <v>0.008485815130610157</v>
      </c>
      <c r="L196" s="59">
        <f t="shared" si="14"/>
        <v>5.5964843972158675</v>
      </c>
      <c r="N196" s="55"/>
      <c r="P196" s="79"/>
      <c r="Q196"/>
    </row>
    <row r="197" spans="1:17" ht="13.5" customHeight="1">
      <c r="A197" s="88"/>
      <c r="B197" s="111">
        <v>511</v>
      </c>
      <c r="C197" s="36" t="s">
        <v>177</v>
      </c>
      <c r="D197" s="58">
        <v>52.275</v>
      </c>
      <c r="E197" s="58">
        <v>46.765</v>
      </c>
      <c r="F197" s="28">
        <f t="shared" si="10"/>
        <v>111.78231583449161</v>
      </c>
      <c r="G197" s="59">
        <f t="shared" si="11"/>
        <v>0.00037041260484746137</v>
      </c>
      <c r="H197" s="58">
        <v>176.257</v>
      </c>
      <c r="I197" s="60">
        <v>117.093</v>
      </c>
      <c r="J197" s="61">
        <f t="shared" si="12"/>
        <v>150.5273585953046</v>
      </c>
      <c r="K197" s="34">
        <f t="shared" si="13"/>
        <v>0.00025166711101500704</v>
      </c>
      <c r="L197" s="59">
        <f t="shared" si="14"/>
        <v>29.65839654595278</v>
      </c>
      <c r="N197" s="55"/>
      <c r="P197" s="79"/>
      <c r="Q197"/>
    </row>
    <row r="198" spans="1:17" ht="13.5" customHeight="1">
      <c r="A198" s="88"/>
      <c r="B198" s="111">
        <v>512</v>
      </c>
      <c r="C198" s="36" t="s">
        <v>178</v>
      </c>
      <c r="D198" s="58">
        <v>10.548</v>
      </c>
      <c r="E198" s="58">
        <v>1.948</v>
      </c>
      <c r="F198" s="28">
        <f t="shared" si="10"/>
        <v>541.4784394250513</v>
      </c>
      <c r="G198" s="59">
        <f t="shared" si="11"/>
        <v>7.474150465673884E-05</v>
      </c>
      <c r="H198" s="58">
        <v>193.08</v>
      </c>
      <c r="I198" s="60">
        <v>24.393</v>
      </c>
      <c r="J198" s="61">
        <f t="shared" si="12"/>
        <v>791.5385561431559</v>
      </c>
      <c r="K198" s="34">
        <f t="shared" si="13"/>
        <v>0.000275687693508783</v>
      </c>
      <c r="L198" s="59">
        <f t="shared" si="14"/>
        <v>5.463020509633313</v>
      </c>
      <c r="N198" s="55"/>
      <c r="P198" s="79"/>
      <c r="Q198"/>
    </row>
    <row r="199" spans="1:17" ht="13.5" customHeight="1">
      <c r="A199" s="88"/>
      <c r="B199" s="111">
        <v>513</v>
      </c>
      <c r="C199" s="36" t="s">
        <v>179</v>
      </c>
      <c r="D199" s="58">
        <v>174.824</v>
      </c>
      <c r="E199" s="58">
        <v>189.449</v>
      </c>
      <c r="F199" s="28">
        <f t="shared" si="10"/>
        <v>92.28024428738078</v>
      </c>
      <c r="G199" s="59">
        <f t="shared" si="11"/>
        <v>0.0012387759584859416</v>
      </c>
      <c r="H199" s="58">
        <v>812.164</v>
      </c>
      <c r="I199" s="60">
        <v>1367.75</v>
      </c>
      <c r="J199" s="61">
        <f t="shared" si="12"/>
        <v>59.37956497898007</v>
      </c>
      <c r="K199" s="34">
        <f t="shared" si="13"/>
        <v>0.0011596417024594325</v>
      </c>
      <c r="L199" s="59">
        <f t="shared" si="14"/>
        <v>21.525701705566856</v>
      </c>
      <c r="N199" s="55"/>
      <c r="P199" s="79"/>
      <c r="Q199"/>
    </row>
    <row r="200" spans="1:17" ht="13.5" customHeight="1">
      <c r="A200" s="88"/>
      <c r="B200" s="111">
        <v>514</v>
      </c>
      <c r="C200" s="36" t="s">
        <v>180</v>
      </c>
      <c r="D200" s="58">
        <v>200.422</v>
      </c>
      <c r="E200" s="58">
        <v>89.639</v>
      </c>
      <c r="F200" s="28">
        <f t="shared" si="10"/>
        <v>223.58794721047758</v>
      </c>
      <c r="G200" s="59">
        <f t="shared" si="11"/>
        <v>0.001420159446939032</v>
      </c>
      <c r="H200" s="58">
        <v>1554.394</v>
      </c>
      <c r="I200" s="60">
        <v>1333.723</v>
      </c>
      <c r="J200" s="61">
        <f t="shared" si="12"/>
        <v>116.54548958067006</v>
      </c>
      <c r="K200" s="34">
        <f t="shared" si="13"/>
        <v>0.0022194287169250634</v>
      </c>
      <c r="L200" s="59">
        <f t="shared" si="14"/>
        <v>12.893899487517322</v>
      </c>
      <c r="N200" s="55"/>
      <c r="P200" s="79"/>
      <c r="Q200"/>
    </row>
    <row r="201" spans="1:17" ht="13.5" customHeight="1">
      <c r="A201" s="88"/>
      <c r="B201" s="111">
        <v>515</v>
      </c>
      <c r="C201" s="36" t="s">
        <v>181</v>
      </c>
      <c r="D201" s="58">
        <v>85.295</v>
      </c>
      <c r="E201" s="58">
        <v>329.365</v>
      </c>
      <c r="F201" s="28">
        <f t="shared" si="10"/>
        <v>25.896801420916006</v>
      </c>
      <c r="G201" s="59">
        <f t="shared" si="11"/>
        <v>0.0006043872430504872</v>
      </c>
      <c r="H201" s="58">
        <v>119166.829</v>
      </c>
      <c r="I201" s="60">
        <v>104539.395</v>
      </c>
      <c r="J201" s="61">
        <f t="shared" si="12"/>
        <v>113.9922696128096</v>
      </c>
      <c r="K201" s="34">
        <f t="shared" si="13"/>
        <v>0.17015137885728998</v>
      </c>
      <c r="L201" s="59">
        <f t="shared" si="14"/>
        <v>0.0715761262725217</v>
      </c>
      <c r="N201" s="55"/>
      <c r="P201" s="79"/>
      <c r="Q201"/>
    </row>
    <row r="202" spans="1:17" ht="13.5" customHeight="1">
      <c r="A202" s="88"/>
      <c r="B202" s="111">
        <v>516</v>
      </c>
      <c r="C202" s="36" t="s">
        <v>182</v>
      </c>
      <c r="D202" s="58">
        <v>101.586</v>
      </c>
      <c r="E202" s="58">
        <v>305.921</v>
      </c>
      <c r="F202" s="28">
        <f aca="true" t="shared" si="15" ref="F202:F247">D202/E202*100</f>
        <v>33.20661216457844</v>
      </c>
      <c r="G202" s="59">
        <f aca="true" t="shared" si="16" ref="G202:G250">D202/$D$8*100</f>
        <v>0.000719822761856226</v>
      </c>
      <c r="H202" s="58">
        <v>5539.849</v>
      </c>
      <c r="I202" s="60">
        <v>6599.152</v>
      </c>
      <c r="J202" s="61">
        <f aca="true" t="shared" si="17" ref="J202:J247">H202/I202*100</f>
        <v>83.94789209280222</v>
      </c>
      <c r="K202" s="34">
        <f aca="true" t="shared" si="18" ref="K202:K250">H202/$H$8*100</f>
        <v>0.007910027932447368</v>
      </c>
      <c r="L202" s="59">
        <f aca="true" t="shared" si="19" ref="L202:L247">D202/H202*100</f>
        <v>1.8337322912592022</v>
      </c>
      <c r="N202" s="55"/>
      <c r="P202" s="79"/>
      <c r="Q202"/>
    </row>
    <row r="203" spans="1:17" ht="13.5" customHeight="1">
      <c r="A203" s="88"/>
      <c r="B203" s="111">
        <v>517</v>
      </c>
      <c r="C203" s="36" t="s">
        <v>183</v>
      </c>
      <c r="D203" s="58">
        <v>3376.58</v>
      </c>
      <c r="E203" s="58">
        <v>2748.612</v>
      </c>
      <c r="F203" s="28">
        <f t="shared" si="15"/>
        <v>122.84673136841431</v>
      </c>
      <c r="G203" s="59">
        <f t="shared" si="16"/>
        <v>0.023925926222397725</v>
      </c>
      <c r="H203" s="58">
        <v>13549.01</v>
      </c>
      <c r="I203" s="60">
        <v>12762.56</v>
      </c>
      <c r="J203" s="61">
        <f t="shared" si="17"/>
        <v>106.1621649575007</v>
      </c>
      <c r="K203" s="34">
        <f t="shared" si="18"/>
        <v>0.01934584273993907</v>
      </c>
      <c r="L203" s="59">
        <f t="shared" si="19"/>
        <v>24.921230407240085</v>
      </c>
      <c r="N203" s="55"/>
      <c r="P203" s="79"/>
      <c r="Q203"/>
    </row>
    <row r="204" spans="1:17" ht="13.5" customHeight="1">
      <c r="A204" s="88"/>
      <c r="B204" s="111">
        <v>518</v>
      </c>
      <c r="C204" s="36" t="s">
        <v>184</v>
      </c>
      <c r="D204" s="58">
        <v>194.585</v>
      </c>
      <c r="E204" s="58">
        <v>151.006</v>
      </c>
      <c r="F204" s="28">
        <f t="shared" si="15"/>
        <v>128.85911818073455</v>
      </c>
      <c r="G204" s="59">
        <f t="shared" si="16"/>
        <v>0.0013787993632566862</v>
      </c>
      <c r="H204" s="58">
        <v>4682.731</v>
      </c>
      <c r="I204" s="60">
        <v>4067.313</v>
      </c>
      <c r="J204" s="61">
        <f t="shared" si="17"/>
        <v>115.13082469925476</v>
      </c>
      <c r="K204" s="34">
        <f t="shared" si="18"/>
        <v>0.006686199029998326</v>
      </c>
      <c r="L204" s="59">
        <f t="shared" si="19"/>
        <v>4.15537428906337</v>
      </c>
      <c r="N204" s="55"/>
      <c r="P204" s="79"/>
      <c r="Q204"/>
    </row>
    <row r="205" spans="1:17" ht="13.5" customHeight="1">
      <c r="A205" s="88"/>
      <c r="B205" s="111">
        <v>519</v>
      </c>
      <c r="C205" s="36" t="s">
        <v>185</v>
      </c>
      <c r="D205" s="58">
        <v>74.472</v>
      </c>
      <c r="E205" s="58">
        <v>41.958</v>
      </c>
      <c r="F205" s="28">
        <f t="shared" si="15"/>
        <v>177.4917774917775</v>
      </c>
      <c r="G205" s="59">
        <f t="shared" si="16"/>
        <v>0.0005276971307164064</v>
      </c>
      <c r="H205" s="58">
        <v>1144.486</v>
      </c>
      <c r="I205" s="60">
        <v>1112.419</v>
      </c>
      <c r="J205" s="61">
        <f t="shared" si="17"/>
        <v>102.88263684816603</v>
      </c>
      <c r="K205" s="34">
        <f t="shared" si="18"/>
        <v>0.0016341449429930236</v>
      </c>
      <c r="L205" s="59">
        <f t="shared" si="19"/>
        <v>6.507025861391051</v>
      </c>
      <c r="N205" s="55"/>
      <c r="P205" s="79"/>
      <c r="Q205"/>
    </row>
    <row r="206" spans="1:17" ht="13.5" customHeight="1">
      <c r="A206" s="88"/>
      <c r="B206" s="111">
        <v>520</v>
      </c>
      <c r="C206" s="36" t="s">
        <v>186</v>
      </c>
      <c r="D206" s="58">
        <v>79.309</v>
      </c>
      <c r="E206" s="58">
        <v>30.973</v>
      </c>
      <c r="F206" s="28">
        <f t="shared" si="15"/>
        <v>256.05850256675166</v>
      </c>
      <c r="G206" s="59">
        <f t="shared" si="16"/>
        <v>0.0005619713682993269</v>
      </c>
      <c r="H206" s="58">
        <v>846.223</v>
      </c>
      <c r="I206" s="60">
        <v>706.133</v>
      </c>
      <c r="J206" s="61">
        <f t="shared" si="17"/>
        <v>119.83903882129852</v>
      </c>
      <c r="K206" s="34">
        <f t="shared" si="18"/>
        <v>0.001208272566107742</v>
      </c>
      <c r="L206" s="59">
        <f t="shared" si="19"/>
        <v>9.372115860712839</v>
      </c>
      <c r="N206" s="55"/>
      <c r="P206" s="79"/>
      <c r="Q206"/>
    </row>
    <row r="207" spans="1:17" ht="13.5" customHeight="1">
      <c r="A207" s="88"/>
      <c r="B207" s="111">
        <v>521</v>
      </c>
      <c r="C207" s="36" t="s">
        <v>187</v>
      </c>
      <c r="D207" s="58">
        <v>193.649</v>
      </c>
      <c r="E207" s="58">
        <v>52.664</v>
      </c>
      <c r="F207" s="28">
        <f t="shared" si="15"/>
        <v>367.7065927388728</v>
      </c>
      <c r="G207" s="59">
        <f t="shared" si="16"/>
        <v>0.0013721670113076242</v>
      </c>
      <c r="H207" s="58">
        <v>3183.496</v>
      </c>
      <c r="I207" s="60">
        <v>1650.47</v>
      </c>
      <c r="J207" s="61">
        <f t="shared" si="17"/>
        <v>192.88420874054057</v>
      </c>
      <c r="K207" s="34">
        <f t="shared" si="18"/>
        <v>0.004545528638566587</v>
      </c>
      <c r="L207" s="59">
        <f t="shared" si="19"/>
        <v>6.082903826485097</v>
      </c>
      <c r="N207" s="55"/>
      <c r="P207" s="79"/>
      <c r="Q207"/>
    </row>
    <row r="208" spans="1:17" ht="13.5" customHeight="1">
      <c r="A208" s="88"/>
      <c r="B208" s="111">
        <v>522</v>
      </c>
      <c r="C208" s="36" t="s">
        <v>188</v>
      </c>
      <c r="D208" s="58">
        <v>357.065</v>
      </c>
      <c r="E208" s="58">
        <v>411.145</v>
      </c>
      <c r="F208" s="28">
        <f t="shared" si="15"/>
        <v>86.84648968125602</v>
      </c>
      <c r="G208" s="59">
        <f t="shared" si="16"/>
        <v>0.002530107637491321</v>
      </c>
      <c r="H208" s="58">
        <v>559.702</v>
      </c>
      <c r="I208" s="60">
        <v>499.949</v>
      </c>
      <c r="J208" s="61">
        <f t="shared" si="17"/>
        <v>111.95181908554672</v>
      </c>
      <c r="K208" s="34">
        <f t="shared" si="18"/>
        <v>0.000799165907562942</v>
      </c>
      <c r="L208" s="59">
        <f t="shared" si="19"/>
        <v>63.795555492029685</v>
      </c>
      <c r="N208" s="55"/>
      <c r="P208" s="79"/>
      <c r="Q208"/>
    </row>
    <row r="209" spans="1:17" ht="13.5" customHeight="1">
      <c r="A209" s="88"/>
      <c r="B209" s="111">
        <v>523</v>
      </c>
      <c r="C209" s="36" t="s">
        <v>189</v>
      </c>
      <c r="D209" s="58">
        <v>901.001</v>
      </c>
      <c r="E209" s="58">
        <v>962.969</v>
      </c>
      <c r="F209" s="28">
        <f t="shared" si="15"/>
        <v>93.56490188157666</v>
      </c>
      <c r="G209" s="59">
        <f t="shared" si="16"/>
        <v>0.00638435442142836</v>
      </c>
      <c r="H209" s="58">
        <v>2156.49</v>
      </c>
      <c r="I209" s="60">
        <v>1965.687</v>
      </c>
      <c r="J209" s="61">
        <f t="shared" si="17"/>
        <v>109.70668270177298</v>
      </c>
      <c r="K209" s="34">
        <f t="shared" si="18"/>
        <v>0.003079126549485992</v>
      </c>
      <c r="L209" s="59">
        <f t="shared" si="19"/>
        <v>41.780903227003144</v>
      </c>
      <c r="N209" s="55"/>
      <c r="P209" s="79"/>
      <c r="Q209"/>
    </row>
    <row r="210" spans="1:17" ht="13.5" customHeight="1">
      <c r="A210" s="88"/>
      <c r="B210" s="111">
        <v>524</v>
      </c>
      <c r="C210" s="36" t="s">
        <v>190</v>
      </c>
      <c r="D210" s="58">
        <v>3412.819</v>
      </c>
      <c r="E210" s="58">
        <v>9484.19</v>
      </c>
      <c r="F210" s="28">
        <f t="shared" si="15"/>
        <v>35.984295970451875</v>
      </c>
      <c r="G210" s="59">
        <f t="shared" si="16"/>
        <v>0.024182710199194803</v>
      </c>
      <c r="H210" s="58">
        <v>35614.015</v>
      </c>
      <c r="I210" s="60">
        <v>43420.82</v>
      </c>
      <c r="J210" s="61">
        <f t="shared" si="17"/>
        <v>82.02059518912816</v>
      </c>
      <c r="K210" s="34">
        <f t="shared" si="18"/>
        <v>0.0508511790549886</v>
      </c>
      <c r="L210" s="59">
        <f t="shared" si="19"/>
        <v>9.582797671085386</v>
      </c>
      <c r="N210" s="55"/>
      <c r="P210" s="79"/>
      <c r="Q210"/>
    </row>
    <row r="211" spans="1:17" ht="13.5" customHeight="1">
      <c r="A211" s="88"/>
      <c r="B211" s="111">
        <v>525</v>
      </c>
      <c r="C211" s="36" t="s">
        <v>191</v>
      </c>
      <c r="D211" s="58">
        <v>75.381</v>
      </c>
      <c r="E211" s="58">
        <v>1799.099</v>
      </c>
      <c r="F211" s="28">
        <f t="shared" si="15"/>
        <v>4.189930626385763</v>
      </c>
      <c r="G211" s="59">
        <f t="shared" si="16"/>
        <v>0.0005341381648207841</v>
      </c>
      <c r="H211" s="58">
        <v>803.198</v>
      </c>
      <c r="I211" s="60">
        <v>2375.131</v>
      </c>
      <c r="J211" s="61">
        <f t="shared" si="17"/>
        <v>33.816997883485165</v>
      </c>
      <c r="K211" s="34">
        <f t="shared" si="18"/>
        <v>0.0011468396729379918</v>
      </c>
      <c r="L211" s="59">
        <f t="shared" si="19"/>
        <v>9.385108030647487</v>
      </c>
      <c r="N211" s="55"/>
      <c r="P211" s="79"/>
      <c r="Q211"/>
    </row>
    <row r="212" spans="1:17" ht="13.5" customHeight="1">
      <c r="A212" s="88"/>
      <c r="B212" s="111">
        <v>526</v>
      </c>
      <c r="C212" s="36" t="s">
        <v>192</v>
      </c>
      <c r="D212" s="58">
        <v>201.043</v>
      </c>
      <c r="E212" s="58">
        <v>930.13</v>
      </c>
      <c r="F212" s="28">
        <f t="shared" si="15"/>
        <v>21.61450549923129</v>
      </c>
      <c r="G212" s="59">
        <f t="shared" si="16"/>
        <v>0.0014245597573667754</v>
      </c>
      <c r="H212" s="58">
        <v>678.398</v>
      </c>
      <c r="I212" s="60">
        <v>1347.035</v>
      </c>
      <c r="J212" s="61">
        <f t="shared" si="17"/>
        <v>50.36231426800343</v>
      </c>
      <c r="K212" s="34">
        <f t="shared" si="18"/>
        <v>0.000968645017096392</v>
      </c>
      <c r="L212" s="59">
        <f t="shared" si="19"/>
        <v>29.63496354647272</v>
      </c>
      <c r="N212" s="55"/>
      <c r="P212" s="79"/>
      <c r="Q212"/>
    </row>
    <row r="213" spans="1:17" ht="13.5" customHeight="1">
      <c r="A213" s="88"/>
      <c r="B213" s="111">
        <v>527</v>
      </c>
      <c r="C213" s="36" t="s">
        <v>193</v>
      </c>
      <c r="D213" s="58">
        <v>143.056</v>
      </c>
      <c r="E213" s="58">
        <v>363.76</v>
      </c>
      <c r="F213" s="28">
        <f t="shared" si="15"/>
        <v>39.32702881020453</v>
      </c>
      <c r="G213" s="59">
        <f t="shared" si="16"/>
        <v>0.0010136727995993964</v>
      </c>
      <c r="H213" s="58">
        <v>2946.986</v>
      </c>
      <c r="I213" s="60">
        <v>3150.81</v>
      </c>
      <c r="J213" s="61">
        <f t="shared" si="17"/>
        <v>93.53106026704245</v>
      </c>
      <c r="K213" s="34">
        <f t="shared" si="18"/>
        <v>0.0042078297759616445</v>
      </c>
      <c r="L213" s="59">
        <f t="shared" si="19"/>
        <v>4.85431556172985</v>
      </c>
      <c r="N213" s="55"/>
      <c r="P213" s="79"/>
      <c r="Q213"/>
    </row>
    <row r="214" spans="1:17" ht="13.5" customHeight="1">
      <c r="A214" s="88"/>
      <c r="B214" s="111">
        <v>528</v>
      </c>
      <c r="C214" s="36" t="s">
        <v>194</v>
      </c>
      <c r="D214" s="58">
        <v>89.534</v>
      </c>
      <c r="E214" s="58">
        <v>15.097</v>
      </c>
      <c r="F214" s="28">
        <f t="shared" si="15"/>
        <v>593.0582234881102</v>
      </c>
      <c r="G214" s="59">
        <f t="shared" si="16"/>
        <v>0.0006344241446659514</v>
      </c>
      <c r="H214" s="58">
        <v>909.52</v>
      </c>
      <c r="I214" s="60">
        <v>1063.799</v>
      </c>
      <c r="J214" s="61">
        <f t="shared" si="17"/>
        <v>85.49735429343325</v>
      </c>
      <c r="K214" s="34">
        <f t="shared" si="18"/>
        <v>0.0012986506681174036</v>
      </c>
      <c r="L214" s="59">
        <f t="shared" si="19"/>
        <v>9.844093587826547</v>
      </c>
      <c r="N214" s="55"/>
      <c r="P214" s="79"/>
      <c r="Q214"/>
    </row>
    <row r="215" spans="1:17" ht="13.5" customHeight="1">
      <c r="A215" s="88"/>
      <c r="B215" s="111">
        <v>529</v>
      </c>
      <c r="C215" s="36" t="s">
        <v>195</v>
      </c>
      <c r="D215" s="58">
        <v>16.692</v>
      </c>
      <c r="E215" s="58">
        <v>16.344</v>
      </c>
      <c r="F215" s="28">
        <f t="shared" si="15"/>
        <v>102.12922173274595</v>
      </c>
      <c r="G215" s="59">
        <f t="shared" si="16"/>
        <v>0.00011827694309160832</v>
      </c>
      <c r="H215" s="58">
        <v>307.458</v>
      </c>
      <c r="I215" s="60">
        <v>718.288</v>
      </c>
      <c r="J215" s="61">
        <f t="shared" si="17"/>
        <v>42.804279063551114</v>
      </c>
      <c r="K215" s="34">
        <f t="shared" si="18"/>
        <v>0.00043900138217745706</v>
      </c>
      <c r="L215" s="59">
        <f t="shared" si="19"/>
        <v>5.429034209550573</v>
      </c>
      <c r="N215" s="55"/>
      <c r="P215" s="79"/>
      <c r="Q215"/>
    </row>
    <row r="216" spans="1:17" ht="13.5" customHeight="1">
      <c r="A216" s="88"/>
      <c r="B216" s="111">
        <v>530</v>
      </c>
      <c r="C216" s="36" t="s">
        <v>196</v>
      </c>
      <c r="D216" s="58"/>
      <c r="E216" s="58" t="s">
        <v>298</v>
      </c>
      <c r="F216" s="83" t="s">
        <v>296</v>
      </c>
      <c r="G216" s="118" t="s">
        <v>345</v>
      </c>
      <c r="H216" s="58">
        <v>139.179</v>
      </c>
      <c r="I216" s="60">
        <v>1115.813</v>
      </c>
      <c r="J216" s="61">
        <f t="shared" si="17"/>
        <v>12.473326623726376</v>
      </c>
      <c r="K216" s="34">
        <f t="shared" si="18"/>
        <v>0.0001987255929918112</v>
      </c>
      <c r="L216" s="59">
        <f t="shared" si="19"/>
        <v>0</v>
      </c>
      <c r="N216" s="55"/>
      <c r="P216" s="79"/>
      <c r="Q216"/>
    </row>
    <row r="217" spans="1:17" ht="13.5" customHeight="1">
      <c r="A217" s="88"/>
      <c r="B217" s="111">
        <v>531</v>
      </c>
      <c r="C217" s="36" t="s">
        <v>197</v>
      </c>
      <c r="D217" s="58">
        <v>1861.631</v>
      </c>
      <c r="E217" s="58">
        <v>2263.219</v>
      </c>
      <c r="F217" s="28">
        <f t="shared" si="15"/>
        <v>82.25589304437617</v>
      </c>
      <c r="G217" s="59">
        <f t="shared" si="16"/>
        <v>0.013191230759919357</v>
      </c>
      <c r="H217" s="58">
        <v>2945.737</v>
      </c>
      <c r="I217" s="60">
        <v>4372.832</v>
      </c>
      <c r="J217" s="61">
        <f t="shared" si="17"/>
        <v>67.36451343202758</v>
      </c>
      <c r="K217" s="34">
        <f t="shared" si="18"/>
        <v>0.004206046401561435</v>
      </c>
      <c r="L217" s="59">
        <f t="shared" si="19"/>
        <v>63.1974612804877</v>
      </c>
      <c r="N217" s="55"/>
      <c r="P217" s="79"/>
      <c r="Q217"/>
    </row>
    <row r="218" spans="1:17" ht="13.5" customHeight="1">
      <c r="A218" s="88"/>
      <c r="B218" s="111">
        <v>532</v>
      </c>
      <c r="C218" s="36" t="s">
        <v>198</v>
      </c>
      <c r="D218" s="58">
        <v>229.433</v>
      </c>
      <c r="E218" s="58">
        <v>92.617</v>
      </c>
      <c r="F218" s="28">
        <f t="shared" si="15"/>
        <v>247.7223403910729</v>
      </c>
      <c r="G218" s="59">
        <f t="shared" si="16"/>
        <v>0.0016257269281294616</v>
      </c>
      <c r="H218" s="58">
        <v>1413.727</v>
      </c>
      <c r="I218" s="60">
        <v>1291.56</v>
      </c>
      <c r="J218" s="61">
        <f t="shared" si="17"/>
        <v>109.45887144228685</v>
      </c>
      <c r="K218" s="34">
        <f t="shared" si="18"/>
        <v>0.0020185784953443715</v>
      </c>
      <c r="L218" s="59">
        <f t="shared" si="19"/>
        <v>16.228946607088922</v>
      </c>
      <c r="N218" s="55"/>
      <c r="P218" s="79"/>
      <c r="Q218"/>
    </row>
    <row r="219" spans="1:17" ht="13.5" customHeight="1">
      <c r="A219" s="88"/>
      <c r="B219" s="111">
        <v>533</v>
      </c>
      <c r="C219" s="36" t="s">
        <v>199</v>
      </c>
      <c r="D219" s="58">
        <v>531.335</v>
      </c>
      <c r="E219" s="58">
        <v>1210.834</v>
      </c>
      <c r="F219" s="28">
        <f t="shared" si="15"/>
        <v>43.88173771136258</v>
      </c>
      <c r="G219" s="59">
        <f t="shared" si="16"/>
        <v>0.003764958037238181</v>
      </c>
      <c r="H219" s="58">
        <v>4553.678</v>
      </c>
      <c r="I219" s="60">
        <v>7197.641</v>
      </c>
      <c r="J219" s="61">
        <f t="shared" si="17"/>
        <v>63.26625626368417</v>
      </c>
      <c r="K219" s="34">
        <f t="shared" si="18"/>
        <v>0.006501931763008534</v>
      </c>
      <c r="L219" s="59">
        <f t="shared" si="19"/>
        <v>11.668260250285595</v>
      </c>
      <c r="N219" s="55"/>
      <c r="P219" s="79"/>
      <c r="Q219"/>
    </row>
    <row r="220" spans="1:17" ht="13.5" customHeight="1">
      <c r="A220" s="88"/>
      <c r="B220" s="111">
        <v>534</v>
      </c>
      <c r="C220" s="36" t="s">
        <v>200</v>
      </c>
      <c r="D220" s="58">
        <v>151.502</v>
      </c>
      <c r="E220" s="58">
        <v>122.336</v>
      </c>
      <c r="F220" s="28">
        <f t="shared" si="15"/>
        <v>123.84089720115095</v>
      </c>
      <c r="G220" s="59">
        <f t="shared" si="16"/>
        <v>0.001073519855755143</v>
      </c>
      <c r="H220" s="58">
        <v>562.589</v>
      </c>
      <c r="I220" s="60">
        <v>611.182</v>
      </c>
      <c r="J220" s="61">
        <f t="shared" si="17"/>
        <v>92.04934045832502</v>
      </c>
      <c r="K220" s="34">
        <f t="shared" si="18"/>
        <v>0.0008032880868210727</v>
      </c>
      <c r="L220" s="59">
        <f t="shared" si="19"/>
        <v>26.929428054938864</v>
      </c>
      <c r="N220" s="55"/>
      <c r="P220" s="79"/>
      <c r="Q220"/>
    </row>
    <row r="221" spans="1:17" ht="13.5" customHeight="1">
      <c r="A221" s="88"/>
      <c r="B221" s="111">
        <v>535</v>
      </c>
      <c r="C221" s="36" t="s">
        <v>201</v>
      </c>
      <c r="D221" s="58">
        <v>554.291</v>
      </c>
      <c r="E221" s="58">
        <v>3380.928</v>
      </c>
      <c r="F221" s="28">
        <f t="shared" si="15"/>
        <v>16.3946407613531</v>
      </c>
      <c r="G221" s="59">
        <f t="shared" si="16"/>
        <v>0.00392762072029659</v>
      </c>
      <c r="H221" s="58">
        <v>3421.55</v>
      </c>
      <c r="I221" s="60">
        <v>10006.313</v>
      </c>
      <c r="J221" s="61">
        <f t="shared" si="17"/>
        <v>34.19391338248164</v>
      </c>
      <c r="K221" s="34">
        <f t="shared" si="18"/>
        <v>0.004885432088900851</v>
      </c>
      <c r="L221" s="59">
        <f t="shared" si="19"/>
        <v>16.199997077347987</v>
      </c>
      <c r="N221" s="55"/>
      <c r="P221" s="79"/>
      <c r="Q221"/>
    </row>
    <row r="222" spans="1:17" ht="13.5" customHeight="1">
      <c r="A222" s="88"/>
      <c r="B222" s="111">
        <v>536</v>
      </c>
      <c r="C222" s="36" t="s">
        <v>202</v>
      </c>
      <c r="D222" s="58">
        <v>4.128</v>
      </c>
      <c r="E222" s="58">
        <v>0</v>
      </c>
      <c r="F222" s="83" t="s">
        <v>295</v>
      </c>
      <c r="G222" s="59">
        <f t="shared" si="16"/>
        <v>2.9250372698427942E-05</v>
      </c>
      <c r="H222" s="58">
        <v>128.973</v>
      </c>
      <c r="I222" s="60">
        <v>159.861</v>
      </c>
      <c r="J222" s="61">
        <f t="shared" si="17"/>
        <v>80.67821419858502</v>
      </c>
      <c r="K222" s="34">
        <f t="shared" si="18"/>
        <v>0.00018415303964630344</v>
      </c>
      <c r="L222" s="59">
        <f t="shared" si="19"/>
        <v>3.20066990765509</v>
      </c>
      <c r="N222" s="55"/>
      <c r="P222" s="79"/>
      <c r="Q222"/>
    </row>
    <row r="223" spans="1:17" ht="13.5" customHeight="1">
      <c r="A223" s="88"/>
      <c r="B223" s="111">
        <v>537</v>
      </c>
      <c r="C223" s="36" t="s">
        <v>203</v>
      </c>
      <c r="D223" s="58">
        <v>5.43</v>
      </c>
      <c r="E223" s="58">
        <v>2.164</v>
      </c>
      <c r="F223" s="28">
        <f t="shared" si="15"/>
        <v>250.9242144177449</v>
      </c>
      <c r="G223" s="59">
        <f t="shared" si="16"/>
        <v>3.847614431987977E-05</v>
      </c>
      <c r="H223" s="58">
        <v>5.43</v>
      </c>
      <c r="I223" s="60">
        <v>2.38</v>
      </c>
      <c r="J223" s="61">
        <f t="shared" si="17"/>
        <v>228.15126050420167</v>
      </c>
      <c r="K223" s="34">
        <f t="shared" si="18"/>
        <v>7.753180939261919E-06</v>
      </c>
      <c r="L223" s="59">
        <f t="shared" si="19"/>
        <v>100</v>
      </c>
      <c r="N223" s="55"/>
      <c r="P223" s="79"/>
      <c r="Q223"/>
    </row>
    <row r="224" spans="1:17" ht="13.5" customHeight="1">
      <c r="A224" s="88"/>
      <c r="B224" s="111">
        <v>538</v>
      </c>
      <c r="C224" s="36" t="s">
        <v>204</v>
      </c>
      <c r="D224" s="58">
        <v>6063.729</v>
      </c>
      <c r="E224" s="58">
        <v>9074.167</v>
      </c>
      <c r="F224" s="28">
        <f t="shared" si="15"/>
        <v>66.82408423825571</v>
      </c>
      <c r="G224" s="59">
        <f t="shared" si="16"/>
        <v>0.04296665048262252</v>
      </c>
      <c r="H224" s="58">
        <v>11125.332</v>
      </c>
      <c r="I224" s="60">
        <v>15283.196</v>
      </c>
      <c r="J224" s="61">
        <f t="shared" si="17"/>
        <v>72.79453852453375</v>
      </c>
      <c r="K224" s="34">
        <f t="shared" si="18"/>
        <v>0.015885213997303995</v>
      </c>
      <c r="L224" s="59">
        <f t="shared" si="19"/>
        <v>54.50380267303484</v>
      </c>
      <c r="N224" s="55"/>
      <c r="P224" s="79"/>
      <c r="Q224"/>
    </row>
    <row r="225" spans="1:17" ht="13.5" customHeight="1">
      <c r="A225" s="88"/>
      <c r="B225" s="111">
        <v>539</v>
      </c>
      <c r="C225" s="36" t="s">
        <v>205</v>
      </c>
      <c r="D225" s="58">
        <v>331.027</v>
      </c>
      <c r="E225" s="58">
        <v>259.976</v>
      </c>
      <c r="F225" s="28">
        <f t="shared" si="15"/>
        <v>127.32983044588731</v>
      </c>
      <c r="G225" s="59">
        <f t="shared" si="16"/>
        <v>0.002345606376754483</v>
      </c>
      <c r="H225" s="58">
        <v>3688.97</v>
      </c>
      <c r="I225" s="60">
        <v>6214.318</v>
      </c>
      <c r="J225" s="61">
        <f t="shared" si="17"/>
        <v>59.36242722049305</v>
      </c>
      <c r="K225" s="34">
        <f t="shared" si="18"/>
        <v>0.005267265541346048</v>
      </c>
      <c r="L225" s="59">
        <f t="shared" si="19"/>
        <v>8.973426186713365</v>
      </c>
      <c r="N225" s="55"/>
      <c r="P225" s="79"/>
      <c r="Q225"/>
    </row>
    <row r="226" spans="1:17" ht="13.5" customHeight="1">
      <c r="A226" s="88"/>
      <c r="B226" s="111">
        <v>540</v>
      </c>
      <c r="C226" s="36" t="s">
        <v>206</v>
      </c>
      <c r="D226" s="58">
        <v>23.891</v>
      </c>
      <c r="E226" s="58">
        <v>304.816</v>
      </c>
      <c r="F226" s="28">
        <f t="shared" si="15"/>
        <v>7.837843157839483</v>
      </c>
      <c r="G226" s="59">
        <f t="shared" si="16"/>
        <v>0.00016928794916137158</v>
      </c>
      <c r="H226" s="58">
        <v>396.861</v>
      </c>
      <c r="I226" s="60">
        <v>653.023</v>
      </c>
      <c r="J226" s="61">
        <f t="shared" si="17"/>
        <v>60.772897738670764</v>
      </c>
      <c r="K226" s="34">
        <f t="shared" si="18"/>
        <v>0.000566654722050907</v>
      </c>
      <c r="L226" s="59">
        <f t="shared" si="19"/>
        <v>6.019991886327959</v>
      </c>
      <c r="N226" s="55"/>
      <c r="P226" s="79"/>
      <c r="Q226"/>
    </row>
    <row r="227" spans="1:17" ht="13.5" customHeight="1">
      <c r="A227" s="88"/>
      <c r="B227" s="111">
        <v>541</v>
      </c>
      <c r="C227" s="36" t="s">
        <v>207</v>
      </c>
      <c r="D227" s="58">
        <v>10621.813</v>
      </c>
      <c r="E227" s="58">
        <v>13668.302</v>
      </c>
      <c r="F227" s="28">
        <f t="shared" si="15"/>
        <v>77.71128410829671</v>
      </c>
      <c r="G227" s="59">
        <f t="shared" si="16"/>
        <v>0.07526453221487572</v>
      </c>
      <c r="H227" s="58">
        <v>80745.721</v>
      </c>
      <c r="I227" s="60">
        <v>112084.121</v>
      </c>
      <c r="J227" s="61">
        <f t="shared" si="17"/>
        <v>72.0402857064829</v>
      </c>
      <c r="K227" s="34">
        <f t="shared" si="18"/>
        <v>0.1152921150983722</v>
      </c>
      <c r="L227" s="59">
        <f t="shared" si="19"/>
        <v>13.154645061624997</v>
      </c>
      <c r="N227" s="55"/>
      <c r="P227" s="79"/>
      <c r="Q227"/>
    </row>
    <row r="228" spans="1:17" ht="13.5" customHeight="1">
      <c r="A228" s="88"/>
      <c r="B228" s="111">
        <v>542</v>
      </c>
      <c r="C228" s="36" t="s">
        <v>208</v>
      </c>
      <c r="D228" s="58">
        <v>2524.526</v>
      </c>
      <c r="E228" s="58">
        <v>3643.576</v>
      </c>
      <c r="F228" s="28">
        <f t="shared" si="15"/>
        <v>69.28704108271654</v>
      </c>
      <c r="G228" s="59">
        <f t="shared" si="16"/>
        <v>0.017888402709997937</v>
      </c>
      <c r="H228" s="58">
        <v>17660.363</v>
      </c>
      <c r="I228" s="60">
        <v>19776.956</v>
      </c>
      <c r="J228" s="61">
        <f t="shared" si="17"/>
        <v>89.29768059351501</v>
      </c>
      <c r="K228" s="34">
        <f t="shared" si="18"/>
        <v>0.02521620438159235</v>
      </c>
      <c r="L228" s="59">
        <f t="shared" si="19"/>
        <v>14.294870382902095</v>
      </c>
      <c r="N228" s="55"/>
      <c r="P228" s="79"/>
      <c r="Q228"/>
    </row>
    <row r="229" spans="1:17" ht="13.5" customHeight="1">
      <c r="A229" s="88"/>
      <c r="B229" s="111">
        <v>543</v>
      </c>
      <c r="C229" s="36" t="s">
        <v>209</v>
      </c>
      <c r="D229" s="58">
        <v>3942.267</v>
      </c>
      <c r="E229" s="58">
        <v>6890.591</v>
      </c>
      <c r="F229" s="28">
        <f t="shared" si="15"/>
        <v>57.21232039457863</v>
      </c>
      <c r="G229" s="59">
        <f t="shared" si="16"/>
        <v>0.027934297244843365</v>
      </c>
      <c r="H229" s="58">
        <v>24008.966</v>
      </c>
      <c r="I229" s="60">
        <v>33254.811</v>
      </c>
      <c r="J229" s="61">
        <f t="shared" si="17"/>
        <v>72.1969702368779</v>
      </c>
      <c r="K229" s="34">
        <f t="shared" si="18"/>
        <v>0.034281005075982966</v>
      </c>
      <c r="L229" s="59">
        <f t="shared" si="19"/>
        <v>16.419978269784714</v>
      </c>
      <c r="N229" s="55"/>
      <c r="P229" s="79"/>
      <c r="Q229"/>
    </row>
    <row r="230" spans="1:17" ht="13.5" customHeight="1">
      <c r="A230" s="88"/>
      <c r="B230" s="111">
        <v>544</v>
      </c>
      <c r="C230" s="36" t="s">
        <v>210</v>
      </c>
      <c r="D230" s="58">
        <v>723.536</v>
      </c>
      <c r="E230" s="58">
        <v>314.836</v>
      </c>
      <c r="F230" s="28">
        <f t="shared" si="15"/>
        <v>229.81361724834514</v>
      </c>
      <c r="G230" s="59">
        <f t="shared" si="16"/>
        <v>0.005126864743393837</v>
      </c>
      <c r="H230" s="58">
        <v>2008.687</v>
      </c>
      <c r="I230" s="60">
        <v>1279.112</v>
      </c>
      <c r="J230" s="61">
        <f t="shared" si="17"/>
        <v>157.03761672160059</v>
      </c>
      <c r="K230" s="34">
        <f t="shared" si="18"/>
        <v>0.0028680872488661526</v>
      </c>
      <c r="L230" s="59">
        <f t="shared" si="19"/>
        <v>36.020345628761476</v>
      </c>
      <c r="N230" s="55"/>
      <c r="P230" s="79"/>
      <c r="Q230"/>
    </row>
    <row r="231" spans="1:17" ht="13.5" customHeight="1">
      <c r="A231" s="88"/>
      <c r="B231" s="111">
        <v>545</v>
      </c>
      <c r="C231" s="36" t="s">
        <v>211</v>
      </c>
      <c r="D231" s="58">
        <v>575.251</v>
      </c>
      <c r="E231" s="58">
        <v>2849.642</v>
      </c>
      <c r="F231" s="28">
        <f t="shared" si="15"/>
        <v>20.186781357096788</v>
      </c>
      <c r="G231" s="59">
        <f t="shared" si="16"/>
        <v>0.0040761400545405455</v>
      </c>
      <c r="H231" s="58">
        <v>5556.12</v>
      </c>
      <c r="I231" s="60">
        <v>16782.37</v>
      </c>
      <c r="J231" s="61">
        <f t="shared" si="17"/>
        <v>33.1068853803128</v>
      </c>
      <c r="K231" s="34">
        <f t="shared" si="18"/>
        <v>0.007933260346271075</v>
      </c>
      <c r="L231" s="59">
        <f t="shared" si="19"/>
        <v>10.353466087845474</v>
      </c>
      <c r="N231" s="55"/>
      <c r="P231" s="79"/>
      <c r="Q231"/>
    </row>
    <row r="232" spans="1:17" ht="13.5" customHeight="1">
      <c r="A232" s="88"/>
      <c r="B232" s="111">
        <v>546</v>
      </c>
      <c r="C232" s="36" t="s">
        <v>212</v>
      </c>
      <c r="D232" s="58">
        <v>214.143</v>
      </c>
      <c r="E232" s="58">
        <v>385.445</v>
      </c>
      <c r="F232" s="28">
        <f t="shared" si="15"/>
        <v>55.55734281155548</v>
      </c>
      <c r="G232" s="59">
        <f t="shared" si="16"/>
        <v>0.0015173843412692478</v>
      </c>
      <c r="H232" s="58">
        <v>1367.009</v>
      </c>
      <c r="I232" s="60">
        <v>1790.144</v>
      </c>
      <c r="J232" s="61">
        <f t="shared" si="17"/>
        <v>76.36307470237031</v>
      </c>
      <c r="K232" s="34">
        <f t="shared" si="18"/>
        <v>0.0019518725824308467</v>
      </c>
      <c r="L232" s="59">
        <f t="shared" si="19"/>
        <v>15.665076089477099</v>
      </c>
      <c r="N232" s="55"/>
      <c r="P232" s="79"/>
      <c r="Q232"/>
    </row>
    <row r="233" spans="1:17" ht="13.5" customHeight="1">
      <c r="A233" s="88"/>
      <c r="B233" s="111">
        <v>547</v>
      </c>
      <c r="C233" s="36" t="s">
        <v>213</v>
      </c>
      <c r="D233" s="58">
        <v>2495.329</v>
      </c>
      <c r="E233" s="58">
        <v>2059.424</v>
      </c>
      <c r="F233" s="28">
        <f t="shared" si="15"/>
        <v>121.16635525273087</v>
      </c>
      <c r="G233" s="59">
        <f t="shared" si="16"/>
        <v>0.01768151726143302</v>
      </c>
      <c r="H233" s="58">
        <v>12914.14</v>
      </c>
      <c r="I233" s="60">
        <v>12431.251</v>
      </c>
      <c r="J233" s="61">
        <f t="shared" si="17"/>
        <v>103.88447630894106</v>
      </c>
      <c r="K233" s="34">
        <f t="shared" si="18"/>
        <v>0.01843934882043461</v>
      </c>
      <c r="L233" s="59">
        <f t="shared" si="19"/>
        <v>19.322455850718672</v>
      </c>
      <c r="N233" s="55"/>
      <c r="P233" s="79"/>
      <c r="Q233"/>
    </row>
    <row r="234" spans="1:17" ht="13.5" customHeight="1">
      <c r="A234" s="88"/>
      <c r="B234" s="111">
        <v>548</v>
      </c>
      <c r="C234" s="36" t="s">
        <v>214</v>
      </c>
      <c r="D234" s="58">
        <v>749.619</v>
      </c>
      <c r="E234" s="58">
        <v>657.379</v>
      </c>
      <c r="F234" s="28">
        <f t="shared" si="15"/>
        <v>114.03147955745467</v>
      </c>
      <c r="G234" s="59">
        <f t="shared" si="16"/>
        <v>0.0053116848672051485</v>
      </c>
      <c r="H234" s="58">
        <v>1671.317</v>
      </c>
      <c r="I234" s="60">
        <v>1642.587</v>
      </c>
      <c r="J234" s="61">
        <f t="shared" si="17"/>
        <v>101.7490702166765</v>
      </c>
      <c r="K234" s="34">
        <f t="shared" si="18"/>
        <v>0.0023863762629584557</v>
      </c>
      <c r="L234" s="59">
        <f t="shared" si="19"/>
        <v>44.851993966434854</v>
      </c>
      <c r="N234" s="55"/>
      <c r="P234" s="79"/>
      <c r="Q234"/>
    </row>
    <row r="235" spans="1:17" ht="13.5" customHeight="1">
      <c r="A235" s="88"/>
      <c r="B235" s="111">
        <v>549</v>
      </c>
      <c r="C235" s="36" t="s">
        <v>215</v>
      </c>
      <c r="D235" s="58">
        <v>332.116</v>
      </c>
      <c r="E235" s="58">
        <v>602.407</v>
      </c>
      <c r="F235" s="28">
        <f t="shared" si="15"/>
        <v>55.13149747595894</v>
      </c>
      <c r="G235" s="59">
        <f t="shared" si="16"/>
        <v>0.002353322863156757</v>
      </c>
      <c r="H235" s="58">
        <v>1810.523</v>
      </c>
      <c r="I235" s="60">
        <v>3393.694</v>
      </c>
      <c r="J235" s="61">
        <f t="shared" si="17"/>
        <v>53.34962433265934</v>
      </c>
      <c r="K235" s="34">
        <f t="shared" si="18"/>
        <v>0.002585140407678694</v>
      </c>
      <c r="L235" s="59">
        <f t="shared" si="19"/>
        <v>18.343649873544827</v>
      </c>
      <c r="N235" s="55"/>
      <c r="P235" s="79"/>
      <c r="Q235"/>
    </row>
    <row r="236" spans="1:17" ht="13.5" customHeight="1">
      <c r="A236" s="88"/>
      <c r="B236" s="111">
        <v>550</v>
      </c>
      <c r="C236" s="36" t="s">
        <v>216</v>
      </c>
      <c r="D236" s="58">
        <v>81.379</v>
      </c>
      <c r="E236" s="58">
        <v>152.394</v>
      </c>
      <c r="F236" s="28">
        <f t="shared" si="15"/>
        <v>53.40039634106329</v>
      </c>
      <c r="G236" s="59">
        <f t="shared" si="16"/>
        <v>0.0005766390697251374</v>
      </c>
      <c r="H236" s="58">
        <v>3042.881</v>
      </c>
      <c r="I236" s="60">
        <v>3127.685</v>
      </c>
      <c r="J236" s="61">
        <f t="shared" si="17"/>
        <v>97.28860163347652</v>
      </c>
      <c r="K236" s="34">
        <f t="shared" si="18"/>
        <v>0.004344752664759162</v>
      </c>
      <c r="L236" s="59">
        <f t="shared" si="19"/>
        <v>2.674406261697385</v>
      </c>
      <c r="N236" s="55"/>
      <c r="P236" s="79"/>
      <c r="Q236"/>
    </row>
    <row r="237" spans="1:17" ht="13.5" customHeight="1">
      <c r="A237" s="88"/>
      <c r="B237" s="111">
        <v>551</v>
      </c>
      <c r="C237" s="36" t="s">
        <v>217</v>
      </c>
      <c r="D237" s="58">
        <v>109459.427</v>
      </c>
      <c r="E237" s="58">
        <v>156420.89</v>
      </c>
      <c r="F237" s="28">
        <f t="shared" si="15"/>
        <v>69.97749916906878</v>
      </c>
      <c r="G237" s="59">
        <f t="shared" si="16"/>
        <v>0.7756126538532864</v>
      </c>
      <c r="H237" s="58">
        <v>242174.708</v>
      </c>
      <c r="I237" s="60">
        <v>325495.918</v>
      </c>
      <c r="J237" s="61">
        <f t="shared" si="17"/>
        <v>74.40176500155066</v>
      </c>
      <c r="K237" s="34">
        <f t="shared" si="18"/>
        <v>0.34578716943589716</v>
      </c>
      <c r="L237" s="59">
        <f t="shared" si="19"/>
        <v>45.198537825841</v>
      </c>
      <c r="N237" s="55"/>
      <c r="P237" s="79"/>
      <c r="Q237"/>
    </row>
    <row r="238" spans="1:17" ht="13.5" customHeight="1">
      <c r="A238" s="88"/>
      <c r="B238" s="111">
        <v>552</v>
      </c>
      <c r="C238" s="36" t="s">
        <v>218</v>
      </c>
      <c r="D238" s="58">
        <v>239.293</v>
      </c>
      <c r="E238" s="58">
        <v>257.64</v>
      </c>
      <c r="F238" s="28">
        <f t="shared" si="15"/>
        <v>92.87882316410496</v>
      </c>
      <c r="G238" s="59">
        <f t="shared" si="16"/>
        <v>0.001695593370669796</v>
      </c>
      <c r="H238" s="58">
        <v>627.071</v>
      </c>
      <c r="I238" s="60">
        <v>647.016</v>
      </c>
      <c r="J238" s="61">
        <f t="shared" si="17"/>
        <v>96.91738689615096</v>
      </c>
      <c r="K238" s="34">
        <f t="shared" si="18"/>
        <v>0.0008953581813561533</v>
      </c>
      <c r="L238" s="59">
        <f t="shared" si="19"/>
        <v>38.16043159387055</v>
      </c>
      <c r="N238" s="55"/>
      <c r="P238" s="79"/>
      <c r="Q238"/>
    </row>
    <row r="239" spans="1:17" ht="13.5" customHeight="1">
      <c r="A239" s="88"/>
      <c r="B239" s="111">
        <v>553</v>
      </c>
      <c r="C239" s="36" t="s">
        <v>219</v>
      </c>
      <c r="D239" s="58">
        <v>216.848</v>
      </c>
      <c r="E239" s="58">
        <v>843.443</v>
      </c>
      <c r="F239" s="28">
        <f t="shared" si="15"/>
        <v>25.709858283250913</v>
      </c>
      <c r="G239" s="59">
        <f t="shared" si="16"/>
        <v>0.0015365515549681935</v>
      </c>
      <c r="H239" s="58">
        <v>2040.455</v>
      </c>
      <c r="I239" s="60">
        <v>3671.969</v>
      </c>
      <c r="J239" s="61">
        <f t="shared" si="17"/>
        <v>55.56841574642923</v>
      </c>
      <c r="K239" s="34">
        <f t="shared" si="18"/>
        <v>0.002913446926965319</v>
      </c>
      <c r="L239" s="59">
        <f t="shared" si="19"/>
        <v>10.6274335871166</v>
      </c>
      <c r="N239" s="55"/>
      <c r="P239" s="79"/>
      <c r="Q239"/>
    </row>
    <row r="240" spans="1:17" ht="13.5" customHeight="1">
      <c r="A240" s="88"/>
      <c r="B240" s="111">
        <v>554</v>
      </c>
      <c r="C240" s="36" t="s">
        <v>220</v>
      </c>
      <c r="D240" s="58">
        <v>1068.925</v>
      </c>
      <c r="E240" s="58">
        <v>2264.45</v>
      </c>
      <c r="F240" s="28">
        <f t="shared" si="15"/>
        <v>47.20461922321093</v>
      </c>
      <c r="G240" s="59">
        <f t="shared" si="16"/>
        <v>0.007574238041828267</v>
      </c>
      <c r="H240" s="58">
        <v>5220.195</v>
      </c>
      <c r="I240" s="60">
        <v>8867.909</v>
      </c>
      <c r="J240" s="61">
        <f t="shared" si="17"/>
        <v>58.86613180175845</v>
      </c>
      <c r="K240" s="34">
        <f t="shared" si="18"/>
        <v>0.007453612591755134</v>
      </c>
      <c r="L240" s="59">
        <f t="shared" si="19"/>
        <v>20.47672548630846</v>
      </c>
      <c r="N240" s="55"/>
      <c r="P240" s="79"/>
      <c r="Q240"/>
    </row>
    <row r="241" spans="1:17" ht="13.5" customHeight="1">
      <c r="A241" s="88"/>
      <c r="B241" s="111">
        <v>555</v>
      </c>
      <c r="C241" s="36" t="s">
        <v>221</v>
      </c>
      <c r="D241" s="58">
        <v>818.258</v>
      </c>
      <c r="E241" s="58">
        <v>977.665</v>
      </c>
      <c r="F241" s="28">
        <f t="shared" si="15"/>
        <v>83.69513074519391</v>
      </c>
      <c r="G241" s="59">
        <f t="shared" si="16"/>
        <v>0.005798050257623607</v>
      </c>
      <c r="H241" s="58">
        <v>2681.529</v>
      </c>
      <c r="I241" s="60">
        <v>3906.595</v>
      </c>
      <c r="J241" s="61">
        <f t="shared" si="17"/>
        <v>68.64108001981265</v>
      </c>
      <c r="K241" s="34">
        <f t="shared" si="18"/>
        <v>0.0038287991769572886</v>
      </c>
      <c r="L241" s="59">
        <f t="shared" si="19"/>
        <v>30.514605659681475</v>
      </c>
      <c r="N241" s="55"/>
      <c r="P241" s="79"/>
      <c r="Q241"/>
    </row>
    <row r="242" spans="1:17" ht="13.5" customHeight="1">
      <c r="A242" s="88"/>
      <c r="B242" s="111">
        <v>556</v>
      </c>
      <c r="C242" s="36" t="s">
        <v>222</v>
      </c>
      <c r="D242" s="58">
        <v>263.814</v>
      </c>
      <c r="E242" s="58">
        <v>216.481</v>
      </c>
      <c r="F242" s="28">
        <f t="shared" si="15"/>
        <v>121.8647363971896</v>
      </c>
      <c r="G242" s="59">
        <f t="shared" si="16"/>
        <v>0.0018693454028738056</v>
      </c>
      <c r="H242" s="58">
        <v>1187.493</v>
      </c>
      <c r="I242" s="60">
        <v>1178.52</v>
      </c>
      <c r="J242" s="61">
        <f t="shared" si="17"/>
        <v>100.76137867834231</v>
      </c>
      <c r="K242" s="34">
        <f>H242/$H$8*100</f>
        <v>0.0016955521350104888</v>
      </c>
      <c r="L242" s="59">
        <f t="shared" si="19"/>
        <v>22.216046747222933</v>
      </c>
      <c r="N242" s="55"/>
      <c r="P242" s="79"/>
      <c r="Q242"/>
    </row>
    <row r="243" spans="1:17" ht="13.5" customHeight="1">
      <c r="A243" s="88"/>
      <c r="B243" s="111">
        <v>557</v>
      </c>
      <c r="C243" s="36" t="s">
        <v>300</v>
      </c>
      <c r="D243" s="58">
        <v>0.599</v>
      </c>
      <c r="E243" s="58">
        <v>0</v>
      </c>
      <c r="F243" s="83" t="s">
        <v>295</v>
      </c>
      <c r="G243" s="59">
        <f t="shared" si="16"/>
        <v>4.244421813555798E-06</v>
      </c>
      <c r="H243" s="58">
        <v>0.599</v>
      </c>
      <c r="I243" s="60">
        <v>0</v>
      </c>
      <c r="J243" s="117" t="s">
        <v>251</v>
      </c>
      <c r="K243" s="34">
        <f>H243/$H$8*100</f>
        <v>8.552772343679355E-07</v>
      </c>
      <c r="L243" s="59">
        <f t="shared" si="19"/>
        <v>100</v>
      </c>
      <c r="N243" s="55"/>
      <c r="P243" s="79"/>
      <c r="Q243"/>
    </row>
    <row r="244" spans="1:17" ht="13.5" customHeight="1">
      <c r="A244" s="88"/>
      <c r="B244" s="111">
        <v>558</v>
      </c>
      <c r="C244" s="36" t="s">
        <v>223</v>
      </c>
      <c r="D244" s="58">
        <v>3.033</v>
      </c>
      <c r="E244" s="58">
        <v>194.148</v>
      </c>
      <c r="F244" s="28">
        <f t="shared" si="15"/>
        <v>1.5622102725755609</v>
      </c>
      <c r="G244" s="59">
        <f t="shared" si="16"/>
        <v>2.1491371219557157E-05</v>
      </c>
      <c r="H244" s="58">
        <v>133.492</v>
      </c>
      <c r="I244" s="60">
        <v>263.814</v>
      </c>
      <c r="J244" s="61">
        <f t="shared" si="17"/>
        <v>50.6008020802535</v>
      </c>
      <c r="K244" s="34">
        <f t="shared" si="18"/>
        <v>0.0001906054567115934</v>
      </c>
      <c r="L244" s="59">
        <f t="shared" si="19"/>
        <v>2.272046264944716</v>
      </c>
      <c r="N244" s="55"/>
      <c r="P244" s="79"/>
      <c r="Q244"/>
    </row>
    <row r="245" spans="1:17" ht="13.5" customHeight="1">
      <c r="A245" s="88"/>
      <c r="B245" s="111">
        <v>559</v>
      </c>
      <c r="C245" s="36" t="s">
        <v>224</v>
      </c>
      <c r="D245" s="58"/>
      <c r="E245" s="58">
        <v>37.15</v>
      </c>
      <c r="F245" s="28">
        <f t="shared" si="15"/>
        <v>0</v>
      </c>
      <c r="G245" s="59">
        <f t="shared" si="16"/>
        <v>0</v>
      </c>
      <c r="H245" s="58">
        <v>127.085</v>
      </c>
      <c r="I245" s="60">
        <v>102.968</v>
      </c>
      <c r="J245" s="61">
        <f t="shared" si="17"/>
        <v>123.42183979488772</v>
      </c>
      <c r="K245" s="34">
        <f t="shared" si="18"/>
        <v>0.0001814572743399818</v>
      </c>
      <c r="L245" s="59">
        <f t="shared" si="19"/>
        <v>0</v>
      </c>
      <c r="N245" s="55"/>
      <c r="P245" s="79"/>
      <c r="Q245"/>
    </row>
    <row r="246" spans="1:17" ht="13.5" customHeight="1">
      <c r="A246" s="88"/>
      <c r="B246" s="111">
        <v>560</v>
      </c>
      <c r="C246" s="91" t="s">
        <v>241</v>
      </c>
      <c r="D246" s="58">
        <v>85.591</v>
      </c>
      <c r="E246" s="58">
        <v>336.169</v>
      </c>
      <c r="F246" s="28">
        <f t="shared" si="15"/>
        <v>25.460705775963877</v>
      </c>
      <c r="G246" s="59">
        <f t="shared" si="16"/>
        <v>0.0006064846534959171</v>
      </c>
      <c r="H246" s="58">
        <v>996.184</v>
      </c>
      <c r="I246" s="60">
        <v>1655.843</v>
      </c>
      <c r="J246" s="61">
        <f t="shared" si="17"/>
        <v>60.16174238741233</v>
      </c>
      <c r="K246" s="34">
        <f t="shared" si="18"/>
        <v>0.0014223931493181762</v>
      </c>
      <c r="L246" s="59">
        <f t="shared" si="19"/>
        <v>8.591886639416012</v>
      </c>
      <c r="N246" s="55"/>
      <c r="P246" s="79"/>
      <c r="Q246"/>
    </row>
    <row r="247" spans="1:17" ht="13.5" customHeight="1" thickBot="1">
      <c r="A247" s="21" t="s">
        <v>225</v>
      </c>
      <c r="B247" s="22" t="s">
        <v>346</v>
      </c>
      <c r="C247" s="70"/>
      <c r="D247" s="71">
        <f>SUM(D187:D246)</f>
        <v>185840.50099999996</v>
      </c>
      <c r="E247" s="71">
        <f>SUM(E187:E246)</f>
        <v>275756.1980000001</v>
      </c>
      <c r="F247" s="23">
        <f t="shared" si="15"/>
        <v>67.39304586727725</v>
      </c>
      <c r="G247" s="72">
        <f t="shared" si="16"/>
        <v>1.3168371891261068</v>
      </c>
      <c r="H247" s="71">
        <f>SUM(H187:H246)</f>
        <v>838671.4839999998</v>
      </c>
      <c r="I247" s="71">
        <f>SUM(I187:I246)</f>
        <v>1035593.5510000001</v>
      </c>
      <c r="J247" s="73">
        <f t="shared" si="17"/>
        <v>80.98461825975582</v>
      </c>
      <c r="K247" s="74">
        <f t="shared" si="18"/>
        <v>1.1974901959578834</v>
      </c>
      <c r="L247" s="72">
        <f t="shared" si="19"/>
        <v>22.158914967949478</v>
      </c>
      <c r="N247" s="55"/>
      <c r="O247"/>
      <c r="P247" s="79"/>
      <c r="Q247"/>
    </row>
    <row r="248" spans="1:17" ht="13.5" customHeight="1">
      <c r="A248" s="87" t="s">
        <v>242</v>
      </c>
      <c r="B248" s="40"/>
      <c r="C248" s="85"/>
      <c r="D248" s="86"/>
      <c r="E248" s="86"/>
      <c r="F248" s="50"/>
      <c r="G248" s="51"/>
      <c r="H248" s="86"/>
      <c r="I248" s="52"/>
      <c r="J248" s="53"/>
      <c r="K248" s="54"/>
      <c r="L248" s="51"/>
      <c r="N248" s="55"/>
      <c r="O248"/>
      <c r="P248" s="79"/>
      <c r="Q248"/>
    </row>
    <row r="249" spans="1:17" ht="13.5" customHeight="1">
      <c r="A249" s="56"/>
      <c r="B249" s="111">
        <v>702</v>
      </c>
      <c r="C249" s="36" t="s">
        <v>243</v>
      </c>
      <c r="D249" s="90"/>
      <c r="E249" s="90"/>
      <c r="F249" s="28"/>
      <c r="G249" s="59"/>
      <c r="H249" s="90"/>
      <c r="I249" s="92"/>
      <c r="J249" s="61"/>
      <c r="K249" s="34"/>
      <c r="L249" s="59"/>
      <c r="N249" s="55"/>
      <c r="O249"/>
      <c r="P249" s="79"/>
      <c r="Q249"/>
    </row>
    <row r="250" spans="1:17" ht="13.5" customHeight="1" thickBot="1">
      <c r="A250" s="21" t="s">
        <v>244</v>
      </c>
      <c r="B250" s="22" t="s">
        <v>347</v>
      </c>
      <c r="C250" s="70" t="s">
        <v>243</v>
      </c>
      <c r="D250" s="71">
        <f>SUM(D248:D249)</f>
        <v>0</v>
      </c>
      <c r="E250" s="314">
        <f>SUM(E248:E249)</f>
        <v>0</v>
      </c>
      <c r="F250" s="23">
        <v>0</v>
      </c>
      <c r="G250" s="72">
        <f t="shared" si="16"/>
        <v>0</v>
      </c>
      <c r="H250" s="71">
        <f>SUM(H248:H249)</f>
        <v>0</v>
      </c>
      <c r="I250" s="71">
        <f>SUM(I248:I249)</f>
        <v>0</v>
      </c>
      <c r="J250" s="73">
        <v>0</v>
      </c>
      <c r="K250" s="74">
        <f t="shared" si="18"/>
        <v>0</v>
      </c>
      <c r="L250" s="72">
        <v>0</v>
      </c>
      <c r="N250" s="55"/>
      <c r="O250"/>
      <c r="P250" s="79"/>
      <c r="Q250"/>
    </row>
  </sheetData>
  <sheetProtection/>
  <mergeCells count="7">
    <mergeCell ref="H6:K6"/>
    <mergeCell ref="L6:L7"/>
    <mergeCell ref="A8:C8"/>
    <mergeCell ref="A6:A7"/>
    <mergeCell ref="B6:B7"/>
    <mergeCell ref="C6:C7"/>
    <mergeCell ref="D6:G6"/>
  </mergeCells>
  <printOptions/>
  <pageMargins left="0.7" right="0.7" top="0.75" bottom="0.75" header="0.3" footer="0.3"/>
  <pageSetup fitToHeight="3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25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00390625" defaultRowHeight="13.5"/>
  <cols>
    <col min="1" max="2" width="7.625" style="7" customWidth="1"/>
    <col min="3" max="3" width="12.375" style="11" customWidth="1"/>
    <col min="4" max="5" width="12.875" style="37" customWidth="1"/>
    <col min="6" max="6" width="8.625" style="5" customWidth="1"/>
    <col min="7" max="7" width="10.75390625" style="7" customWidth="1"/>
    <col min="8" max="9" width="12.875" style="37" customWidth="1"/>
    <col min="10" max="12" width="8.625" style="7" customWidth="1"/>
    <col min="13" max="14" width="9.00390625" style="7" customWidth="1"/>
    <col min="15" max="15" width="13.625" style="7" customWidth="1"/>
    <col min="16" max="16" width="13.00390625" style="7" customWidth="1"/>
    <col min="17" max="16384" width="9.00390625" style="7" customWidth="1"/>
  </cols>
  <sheetData>
    <row r="1" spans="1:2" ht="15.75" customHeight="1">
      <c r="A1" s="1" t="s">
        <v>291</v>
      </c>
      <c r="B1" s="10"/>
    </row>
    <row r="2" spans="2:5" ht="15.75" customHeight="1">
      <c r="B2" s="10"/>
      <c r="E2" s="38"/>
    </row>
    <row r="3" spans="1:2" ht="15.75" customHeight="1">
      <c r="A3" s="7" t="s">
        <v>245</v>
      </c>
      <c r="B3" s="10"/>
    </row>
    <row r="4" ht="15.75" customHeight="1">
      <c r="B4" s="10"/>
    </row>
    <row r="5" spans="1:12" ht="15.75" customHeight="1" thickBot="1">
      <c r="A5" s="12" t="s">
        <v>228</v>
      </c>
      <c r="B5" s="10"/>
      <c r="L5" s="5" t="s">
        <v>246</v>
      </c>
    </row>
    <row r="6" spans="1:12" ht="13.5" customHeight="1">
      <c r="A6" s="342" t="s">
        <v>0</v>
      </c>
      <c r="B6" s="344" t="s">
        <v>1</v>
      </c>
      <c r="C6" s="346" t="s">
        <v>2</v>
      </c>
      <c r="D6" s="335" t="s">
        <v>247</v>
      </c>
      <c r="E6" s="336"/>
      <c r="F6" s="336"/>
      <c r="G6" s="348"/>
      <c r="H6" s="335" t="s">
        <v>248</v>
      </c>
      <c r="I6" s="336"/>
      <c r="J6" s="336"/>
      <c r="K6" s="336"/>
      <c r="L6" s="337" t="s">
        <v>259</v>
      </c>
    </row>
    <row r="7" spans="1:12" ht="13.5" customHeight="1">
      <c r="A7" s="343"/>
      <c r="B7" s="345"/>
      <c r="C7" s="347"/>
      <c r="D7" s="93" t="s">
        <v>292</v>
      </c>
      <c r="E7" s="93" t="s">
        <v>273</v>
      </c>
      <c r="F7" s="32" t="s">
        <v>249</v>
      </c>
      <c r="G7" s="31" t="s">
        <v>250</v>
      </c>
      <c r="H7" s="93" t="s">
        <v>292</v>
      </c>
      <c r="I7" s="93" t="s">
        <v>273</v>
      </c>
      <c r="J7" s="32" t="s">
        <v>249</v>
      </c>
      <c r="K7" s="32" t="s">
        <v>250</v>
      </c>
      <c r="L7" s="338"/>
    </row>
    <row r="8" spans="1:12" ht="13.5" customHeight="1">
      <c r="A8" s="339" t="s">
        <v>229</v>
      </c>
      <c r="B8" s="340"/>
      <c r="C8" s="341"/>
      <c r="D8" s="94">
        <f>D37+D62+D66+D112+D148+D173+D188+D249+D252</f>
        <v>6182134.602000001</v>
      </c>
      <c r="E8" s="94">
        <f>E37+E62+E66+E112+E148+E173+E188+E249+E252</f>
        <v>7322046.664</v>
      </c>
      <c r="F8" s="33">
        <f>D8/E8*100</f>
        <v>84.43178370325668</v>
      </c>
      <c r="G8" s="95">
        <f>D8/$D$8*100</f>
        <v>100</v>
      </c>
      <c r="H8" s="94">
        <f>H37+H62+H66+H112+H148+H173+H188+H249+H252</f>
        <v>66041973.885</v>
      </c>
      <c r="I8" s="94">
        <f>I37+I62+I66+I112+I148+I173+I188+I249+I252</f>
        <v>78405535.79299998</v>
      </c>
      <c r="J8" s="33">
        <f>H8/I8*100</f>
        <v>84.23126405176126</v>
      </c>
      <c r="K8" s="33">
        <f>H8/$H$8*100</f>
        <v>100</v>
      </c>
      <c r="L8" s="96">
        <f>D8/H8*100</f>
        <v>9.360917365621226</v>
      </c>
    </row>
    <row r="9" spans="1:12" ht="13.5" customHeight="1">
      <c r="A9" s="110"/>
      <c r="B9" s="111"/>
      <c r="C9" s="112"/>
      <c r="D9" s="90"/>
      <c r="E9" s="90"/>
      <c r="F9" s="34"/>
      <c r="G9" s="59"/>
      <c r="H9" s="90"/>
      <c r="I9" s="90"/>
      <c r="J9" s="61"/>
      <c r="K9" s="34"/>
      <c r="L9" s="59"/>
    </row>
    <row r="10" spans="1:17" ht="13.5" customHeight="1">
      <c r="A10" s="56" t="s">
        <v>3</v>
      </c>
      <c r="B10" s="111">
        <v>103</v>
      </c>
      <c r="C10" s="36" t="s">
        <v>227</v>
      </c>
      <c r="D10" s="58">
        <v>262210.122</v>
      </c>
      <c r="E10" s="58">
        <v>332092.845</v>
      </c>
      <c r="F10" s="34">
        <f aca="true" t="shared" si="0" ref="F10:F29">D10/E10*100</f>
        <v>78.9568718350436</v>
      </c>
      <c r="G10" s="59">
        <f aca="true" t="shared" si="1" ref="G10:G29">D10/$D$8*100</f>
        <v>4.241417226910129</v>
      </c>
      <c r="H10" s="58">
        <v>2722051.874</v>
      </c>
      <c r="I10" s="58">
        <v>3243864.001</v>
      </c>
      <c r="J10" s="61">
        <f aca="true" t="shared" si="2" ref="J10:J73">H10/I10*100</f>
        <v>83.91387164076117</v>
      </c>
      <c r="K10" s="34">
        <f aca="true" t="shared" si="3" ref="K10:K73">H10/$H$8*100</f>
        <v>4.121699752251431</v>
      </c>
      <c r="L10" s="59">
        <f aca="true" t="shared" si="4" ref="L10:L73">D10/H10*100</f>
        <v>9.632811354718509</v>
      </c>
      <c r="N10" s="55"/>
      <c r="O10"/>
      <c r="Q10"/>
    </row>
    <row r="11" spans="1:17" ht="13.5" customHeight="1">
      <c r="A11" s="56"/>
      <c r="B11" s="111">
        <v>105</v>
      </c>
      <c r="C11" s="36" t="s">
        <v>4</v>
      </c>
      <c r="D11" s="58">
        <v>1782534.285</v>
      </c>
      <c r="E11" s="58">
        <v>2067735.412</v>
      </c>
      <c r="F11" s="34">
        <f t="shared" si="0"/>
        <v>86.20707826809709</v>
      </c>
      <c r="G11" s="59">
        <f t="shared" si="1"/>
        <v>28.833637566275684</v>
      </c>
      <c r="H11" s="58">
        <v>17018987.595</v>
      </c>
      <c r="I11" s="58">
        <v>19428811.556</v>
      </c>
      <c r="J11" s="61">
        <f t="shared" si="2"/>
        <v>87.59664761761611</v>
      </c>
      <c r="K11" s="34">
        <f t="shared" si="3"/>
        <v>25.76995597471912</v>
      </c>
      <c r="L11" s="59">
        <f t="shared" si="4"/>
        <v>10.473797428019102</v>
      </c>
      <c r="N11" s="55"/>
      <c r="O11"/>
      <c r="Q11"/>
    </row>
    <row r="12" spans="1:17" ht="13.5" customHeight="1">
      <c r="A12" s="56"/>
      <c r="B12" s="111">
        <v>106</v>
      </c>
      <c r="C12" s="36" t="s">
        <v>5</v>
      </c>
      <c r="D12" s="58">
        <v>186787.619</v>
      </c>
      <c r="E12" s="58">
        <v>210897.713</v>
      </c>
      <c r="F12" s="34">
        <f t="shared" si="0"/>
        <v>88.56787318504493</v>
      </c>
      <c r="G12" s="59">
        <f t="shared" si="1"/>
        <v>3.021409772274641</v>
      </c>
      <c r="H12" s="58">
        <v>2495306.14</v>
      </c>
      <c r="I12" s="58">
        <v>2817359.026</v>
      </c>
      <c r="J12" s="61">
        <f t="shared" si="2"/>
        <v>88.56897956462294</v>
      </c>
      <c r="K12" s="34">
        <f t="shared" si="3"/>
        <v>3.7783639603884622</v>
      </c>
      <c r="L12" s="59">
        <f t="shared" si="4"/>
        <v>7.485559226812947</v>
      </c>
      <c r="N12" s="55"/>
      <c r="O12"/>
      <c r="Q12"/>
    </row>
    <row r="13" spans="1:17" ht="13.5" customHeight="1">
      <c r="A13" s="56"/>
      <c r="B13" s="111">
        <v>107</v>
      </c>
      <c r="C13" s="36" t="s">
        <v>6</v>
      </c>
      <c r="D13" s="58">
        <v>295.383</v>
      </c>
      <c r="E13" s="58">
        <v>334.223</v>
      </c>
      <c r="F13" s="34">
        <f t="shared" si="0"/>
        <v>88.37901640521447</v>
      </c>
      <c r="G13" s="59">
        <f t="shared" si="1"/>
        <v>0.004778009846379594</v>
      </c>
      <c r="H13" s="58">
        <v>1901.154</v>
      </c>
      <c r="I13" s="58">
        <v>6511.426</v>
      </c>
      <c r="J13" s="61">
        <f t="shared" si="2"/>
        <v>29.197198893145675</v>
      </c>
      <c r="K13" s="34">
        <f t="shared" si="3"/>
        <v>0.00287870559912475</v>
      </c>
      <c r="L13" s="59">
        <f t="shared" si="4"/>
        <v>15.537036978593003</v>
      </c>
      <c r="N13" s="55"/>
      <c r="O13"/>
      <c r="Q13"/>
    </row>
    <row r="14" spans="1:17" ht="13.5" customHeight="1">
      <c r="A14" s="56"/>
      <c r="B14" s="111">
        <v>108</v>
      </c>
      <c r="C14" s="36" t="s">
        <v>7</v>
      </c>
      <c r="D14" s="58">
        <v>9860.375</v>
      </c>
      <c r="E14" s="58">
        <v>20875.54</v>
      </c>
      <c r="F14" s="34">
        <f t="shared" si="0"/>
        <v>47.234107476980235</v>
      </c>
      <c r="G14" s="59">
        <f t="shared" si="1"/>
        <v>0.1594979021778342</v>
      </c>
      <c r="H14" s="58">
        <v>212314.456</v>
      </c>
      <c r="I14" s="58">
        <v>227434.576</v>
      </c>
      <c r="J14" s="61">
        <f t="shared" si="2"/>
        <v>93.35188155384078</v>
      </c>
      <c r="K14" s="34">
        <f t="shared" si="3"/>
        <v>0.32148411610123395</v>
      </c>
      <c r="L14" s="59">
        <f t="shared" si="4"/>
        <v>4.644231573190663</v>
      </c>
      <c r="N14" s="55"/>
      <c r="O14"/>
      <c r="Q14"/>
    </row>
    <row r="15" spans="1:17" ht="13.5" customHeight="1">
      <c r="A15" s="56"/>
      <c r="B15" s="111">
        <v>110</v>
      </c>
      <c r="C15" s="36" t="s">
        <v>8</v>
      </c>
      <c r="D15" s="58">
        <v>269719.929</v>
      </c>
      <c r="E15" s="58">
        <v>284246.501</v>
      </c>
      <c r="F15" s="34">
        <f t="shared" si="0"/>
        <v>94.88944562241068</v>
      </c>
      <c r="G15" s="59">
        <f t="shared" si="1"/>
        <v>4.362893181147206</v>
      </c>
      <c r="H15" s="58">
        <v>1766089.647</v>
      </c>
      <c r="I15" s="58">
        <v>1832191.268</v>
      </c>
      <c r="J15" s="61">
        <f t="shared" si="2"/>
        <v>96.39220958234587</v>
      </c>
      <c r="K15" s="34">
        <f t="shared" si="3"/>
        <v>2.674192703681634</v>
      </c>
      <c r="L15" s="59">
        <f t="shared" si="4"/>
        <v>15.272153905559923</v>
      </c>
      <c r="N15" s="55"/>
      <c r="O15"/>
      <c r="Q15"/>
    </row>
    <row r="16" spans="1:17" ht="13.5" customHeight="1">
      <c r="A16" s="56"/>
      <c r="B16" s="111">
        <v>111</v>
      </c>
      <c r="C16" s="36" t="s">
        <v>9</v>
      </c>
      <c r="D16" s="58">
        <v>291441.392</v>
      </c>
      <c r="E16" s="58">
        <v>327573.519</v>
      </c>
      <c r="F16" s="34">
        <f t="shared" si="0"/>
        <v>88.96976559329268</v>
      </c>
      <c r="G16" s="59">
        <f t="shared" si="1"/>
        <v>4.7142518039920205</v>
      </c>
      <c r="H16" s="58">
        <v>2189660.54</v>
      </c>
      <c r="I16" s="58">
        <v>2471766.476</v>
      </c>
      <c r="J16" s="61">
        <f t="shared" si="2"/>
        <v>88.58686940133094</v>
      </c>
      <c r="K16" s="34">
        <f t="shared" si="3"/>
        <v>3.3155588956394504</v>
      </c>
      <c r="L16" s="59">
        <f t="shared" si="4"/>
        <v>13.309889212325121</v>
      </c>
      <c r="N16" s="55"/>
      <c r="O16"/>
      <c r="Q16"/>
    </row>
    <row r="17" spans="1:17" ht="13.5" customHeight="1">
      <c r="A17" s="56"/>
      <c r="B17" s="111">
        <v>112</v>
      </c>
      <c r="C17" s="36" t="s">
        <v>10</v>
      </c>
      <c r="D17" s="58">
        <v>29302.07</v>
      </c>
      <c r="E17" s="58">
        <v>45185.506</v>
      </c>
      <c r="F17" s="34">
        <f t="shared" si="0"/>
        <v>64.84838301910352</v>
      </c>
      <c r="G17" s="59">
        <f t="shared" si="1"/>
        <v>0.47397981257995253</v>
      </c>
      <c r="H17" s="58">
        <v>810954.14</v>
      </c>
      <c r="I17" s="58">
        <v>956576.057</v>
      </c>
      <c r="J17" s="61">
        <f t="shared" si="2"/>
        <v>84.77675497579384</v>
      </c>
      <c r="K17" s="34">
        <f t="shared" si="3"/>
        <v>1.227937465061429</v>
      </c>
      <c r="L17" s="59">
        <f t="shared" si="4"/>
        <v>3.6132832369534484</v>
      </c>
      <c r="N17" s="55"/>
      <c r="O17"/>
      <c r="Q17"/>
    </row>
    <row r="18" spans="1:17" ht="13.5" customHeight="1">
      <c r="A18" s="56"/>
      <c r="B18" s="111">
        <v>113</v>
      </c>
      <c r="C18" s="36" t="s">
        <v>11</v>
      </c>
      <c r="D18" s="58">
        <v>118832.985</v>
      </c>
      <c r="E18" s="58">
        <v>204698.813</v>
      </c>
      <c r="F18" s="34">
        <f t="shared" si="0"/>
        <v>58.05260092055345</v>
      </c>
      <c r="G18" s="59">
        <f t="shared" si="1"/>
        <v>1.9221998977756969</v>
      </c>
      <c r="H18" s="58">
        <v>1878059.55</v>
      </c>
      <c r="I18" s="58">
        <v>2601556.803</v>
      </c>
      <c r="J18" s="61">
        <f t="shared" si="2"/>
        <v>72.18983448042745</v>
      </c>
      <c r="K18" s="34">
        <f t="shared" si="3"/>
        <v>2.8437362476026182</v>
      </c>
      <c r="L18" s="59">
        <f t="shared" si="4"/>
        <v>6.327434345732009</v>
      </c>
      <c r="N18" s="55"/>
      <c r="O18"/>
      <c r="Q18"/>
    </row>
    <row r="19" spans="1:17" ht="13.5" customHeight="1">
      <c r="A19" s="56"/>
      <c r="B19" s="111">
        <v>116</v>
      </c>
      <c r="C19" s="36" t="s">
        <v>12</v>
      </c>
      <c r="D19" s="58">
        <v>0</v>
      </c>
      <c r="E19" s="58">
        <v>4953.281</v>
      </c>
      <c r="F19" s="100" t="s">
        <v>293</v>
      </c>
      <c r="G19" s="59">
        <f t="shared" si="1"/>
        <v>0</v>
      </c>
      <c r="H19" s="58">
        <v>184869.839</v>
      </c>
      <c r="I19" s="58">
        <v>283450.455</v>
      </c>
      <c r="J19" s="61">
        <f t="shared" si="2"/>
        <v>65.22121793736405</v>
      </c>
      <c r="K19" s="34">
        <f t="shared" si="3"/>
        <v>0.27992779156164677</v>
      </c>
      <c r="L19" s="59">
        <f t="shared" si="4"/>
        <v>0</v>
      </c>
      <c r="N19" s="55"/>
      <c r="O19"/>
      <c r="Q19"/>
    </row>
    <row r="20" spans="1:17" ht="13.5" customHeight="1">
      <c r="A20" s="56"/>
      <c r="B20" s="111">
        <v>117</v>
      </c>
      <c r="C20" s="36" t="s">
        <v>13</v>
      </c>
      <c r="D20" s="58">
        <v>102467.514</v>
      </c>
      <c r="E20" s="58">
        <v>106545.967</v>
      </c>
      <c r="F20" s="34">
        <f t="shared" si="0"/>
        <v>96.17211883768438</v>
      </c>
      <c r="G20" s="59">
        <f t="shared" si="1"/>
        <v>1.6574778874411829</v>
      </c>
      <c r="H20" s="58">
        <v>982913.084</v>
      </c>
      <c r="I20" s="58">
        <v>1073825.454</v>
      </c>
      <c r="J20" s="61">
        <f t="shared" si="2"/>
        <v>91.53378515462161</v>
      </c>
      <c r="K20" s="34">
        <f t="shared" si="3"/>
        <v>1.4883157273759915</v>
      </c>
      <c r="L20" s="59">
        <f t="shared" si="4"/>
        <v>10.424880456673217</v>
      </c>
      <c r="N20" s="55"/>
      <c r="O20"/>
      <c r="Q20"/>
    </row>
    <row r="21" spans="1:17" ht="13.5" customHeight="1">
      <c r="A21" s="56"/>
      <c r="B21" s="111">
        <v>118</v>
      </c>
      <c r="C21" s="36" t="s">
        <v>14</v>
      </c>
      <c r="D21" s="58">
        <v>256567.117</v>
      </c>
      <c r="E21" s="58">
        <v>280325.096</v>
      </c>
      <c r="F21" s="34">
        <f t="shared" si="0"/>
        <v>91.5248476361888</v>
      </c>
      <c r="G21" s="59">
        <f t="shared" si="1"/>
        <v>4.150137994682244</v>
      </c>
      <c r="H21" s="58">
        <v>1988856.26</v>
      </c>
      <c r="I21" s="58">
        <v>2390345.904</v>
      </c>
      <c r="J21" s="61">
        <f t="shared" si="2"/>
        <v>83.20370104895078</v>
      </c>
      <c r="K21" s="34">
        <f t="shared" si="3"/>
        <v>3.011503356128072</v>
      </c>
      <c r="L21" s="59">
        <f t="shared" si="4"/>
        <v>12.900234278368613</v>
      </c>
      <c r="N21" s="55"/>
      <c r="O21"/>
      <c r="Q21"/>
    </row>
    <row r="22" spans="1:17" ht="13.5" customHeight="1">
      <c r="A22" s="56"/>
      <c r="B22" s="111">
        <v>120</v>
      </c>
      <c r="C22" s="36" t="s">
        <v>15</v>
      </c>
      <c r="D22" s="58">
        <v>18388.896</v>
      </c>
      <c r="E22" s="58">
        <v>13962.343</v>
      </c>
      <c r="F22" s="34">
        <f t="shared" si="0"/>
        <v>131.70351136625135</v>
      </c>
      <c r="G22" s="59">
        <f t="shared" si="1"/>
        <v>0.29745221001902733</v>
      </c>
      <c r="H22" s="58">
        <v>130979.813</v>
      </c>
      <c r="I22" s="58">
        <v>117200.397</v>
      </c>
      <c r="J22" s="61">
        <f t="shared" si="2"/>
        <v>111.75714106156143</v>
      </c>
      <c r="K22" s="34">
        <f t="shared" si="3"/>
        <v>0.19832813178491207</v>
      </c>
      <c r="L22" s="59">
        <f t="shared" si="4"/>
        <v>14.039488665325855</v>
      </c>
      <c r="N22" s="55"/>
      <c r="O22"/>
      <c r="Q22"/>
    </row>
    <row r="23" spans="1:17" ht="13.5" customHeight="1">
      <c r="A23" s="56"/>
      <c r="B23" s="111">
        <v>121</v>
      </c>
      <c r="C23" s="36" t="s">
        <v>16</v>
      </c>
      <c r="D23" s="58">
        <v>2309.872</v>
      </c>
      <c r="E23" s="58">
        <v>2483.984</v>
      </c>
      <c r="F23" s="34">
        <f t="shared" si="0"/>
        <v>92.99061507642561</v>
      </c>
      <c r="G23" s="59">
        <f t="shared" si="1"/>
        <v>0.037363663988369426</v>
      </c>
      <c r="H23" s="58">
        <v>12545.169</v>
      </c>
      <c r="I23" s="58">
        <v>11786.459</v>
      </c>
      <c r="J23" s="61">
        <f t="shared" si="2"/>
        <v>106.43713264518206</v>
      </c>
      <c r="K23" s="34">
        <f t="shared" si="3"/>
        <v>0.01899575112919113</v>
      </c>
      <c r="L23" s="59">
        <f t="shared" si="4"/>
        <v>18.412442271602718</v>
      </c>
      <c r="N23" s="55"/>
      <c r="O23"/>
      <c r="Q23"/>
    </row>
    <row r="24" spans="1:17" ht="13.5" customHeight="1">
      <c r="A24" s="56"/>
      <c r="B24" s="111">
        <v>122</v>
      </c>
      <c r="C24" s="36" t="s">
        <v>17</v>
      </c>
      <c r="D24" s="58">
        <v>20647.036</v>
      </c>
      <c r="E24" s="58">
        <v>20860.553</v>
      </c>
      <c r="F24" s="34">
        <f t="shared" si="0"/>
        <v>98.9764557056565</v>
      </c>
      <c r="G24" s="59">
        <f t="shared" si="1"/>
        <v>0.33397907566296625</v>
      </c>
      <c r="H24" s="58">
        <v>101745.305</v>
      </c>
      <c r="I24" s="58">
        <v>104581.293</v>
      </c>
      <c r="J24" s="61">
        <f t="shared" si="2"/>
        <v>97.28824542263021</v>
      </c>
      <c r="K24" s="34">
        <f t="shared" si="3"/>
        <v>0.1540615748056998</v>
      </c>
      <c r="L24" s="59">
        <f t="shared" si="4"/>
        <v>20.292863636312262</v>
      </c>
      <c r="N24" s="55"/>
      <c r="O24"/>
      <c r="Q24"/>
    </row>
    <row r="25" spans="1:17" ht="13.5" customHeight="1">
      <c r="A25" s="56"/>
      <c r="B25" s="111">
        <v>123</v>
      </c>
      <c r="C25" s="36" t="s">
        <v>18</v>
      </c>
      <c r="D25" s="58">
        <v>51290.075</v>
      </c>
      <c r="E25" s="58">
        <v>69045.118</v>
      </c>
      <c r="F25" s="34">
        <f t="shared" si="0"/>
        <v>74.28486833783093</v>
      </c>
      <c r="G25" s="59">
        <f t="shared" si="1"/>
        <v>0.8296499235621138</v>
      </c>
      <c r="H25" s="58">
        <v>509305.559</v>
      </c>
      <c r="I25" s="58">
        <v>588718.414</v>
      </c>
      <c r="J25" s="61">
        <f t="shared" si="2"/>
        <v>86.51089330458755</v>
      </c>
      <c r="K25" s="34">
        <f t="shared" si="3"/>
        <v>0.7711846406754321</v>
      </c>
      <c r="L25" s="59">
        <f t="shared" si="4"/>
        <v>10.070590060062548</v>
      </c>
      <c r="N25" s="55"/>
      <c r="O25"/>
      <c r="Q25"/>
    </row>
    <row r="26" spans="1:17" ht="13.5" customHeight="1">
      <c r="A26" s="56"/>
      <c r="B26" s="111">
        <v>124</v>
      </c>
      <c r="C26" s="36" t="s">
        <v>19</v>
      </c>
      <c r="D26" s="58">
        <v>1874.372</v>
      </c>
      <c r="E26" s="58">
        <v>2756.699</v>
      </c>
      <c r="F26" s="34">
        <f t="shared" si="0"/>
        <v>67.99335001753909</v>
      </c>
      <c r="G26" s="59">
        <f t="shared" si="1"/>
        <v>0.030319171623885643</v>
      </c>
      <c r="H26" s="58">
        <v>28679.174</v>
      </c>
      <c r="I26" s="58">
        <v>31442.002</v>
      </c>
      <c r="J26" s="61">
        <f t="shared" si="2"/>
        <v>91.21293866720063</v>
      </c>
      <c r="K26" s="34">
        <f t="shared" si="3"/>
        <v>0.04342567660067146</v>
      </c>
      <c r="L26" s="59">
        <f t="shared" si="4"/>
        <v>6.535655455069941</v>
      </c>
      <c r="N26" s="55"/>
      <c r="O26"/>
      <c r="Q26"/>
    </row>
    <row r="27" spans="1:17" ht="13.5" customHeight="1">
      <c r="A27" s="56"/>
      <c r="B27" s="111">
        <v>125</v>
      </c>
      <c r="C27" s="36" t="s">
        <v>20</v>
      </c>
      <c r="D27" s="58">
        <v>3248.188</v>
      </c>
      <c r="E27" s="58">
        <v>3705.944</v>
      </c>
      <c r="F27" s="34">
        <f t="shared" si="0"/>
        <v>87.64805944180485</v>
      </c>
      <c r="G27" s="59">
        <f t="shared" si="1"/>
        <v>0.05254152827648186</v>
      </c>
      <c r="H27" s="58">
        <v>26213.098</v>
      </c>
      <c r="I27" s="58">
        <v>32645.809</v>
      </c>
      <c r="J27" s="61">
        <f t="shared" si="2"/>
        <v>80.2954461934149</v>
      </c>
      <c r="K27" s="34">
        <f t="shared" si="3"/>
        <v>0.03969157258328667</v>
      </c>
      <c r="L27" s="59">
        <f t="shared" si="4"/>
        <v>12.391469333384402</v>
      </c>
      <c r="N27" s="55"/>
      <c r="O27"/>
      <c r="Q27"/>
    </row>
    <row r="28" spans="1:17" ht="13.5" customHeight="1">
      <c r="A28" s="56"/>
      <c r="B28" s="111">
        <v>126</v>
      </c>
      <c r="C28" s="36" t="s">
        <v>21</v>
      </c>
      <c r="D28" s="58">
        <v>2.128</v>
      </c>
      <c r="E28" s="58">
        <v>7.364</v>
      </c>
      <c r="F28" s="34">
        <f t="shared" si="0"/>
        <v>28.89733840304183</v>
      </c>
      <c r="G28" s="59">
        <f t="shared" si="1"/>
        <v>3.442176751233408E-05</v>
      </c>
      <c r="H28" s="58">
        <v>523.083</v>
      </c>
      <c r="I28" s="58">
        <v>1269.935</v>
      </c>
      <c r="J28" s="61">
        <f t="shared" si="2"/>
        <v>41.1897459318784</v>
      </c>
      <c r="K28" s="34">
        <f t="shared" si="3"/>
        <v>0.0007920462839448942</v>
      </c>
      <c r="L28" s="59">
        <f t="shared" si="4"/>
        <v>0.40681880313449303</v>
      </c>
      <c r="N28" s="55"/>
      <c r="O28"/>
      <c r="Q28"/>
    </row>
    <row r="29" spans="1:17" ht="13.5" customHeight="1">
      <c r="A29" s="56"/>
      <c r="B29" s="111">
        <v>127</v>
      </c>
      <c r="C29" s="36" t="s">
        <v>22</v>
      </c>
      <c r="D29" s="58">
        <v>16039.113</v>
      </c>
      <c r="E29" s="58">
        <v>13268.549</v>
      </c>
      <c r="F29" s="34">
        <f t="shared" si="0"/>
        <v>120.88068559719677</v>
      </c>
      <c r="G29" s="59">
        <f t="shared" si="1"/>
        <v>0.25944295995773264</v>
      </c>
      <c r="H29" s="58">
        <v>132187.3</v>
      </c>
      <c r="I29" s="58">
        <v>130790.98</v>
      </c>
      <c r="J29" s="61">
        <f t="shared" si="2"/>
        <v>101.0675965574996</v>
      </c>
      <c r="K29" s="34">
        <f t="shared" si="3"/>
        <v>0.20015649476222494</v>
      </c>
      <c r="L29" s="59">
        <f t="shared" si="4"/>
        <v>12.133626301467691</v>
      </c>
      <c r="N29" s="55"/>
      <c r="O29"/>
      <c r="Q29"/>
    </row>
    <row r="30" spans="1:17" ht="13.5" customHeight="1">
      <c r="A30" s="56"/>
      <c r="B30" s="111">
        <v>128</v>
      </c>
      <c r="C30" s="36" t="s">
        <v>23</v>
      </c>
      <c r="D30" s="90"/>
      <c r="E30" s="90"/>
      <c r="F30" s="97"/>
      <c r="G30" s="59"/>
      <c r="H30" s="58">
        <v>111.891</v>
      </c>
      <c r="I30" s="58">
        <v>916.447</v>
      </c>
      <c r="J30" s="61">
        <f t="shared" si="2"/>
        <v>12.209216681379283</v>
      </c>
      <c r="K30" s="34">
        <f t="shared" si="3"/>
        <v>0.00016942406990263145</v>
      </c>
      <c r="L30" s="59">
        <f t="shared" si="4"/>
        <v>0</v>
      </c>
      <c r="N30" s="55"/>
      <c r="O30"/>
      <c r="Q30"/>
    </row>
    <row r="31" spans="1:17" ht="13.5" customHeight="1">
      <c r="A31" s="56"/>
      <c r="B31" s="111">
        <v>129</v>
      </c>
      <c r="C31" s="36" t="s">
        <v>24</v>
      </c>
      <c r="D31" s="58">
        <v>64.31</v>
      </c>
      <c r="E31" s="58">
        <v>67.144</v>
      </c>
      <c r="F31" s="34">
        <f>D31/E31*100</f>
        <v>95.77922077922078</v>
      </c>
      <c r="G31" s="59">
        <f>D31/$D$8*100</f>
        <v>0.0010402555774051713</v>
      </c>
      <c r="H31" s="58">
        <v>2991.154</v>
      </c>
      <c r="I31" s="58">
        <v>3431.283</v>
      </c>
      <c r="J31" s="61">
        <f t="shared" si="2"/>
        <v>87.17304868179045</v>
      </c>
      <c r="K31" s="34">
        <f t="shared" si="3"/>
        <v>0.004529171107466513</v>
      </c>
      <c r="L31" s="59">
        <f t="shared" si="4"/>
        <v>2.1500063186315383</v>
      </c>
      <c r="N31" s="55"/>
      <c r="O31"/>
      <c r="Q31"/>
    </row>
    <row r="32" spans="1:17" ht="13.5" customHeight="1">
      <c r="A32" s="56"/>
      <c r="B32" s="111">
        <v>130</v>
      </c>
      <c r="C32" s="36" t="s">
        <v>25</v>
      </c>
      <c r="D32" s="90"/>
      <c r="E32" s="90"/>
      <c r="F32" s="97"/>
      <c r="G32" s="59"/>
      <c r="H32" s="58">
        <v>45.272</v>
      </c>
      <c r="I32" s="58">
        <v>68.427</v>
      </c>
      <c r="J32" s="61">
        <f t="shared" si="2"/>
        <v>66.16101831148522</v>
      </c>
      <c r="K32" s="34">
        <f t="shared" si="3"/>
        <v>6.855034357215442E-05</v>
      </c>
      <c r="L32" s="59">
        <f t="shared" si="4"/>
        <v>0</v>
      </c>
      <c r="N32" s="55"/>
      <c r="O32"/>
      <c r="Q32"/>
    </row>
    <row r="33" spans="1:12" ht="13.5" customHeight="1">
      <c r="A33" s="56"/>
      <c r="B33" s="111">
        <v>131</v>
      </c>
      <c r="C33" s="36" t="s">
        <v>26</v>
      </c>
      <c r="D33" s="58">
        <v>52.041</v>
      </c>
      <c r="E33" s="58">
        <v>28.342</v>
      </c>
      <c r="F33" s="34">
        <f aca="true" t="shared" si="5" ref="F33:F39">D33/E33*100</f>
        <v>183.61795215581117</v>
      </c>
      <c r="G33" s="59">
        <f aca="true" t="shared" si="6" ref="G33:G44">D33/$D$8*100</f>
        <v>0.0008417966180025271</v>
      </c>
      <c r="H33" s="58">
        <v>1402.899</v>
      </c>
      <c r="I33" s="58">
        <v>1928.018</v>
      </c>
      <c r="J33" s="61">
        <f t="shared" si="2"/>
        <v>72.76379162435205</v>
      </c>
      <c r="K33" s="34">
        <f t="shared" si="3"/>
        <v>0.0021242535882450933</v>
      </c>
      <c r="L33" s="59">
        <f t="shared" si="4"/>
        <v>3.709532902938843</v>
      </c>
    </row>
    <row r="34" spans="1:12" ht="13.5" customHeight="1">
      <c r="A34" s="56"/>
      <c r="B34" s="111">
        <v>132</v>
      </c>
      <c r="C34" s="36" t="s">
        <v>27</v>
      </c>
      <c r="D34" s="58">
        <v>0.251</v>
      </c>
      <c r="E34" s="58">
        <v>0.693</v>
      </c>
      <c r="F34" s="34">
        <f t="shared" si="5"/>
        <v>36.21933621933622</v>
      </c>
      <c r="G34" s="59">
        <f t="shared" si="6"/>
        <v>4.060086299622112E-06</v>
      </c>
      <c r="H34" s="58">
        <v>112.557</v>
      </c>
      <c r="I34" s="58">
        <v>20.049</v>
      </c>
      <c r="J34" s="61">
        <f t="shared" si="2"/>
        <v>561.4095466108035</v>
      </c>
      <c r="K34" s="34">
        <f t="shared" si="3"/>
        <v>0.00017043251947011366</v>
      </c>
      <c r="L34" s="59">
        <f t="shared" si="4"/>
        <v>0.22299812539424468</v>
      </c>
    </row>
    <row r="35" spans="1:12" ht="13.5" customHeight="1">
      <c r="A35" s="56"/>
      <c r="B35" s="26"/>
      <c r="C35" s="64" t="s">
        <v>286</v>
      </c>
      <c r="D35" s="65">
        <f>D15+D16+D17+D18+D19+D20+D21+D22+D23+D24</f>
        <v>1109676.811</v>
      </c>
      <c r="E35" s="65">
        <f>E15+E16+E17+E18+E19+E20+E21+E22+E23+E24</f>
        <v>1290835.5630000003</v>
      </c>
      <c r="F35" s="27">
        <f t="shared" si="5"/>
        <v>85.96577618461538</v>
      </c>
      <c r="G35" s="98">
        <f t="shared" si="6"/>
        <v>17.949735527288667</v>
      </c>
      <c r="H35" s="65">
        <f>H15+H16+H17+H18+H19+H20+H21+H22+H23+H24</f>
        <v>10046673.346999997</v>
      </c>
      <c r="I35" s="65">
        <f>I15+I16+I17+I18+I19+I20+I21+I22+I23+I24</f>
        <v>11843280.566</v>
      </c>
      <c r="J35" s="27">
        <f t="shared" si="2"/>
        <v>84.83015572426993</v>
      </c>
      <c r="K35" s="27">
        <f t="shared" si="3"/>
        <v>15.21255764477064</v>
      </c>
      <c r="L35" s="98">
        <f t="shared" si="4"/>
        <v>11.045216388281967</v>
      </c>
    </row>
    <row r="36" spans="1:12" ht="13.5" customHeight="1">
      <c r="A36" s="56"/>
      <c r="B36" s="26"/>
      <c r="C36" s="64" t="s">
        <v>230</v>
      </c>
      <c r="D36" s="65">
        <f>D37-D35</f>
        <v>2314258.262</v>
      </c>
      <c r="E36" s="65">
        <f>E37-E35</f>
        <v>2720815.586</v>
      </c>
      <c r="F36" s="27">
        <f t="shared" si="5"/>
        <v>85.05752002848163</v>
      </c>
      <c r="G36" s="98">
        <f t="shared" si="6"/>
        <v>37.434614594954105</v>
      </c>
      <c r="H36" s="65">
        <f>H37-H35</f>
        <v>23152133.206</v>
      </c>
      <c r="I36" s="65">
        <f>I37-I35</f>
        <v>26515211.948999994</v>
      </c>
      <c r="J36" s="27">
        <f t="shared" si="2"/>
        <v>87.31641764935306</v>
      </c>
      <c r="K36" s="27">
        <f t="shared" si="3"/>
        <v>35.05669477159359</v>
      </c>
      <c r="L36" s="98">
        <f t="shared" si="4"/>
        <v>9.995874857009927</v>
      </c>
    </row>
    <row r="37" spans="1:12" ht="13.5" customHeight="1" thickBot="1">
      <c r="A37" s="21" t="s">
        <v>28</v>
      </c>
      <c r="B37" s="22" t="s">
        <v>264</v>
      </c>
      <c r="C37" s="70"/>
      <c r="D37" s="71">
        <f>SUM(D10:D34)</f>
        <v>3423935.0730000003</v>
      </c>
      <c r="E37" s="71">
        <f>SUM(E10:E34)</f>
        <v>4011651.1490000007</v>
      </c>
      <c r="F37" s="24">
        <f t="shared" si="5"/>
        <v>85.34977109994965</v>
      </c>
      <c r="G37" s="99">
        <f t="shared" si="6"/>
        <v>55.38435012224278</v>
      </c>
      <c r="H37" s="71">
        <f>SUM(H10:H34)</f>
        <v>33198806.553</v>
      </c>
      <c r="I37" s="71">
        <f>SUM(I10:I34)</f>
        <v>38358492.51499999</v>
      </c>
      <c r="J37" s="24">
        <f t="shared" si="2"/>
        <v>86.54877805747368</v>
      </c>
      <c r="K37" s="24">
        <f t="shared" si="3"/>
        <v>50.26925241636424</v>
      </c>
      <c r="L37" s="99">
        <f t="shared" si="4"/>
        <v>10.313428187648503</v>
      </c>
    </row>
    <row r="38" spans="1:17" ht="13.5" customHeight="1">
      <c r="A38" s="29" t="s">
        <v>29</v>
      </c>
      <c r="B38" s="40">
        <v>601</v>
      </c>
      <c r="C38" s="85" t="s">
        <v>30</v>
      </c>
      <c r="D38" s="77">
        <v>212078.523</v>
      </c>
      <c r="E38" s="77">
        <v>260536.892</v>
      </c>
      <c r="F38" s="54">
        <f t="shared" si="5"/>
        <v>81.40057301366748</v>
      </c>
      <c r="G38" s="51">
        <f t="shared" si="6"/>
        <v>3.430506397117103</v>
      </c>
      <c r="H38" s="77">
        <v>3321060.247</v>
      </c>
      <c r="I38" s="77">
        <v>4210022.056</v>
      </c>
      <c r="J38" s="53">
        <f t="shared" si="2"/>
        <v>78.88462822342991</v>
      </c>
      <c r="K38" s="54">
        <f t="shared" si="3"/>
        <v>5.028711365870164</v>
      </c>
      <c r="L38" s="51">
        <f t="shared" si="4"/>
        <v>6.385867982719555</v>
      </c>
      <c r="N38" s="55"/>
      <c r="O38"/>
      <c r="Q38"/>
    </row>
    <row r="39" spans="1:17" ht="13.5" customHeight="1">
      <c r="A39" s="56"/>
      <c r="B39" s="111">
        <v>602</v>
      </c>
      <c r="C39" s="36" t="s">
        <v>31</v>
      </c>
      <c r="D39" s="58">
        <v>5442.542</v>
      </c>
      <c r="E39" s="58">
        <v>3683.134</v>
      </c>
      <c r="F39" s="34">
        <f t="shared" si="5"/>
        <v>147.76931819477653</v>
      </c>
      <c r="G39" s="59">
        <f t="shared" si="6"/>
        <v>0.0880366143797527</v>
      </c>
      <c r="H39" s="58">
        <v>218771.863</v>
      </c>
      <c r="I39" s="58">
        <v>327180.208</v>
      </c>
      <c r="J39" s="61">
        <f t="shared" si="2"/>
        <v>66.86586096919407</v>
      </c>
      <c r="K39" s="34">
        <f t="shared" si="3"/>
        <v>0.3312618477772199</v>
      </c>
      <c r="L39" s="59">
        <f t="shared" si="4"/>
        <v>2.487770559416043</v>
      </c>
      <c r="N39" s="55"/>
      <c r="O39"/>
      <c r="Q39"/>
    </row>
    <row r="40" spans="1:17" ht="13.5" customHeight="1">
      <c r="A40" s="56"/>
      <c r="B40" s="111">
        <v>605</v>
      </c>
      <c r="C40" s="36" t="s">
        <v>32</v>
      </c>
      <c r="D40" s="90"/>
      <c r="E40" s="90"/>
      <c r="F40" s="97"/>
      <c r="G40" s="59"/>
      <c r="H40" s="58">
        <v>0.852</v>
      </c>
      <c r="I40" s="58">
        <v>2.988</v>
      </c>
      <c r="J40" s="61">
        <f t="shared" si="2"/>
        <v>28.514056224899598</v>
      </c>
      <c r="K40" s="34">
        <f t="shared" si="3"/>
        <v>1.2900886358781492E-06</v>
      </c>
      <c r="L40" s="59">
        <f t="shared" si="4"/>
        <v>0</v>
      </c>
      <c r="N40" s="55"/>
      <c r="O40"/>
      <c r="Q40"/>
    </row>
    <row r="41" spans="1:17" ht="13.5" customHeight="1">
      <c r="A41" s="56"/>
      <c r="B41" s="111">
        <v>606</v>
      </c>
      <c r="C41" s="36" t="s">
        <v>33</v>
      </c>
      <c r="D41" s="58">
        <v>25665.432</v>
      </c>
      <c r="E41" s="58">
        <v>24540.873</v>
      </c>
      <c r="F41" s="34">
        <f>D41/E41*100</f>
        <v>104.58239199559038</v>
      </c>
      <c r="G41" s="59">
        <f t="shared" si="6"/>
        <v>0.4151548559246332</v>
      </c>
      <c r="H41" s="58">
        <v>254980.736</v>
      </c>
      <c r="I41" s="58">
        <v>288602.289</v>
      </c>
      <c r="J41" s="61">
        <f t="shared" si="2"/>
        <v>88.3502126346614</v>
      </c>
      <c r="K41" s="34">
        <f t="shared" si="3"/>
        <v>0.38608890831155696</v>
      </c>
      <c r="L41" s="59">
        <f t="shared" si="4"/>
        <v>10.0656357035537</v>
      </c>
      <c r="N41" s="55"/>
      <c r="O41"/>
      <c r="Q41"/>
    </row>
    <row r="42" spans="1:17" ht="13.5" customHeight="1">
      <c r="A42" s="56"/>
      <c r="B42" s="111">
        <v>607</v>
      </c>
      <c r="C42" s="91" t="s">
        <v>252</v>
      </c>
      <c r="D42" s="58">
        <v>0</v>
      </c>
      <c r="E42" s="58">
        <v>11.322</v>
      </c>
      <c r="F42" s="100" t="s">
        <v>293</v>
      </c>
      <c r="G42" s="59">
        <f t="shared" si="6"/>
        <v>0</v>
      </c>
      <c r="H42" s="58">
        <v>1484.509</v>
      </c>
      <c r="I42" s="58">
        <v>1382.315</v>
      </c>
      <c r="J42" s="61">
        <f t="shared" si="2"/>
        <v>107.39296035997583</v>
      </c>
      <c r="K42" s="34">
        <f t="shared" si="3"/>
        <v>0.002247826514975159</v>
      </c>
      <c r="L42" s="59">
        <f t="shared" si="4"/>
        <v>0</v>
      </c>
      <c r="N42" s="55"/>
      <c r="O42"/>
      <c r="Q42"/>
    </row>
    <row r="43" spans="1:17" ht="13.5" customHeight="1">
      <c r="A43" s="56"/>
      <c r="B43" s="111">
        <v>608</v>
      </c>
      <c r="C43" s="91" t="s">
        <v>235</v>
      </c>
      <c r="D43" s="90"/>
      <c r="E43" s="90"/>
      <c r="F43" s="34"/>
      <c r="G43" s="59"/>
      <c r="H43" s="58">
        <v>0.216</v>
      </c>
      <c r="I43" s="58">
        <v>2.48</v>
      </c>
      <c r="J43" s="61">
        <f t="shared" si="2"/>
        <v>8.709677419354838</v>
      </c>
      <c r="K43" s="34">
        <f t="shared" si="3"/>
        <v>3.2706472458882655E-07</v>
      </c>
      <c r="L43" s="59">
        <f t="shared" si="4"/>
        <v>0</v>
      </c>
      <c r="N43" s="55"/>
      <c r="O43"/>
      <c r="Q43"/>
    </row>
    <row r="44" spans="1:17" ht="13.5" customHeight="1">
      <c r="A44" s="56"/>
      <c r="B44" s="111">
        <v>609</v>
      </c>
      <c r="C44" s="36" t="s">
        <v>34</v>
      </c>
      <c r="D44" s="58">
        <v>0</v>
      </c>
      <c r="E44" s="58">
        <v>2.41</v>
      </c>
      <c r="F44" s="97" t="s">
        <v>254</v>
      </c>
      <c r="G44" s="59">
        <f t="shared" si="6"/>
        <v>0</v>
      </c>
      <c r="H44" s="58">
        <v>1.97</v>
      </c>
      <c r="I44" s="58">
        <v>14.192</v>
      </c>
      <c r="J44" s="61">
        <f t="shared" si="2"/>
        <v>13.881059751972943</v>
      </c>
      <c r="K44" s="34">
        <f t="shared" si="3"/>
        <v>2.9829514233332797E-06</v>
      </c>
      <c r="L44" s="59">
        <f t="shared" si="4"/>
        <v>0</v>
      </c>
      <c r="N44" s="55"/>
      <c r="O44"/>
      <c r="Q44"/>
    </row>
    <row r="45" spans="1:17" ht="13.5" customHeight="1">
      <c r="A45" s="56"/>
      <c r="B45" s="111">
        <v>610</v>
      </c>
      <c r="C45" s="36" t="s">
        <v>35</v>
      </c>
      <c r="D45" s="90"/>
      <c r="E45" s="90"/>
      <c r="F45" s="97"/>
      <c r="G45" s="59"/>
      <c r="H45" s="58">
        <v>94.896</v>
      </c>
      <c r="I45" s="58">
        <v>108.368</v>
      </c>
      <c r="J45" s="61">
        <f t="shared" si="2"/>
        <v>87.56828584083863</v>
      </c>
      <c r="K45" s="34">
        <f t="shared" si="3"/>
        <v>0.0001436904356693578</v>
      </c>
      <c r="L45" s="59">
        <f t="shared" si="4"/>
        <v>0</v>
      </c>
      <c r="N45" s="55"/>
      <c r="O45"/>
      <c r="Q45"/>
    </row>
    <row r="46" spans="1:17" ht="13.5" customHeight="1">
      <c r="A46" s="56"/>
      <c r="B46" s="111">
        <v>611</v>
      </c>
      <c r="C46" s="36" t="s">
        <v>36</v>
      </c>
      <c r="D46" s="58">
        <v>0</v>
      </c>
      <c r="E46" s="58">
        <v>1.908</v>
      </c>
      <c r="F46" s="100" t="s">
        <v>293</v>
      </c>
      <c r="G46" s="59">
        <f>D46/$D$8*100</f>
        <v>0</v>
      </c>
      <c r="H46" s="58">
        <v>7776.65</v>
      </c>
      <c r="I46" s="58">
        <v>7256.608</v>
      </c>
      <c r="J46" s="61">
        <f t="shared" si="2"/>
        <v>107.16646124470275</v>
      </c>
      <c r="K46" s="34">
        <f t="shared" si="3"/>
        <v>0.011775314307748601</v>
      </c>
      <c r="L46" s="59">
        <f t="shared" si="4"/>
        <v>0</v>
      </c>
      <c r="N46" s="55"/>
      <c r="O46"/>
      <c r="Q46"/>
    </row>
    <row r="47" spans="1:17" ht="13.5" customHeight="1">
      <c r="A47" s="56"/>
      <c r="B47" s="111">
        <v>612</v>
      </c>
      <c r="C47" s="36" t="s">
        <v>37</v>
      </c>
      <c r="D47" s="58">
        <v>1429.471</v>
      </c>
      <c r="E47" s="58">
        <v>1982.981</v>
      </c>
      <c r="F47" s="34">
        <f>D47/E47*100</f>
        <v>72.08697410615635</v>
      </c>
      <c r="G47" s="59">
        <f>D47/$D$8*100</f>
        <v>0.023122612043056254</v>
      </c>
      <c r="H47" s="58">
        <v>4098.142</v>
      </c>
      <c r="I47" s="58">
        <v>5635.908</v>
      </c>
      <c r="J47" s="61">
        <f t="shared" si="2"/>
        <v>72.71484914232099</v>
      </c>
      <c r="K47" s="34">
        <f t="shared" si="3"/>
        <v>0.006205359650721772</v>
      </c>
      <c r="L47" s="59">
        <f t="shared" si="4"/>
        <v>34.88095336862413</v>
      </c>
      <c r="N47" s="55"/>
      <c r="O47"/>
      <c r="Q47"/>
    </row>
    <row r="48" spans="1:17" ht="13.5" customHeight="1">
      <c r="A48" s="56"/>
      <c r="B48" s="111">
        <v>613</v>
      </c>
      <c r="C48" s="36" t="s">
        <v>38</v>
      </c>
      <c r="D48" s="58">
        <v>42.924</v>
      </c>
      <c r="E48" s="58">
        <v>45.09</v>
      </c>
      <c r="F48" s="34">
        <f>D48/E48*100</f>
        <v>95.1962741184298</v>
      </c>
      <c r="G48" s="59">
        <f>D48/$D$8*100</f>
        <v>0.000694323284163265</v>
      </c>
      <c r="H48" s="58">
        <v>562.236</v>
      </c>
      <c r="I48" s="58">
        <v>1085.364</v>
      </c>
      <c r="J48" s="61">
        <f t="shared" si="2"/>
        <v>51.80160757128483</v>
      </c>
      <c r="K48" s="34">
        <f t="shared" si="3"/>
        <v>0.0008513313078422383</v>
      </c>
      <c r="L48" s="59">
        <f t="shared" si="4"/>
        <v>7.634516466394895</v>
      </c>
      <c r="N48" s="55"/>
      <c r="O48"/>
      <c r="Q48"/>
    </row>
    <row r="49" spans="1:17" ht="13.5" customHeight="1">
      <c r="A49" s="56"/>
      <c r="B49" s="111">
        <v>614</v>
      </c>
      <c r="C49" s="36" t="s">
        <v>39</v>
      </c>
      <c r="D49" s="90">
        <v>13.745</v>
      </c>
      <c r="E49" s="90">
        <v>0</v>
      </c>
      <c r="F49" s="100" t="s">
        <v>295</v>
      </c>
      <c r="G49" s="59">
        <f>D49/$D$8*100</f>
        <v>0.00022233420792153752</v>
      </c>
      <c r="H49" s="58">
        <v>308.888</v>
      </c>
      <c r="I49" s="58">
        <v>306.12</v>
      </c>
      <c r="J49" s="61">
        <f t="shared" si="2"/>
        <v>100.90422056709787</v>
      </c>
      <c r="K49" s="34">
        <f t="shared" si="3"/>
        <v>0.00046771466967034006</v>
      </c>
      <c r="L49" s="59">
        <f t="shared" si="4"/>
        <v>4.449832949159567</v>
      </c>
      <c r="N49" s="55"/>
      <c r="O49"/>
      <c r="Q49"/>
    </row>
    <row r="50" spans="1:12" ht="13.5" customHeight="1">
      <c r="A50" s="56"/>
      <c r="B50" s="111">
        <v>615</v>
      </c>
      <c r="C50" s="36" t="s">
        <v>40</v>
      </c>
      <c r="D50" s="90"/>
      <c r="E50" s="90"/>
      <c r="F50" s="34"/>
      <c r="G50" s="59"/>
      <c r="H50" s="58">
        <v>794.861</v>
      </c>
      <c r="I50" s="58">
        <v>872.722</v>
      </c>
      <c r="J50" s="61">
        <f t="shared" si="2"/>
        <v>91.07837318183797</v>
      </c>
      <c r="K50" s="34">
        <f t="shared" si="3"/>
        <v>0.0012035694169046263</v>
      </c>
      <c r="L50" s="59">
        <f t="shared" si="4"/>
        <v>0</v>
      </c>
    </row>
    <row r="51" spans="1:12" ht="13.5" customHeight="1">
      <c r="A51" s="56"/>
      <c r="B51" s="111">
        <v>617</v>
      </c>
      <c r="C51" s="36" t="s">
        <v>41</v>
      </c>
      <c r="D51" s="90"/>
      <c r="E51" s="90"/>
      <c r="F51" s="34"/>
      <c r="G51" s="59"/>
      <c r="H51" s="58">
        <v>500.553</v>
      </c>
      <c r="I51" s="58">
        <v>546.136</v>
      </c>
      <c r="J51" s="61">
        <f t="shared" si="2"/>
        <v>91.6535441721476</v>
      </c>
      <c r="K51" s="34">
        <f t="shared" si="3"/>
        <v>0.0007579316161440319</v>
      </c>
      <c r="L51" s="59">
        <f t="shared" si="4"/>
        <v>0</v>
      </c>
    </row>
    <row r="52" spans="1:12" ht="13.5" customHeight="1">
      <c r="A52" s="56"/>
      <c r="B52" s="111">
        <v>618</v>
      </c>
      <c r="C52" s="36" t="s">
        <v>42</v>
      </c>
      <c r="D52" s="58">
        <v>22.486</v>
      </c>
      <c r="E52" s="58">
        <v>970.386</v>
      </c>
      <c r="F52" s="34">
        <f>D52/E52*100</f>
        <v>2.317222218787163</v>
      </c>
      <c r="G52" s="59">
        <f>D52/$D$8*100</f>
        <v>0.0003637255001326805</v>
      </c>
      <c r="H52" s="58">
        <v>18513.637</v>
      </c>
      <c r="I52" s="58">
        <v>28050.439</v>
      </c>
      <c r="J52" s="61">
        <f t="shared" si="2"/>
        <v>66.00123798418984</v>
      </c>
      <c r="K52" s="34">
        <f t="shared" si="3"/>
        <v>0.028033136974733835</v>
      </c>
      <c r="L52" s="59">
        <f t="shared" si="4"/>
        <v>0.12145641615421109</v>
      </c>
    </row>
    <row r="53" spans="1:12" ht="13.5" customHeight="1">
      <c r="A53" s="56"/>
      <c r="B53" s="111">
        <v>619</v>
      </c>
      <c r="C53" s="36" t="s">
        <v>43</v>
      </c>
      <c r="D53" s="90">
        <v>9.698</v>
      </c>
      <c r="E53" s="90">
        <v>0</v>
      </c>
      <c r="F53" s="97" t="s">
        <v>251</v>
      </c>
      <c r="G53" s="59">
        <f>D53/$D$8*100</f>
        <v>0.0001568713822061165</v>
      </c>
      <c r="H53" s="58">
        <v>9100.168</v>
      </c>
      <c r="I53" s="58">
        <v>10515.32</v>
      </c>
      <c r="J53" s="61">
        <f t="shared" si="2"/>
        <v>86.54199777087145</v>
      </c>
      <c r="K53" s="34">
        <f t="shared" si="3"/>
        <v>0.013779370095518762</v>
      </c>
      <c r="L53" s="59">
        <f t="shared" si="4"/>
        <v>0.106569461135223</v>
      </c>
    </row>
    <row r="54" spans="1:12" ht="13.5" customHeight="1">
      <c r="A54" s="56"/>
      <c r="B54" s="111">
        <v>620</v>
      </c>
      <c r="C54" s="36" t="s">
        <v>44</v>
      </c>
      <c r="D54" s="58">
        <v>91.361</v>
      </c>
      <c r="E54" s="58">
        <v>318.852</v>
      </c>
      <c r="F54" s="34">
        <f>D54/E54*100</f>
        <v>28.653105516038792</v>
      </c>
      <c r="G54" s="59">
        <f>D54/$D$8*100</f>
        <v>0.0014778228861345648</v>
      </c>
      <c r="H54" s="58">
        <v>799.495</v>
      </c>
      <c r="I54" s="58">
        <v>1565.04</v>
      </c>
      <c r="J54" s="61">
        <f t="shared" si="2"/>
        <v>51.08463681439452</v>
      </c>
      <c r="K54" s="34">
        <f t="shared" si="3"/>
        <v>0.0012105861665978885</v>
      </c>
      <c r="L54" s="59">
        <f t="shared" si="4"/>
        <v>11.427338507432818</v>
      </c>
    </row>
    <row r="55" spans="1:12" ht="13.5" customHeight="1">
      <c r="A55" s="56"/>
      <c r="B55" s="111">
        <v>621</v>
      </c>
      <c r="C55" s="36" t="s">
        <v>45</v>
      </c>
      <c r="D55" s="90"/>
      <c r="E55" s="90"/>
      <c r="F55" s="97"/>
      <c r="G55" s="59"/>
      <c r="H55" s="58">
        <v>106.95</v>
      </c>
      <c r="I55" s="58">
        <v>66.585</v>
      </c>
      <c r="J55" s="61">
        <f t="shared" si="2"/>
        <v>160.6217616580311</v>
      </c>
      <c r="K55" s="34">
        <f t="shared" si="3"/>
        <v>0.00016194246432766206</v>
      </c>
      <c r="L55" s="59">
        <f t="shared" si="4"/>
        <v>0</v>
      </c>
    </row>
    <row r="56" spans="1:12" ht="13.5" customHeight="1">
      <c r="A56" s="56"/>
      <c r="B56" s="111">
        <v>622</v>
      </c>
      <c r="C56" s="36" t="s">
        <v>253</v>
      </c>
      <c r="D56" s="90"/>
      <c r="E56" s="90"/>
      <c r="F56" s="34"/>
      <c r="G56" s="59"/>
      <c r="H56" s="58">
        <v>4.914</v>
      </c>
      <c r="I56" s="58">
        <v>70.712</v>
      </c>
      <c r="J56" s="61">
        <f t="shared" si="2"/>
        <v>6.949315533431383</v>
      </c>
      <c r="K56" s="34">
        <f t="shared" si="3"/>
        <v>7.440722484395804E-06</v>
      </c>
      <c r="L56" s="59">
        <f t="shared" si="4"/>
        <v>0</v>
      </c>
    </row>
    <row r="57" spans="1:12" ht="13.5" customHeight="1">
      <c r="A57" s="56"/>
      <c r="B57" s="111">
        <v>624</v>
      </c>
      <c r="C57" s="36" t="s">
        <v>46</v>
      </c>
      <c r="D57" s="90"/>
      <c r="E57" s="90"/>
      <c r="F57" s="34"/>
      <c r="G57" s="59"/>
      <c r="H57" s="58">
        <v>222.831</v>
      </c>
      <c r="I57" s="58">
        <v>236.318</v>
      </c>
      <c r="J57" s="61">
        <f t="shared" si="2"/>
        <v>94.29285962135765</v>
      </c>
      <c r="K57" s="34">
        <f t="shared" si="3"/>
        <v>0.00033740814650394817</v>
      </c>
      <c r="L57" s="59">
        <f t="shared" si="4"/>
        <v>0</v>
      </c>
    </row>
    <row r="58" spans="1:12" ht="13.5" customHeight="1">
      <c r="A58" s="56"/>
      <c r="B58" s="111">
        <v>625</v>
      </c>
      <c r="C58" s="36" t="s">
        <v>47</v>
      </c>
      <c r="D58" s="58">
        <v>7.872</v>
      </c>
      <c r="E58" s="58">
        <v>15.724</v>
      </c>
      <c r="F58" s="34">
        <f>D58/E58*100</f>
        <v>50.06359704909692</v>
      </c>
      <c r="G58" s="59">
        <f>D58/$D$8*100</f>
        <v>0.00012733465876743134</v>
      </c>
      <c r="H58" s="58">
        <v>1030.361</v>
      </c>
      <c r="I58" s="58">
        <v>2450.172</v>
      </c>
      <c r="J58" s="61">
        <f t="shared" si="2"/>
        <v>42.05259875633221</v>
      </c>
      <c r="K58" s="34">
        <f t="shared" si="3"/>
        <v>0.0015601608180188331</v>
      </c>
      <c r="L58" s="59">
        <f t="shared" si="4"/>
        <v>0.7640040723591052</v>
      </c>
    </row>
    <row r="59" spans="1:12" ht="13.5" customHeight="1">
      <c r="A59" s="56"/>
      <c r="B59" s="111">
        <v>626</v>
      </c>
      <c r="C59" s="36" t="s">
        <v>48</v>
      </c>
      <c r="D59" s="90"/>
      <c r="E59" s="90"/>
      <c r="F59" s="97"/>
      <c r="G59" s="59"/>
      <c r="H59" s="58">
        <v>659.164</v>
      </c>
      <c r="I59" s="58">
        <v>539.582</v>
      </c>
      <c r="J59" s="61">
        <f t="shared" si="2"/>
        <v>122.16196982108374</v>
      </c>
      <c r="K59" s="34">
        <f t="shared" si="3"/>
        <v>0.0009980985746243947</v>
      </c>
      <c r="L59" s="59">
        <f t="shared" si="4"/>
        <v>0</v>
      </c>
    </row>
    <row r="60" spans="1:12" ht="13.5" customHeight="1">
      <c r="A60" s="56"/>
      <c r="B60" s="111">
        <v>627</v>
      </c>
      <c r="C60" s="36" t="s">
        <v>49</v>
      </c>
      <c r="D60" s="90"/>
      <c r="E60" s="90"/>
      <c r="F60" s="34"/>
      <c r="G60" s="59"/>
      <c r="H60" s="58">
        <v>12.458</v>
      </c>
      <c r="I60" s="58">
        <v>4.435</v>
      </c>
      <c r="J60" s="61">
        <f t="shared" si="2"/>
        <v>280.901916572717</v>
      </c>
      <c r="K60" s="34">
        <f t="shared" si="3"/>
        <v>1.8863760828368523E-05</v>
      </c>
      <c r="L60" s="59">
        <f t="shared" si="4"/>
        <v>0</v>
      </c>
    </row>
    <row r="61" spans="1:12" ht="13.5" customHeight="1">
      <c r="A61" s="56"/>
      <c r="B61" s="111">
        <v>628</v>
      </c>
      <c r="C61" s="36" t="s">
        <v>50</v>
      </c>
      <c r="D61" s="58">
        <v>90.907</v>
      </c>
      <c r="E61" s="58">
        <v>12.685</v>
      </c>
      <c r="F61" s="34">
        <f>D61/E61*100</f>
        <v>716.6495861253449</v>
      </c>
      <c r="G61" s="59">
        <f aca="true" t="shared" si="7" ref="G61:G74">D61/$D$8*100</f>
        <v>0.0014704791443814632</v>
      </c>
      <c r="H61" s="58">
        <v>1722.834</v>
      </c>
      <c r="I61" s="58">
        <v>950.303</v>
      </c>
      <c r="J61" s="61">
        <f t="shared" si="2"/>
        <v>181.29312440347974</v>
      </c>
      <c r="K61" s="34">
        <f t="shared" si="3"/>
        <v>0.0026086954987141965</v>
      </c>
      <c r="L61" s="59">
        <f t="shared" si="4"/>
        <v>5.276596584464899</v>
      </c>
    </row>
    <row r="62" spans="1:12" ht="13.5" customHeight="1" thickBot="1">
      <c r="A62" s="21" t="s">
        <v>274</v>
      </c>
      <c r="B62" s="22" t="s">
        <v>257</v>
      </c>
      <c r="C62" s="70"/>
      <c r="D62" s="71">
        <f>SUM(D38:D61)</f>
        <v>244894.96099999998</v>
      </c>
      <c r="E62" s="71">
        <f>SUM(E38:E61)</f>
        <v>292122.25700000004</v>
      </c>
      <c r="F62" s="24">
        <f>D62/E62*100</f>
        <v>83.83303741214075</v>
      </c>
      <c r="G62" s="99">
        <f>D62/$D$8*100</f>
        <v>3.961333370528252</v>
      </c>
      <c r="H62" s="71">
        <f>SUM(H38:H61)</f>
        <v>3842609.431</v>
      </c>
      <c r="I62" s="71">
        <f>SUM(I38:I61)</f>
        <v>4887466.660000001</v>
      </c>
      <c r="J62" s="24">
        <f t="shared" si="2"/>
        <v>78.62170114527184</v>
      </c>
      <c r="K62" s="24">
        <f t="shared" si="3"/>
        <v>5.818435163205752</v>
      </c>
      <c r="L62" s="99">
        <f t="shared" si="4"/>
        <v>6.3731421420122985</v>
      </c>
    </row>
    <row r="63" spans="1:12" ht="13.5" customHeight="1">
      <c r="A63" s="29" t="s">
        <v>51</v>
      </c>
      <c r="B63" s="40">
        <v>301</v>
      </c>
      <c r="C63" s="85" t="s">
        <v>255</v>
      </c>
      <c r="D63" s="86"/>
      <c r="E63" s="114" t="s">
        <v>301</v>
      </c>
      <c r="F63" s="104" t="s">
        <v>302</v>
      </c>
      <c r="G63" s="115" t="s">
        <v>301</v>
      </c>
      <c r="H63" s="77">
        <v>5757.54</v>
      </c>
      <c r="I63" s="77">
        <v>8945.975</v>
      </c>
      <c r="J63" s="53">
        <f t="shared" si="2"/>
        <v>64.35899943829487</v>
      </c>
      <c r="K63" s="54">
        <f t="shared" si="3"/>
        <v>0.008718001085227557</v>
      </c>
      <c r="L63" s="51">
        <f t="shared" si="4"/>
        <v>0</v>
      </c>
    </row>
    <row r="64" spans="1:12" ht="13.5" customHeight="1">
      <c r="A64" s="56"/>
      <c r="B64" s="111">
        <v>302</v>
      </c>
      <c r="C64" s="36" t="s">
        <v>52</v>
      </c>
      <c r="D64" s="58">
        <v>85097.455</v>
      </c>
      <c r="E64" s="58">
        <v>98868.904</v>
      </c>
      <c r="F64" s="34">
        <f aca="true" t="shared" si="8" ref="F64:F74">D64/E64*100</f>
        <v>86.07100064546078</v>
      </c>
      <c r="G64" s="59">
        <f t="shared" si="7"/>
        <v>1.3765060206303155</v>
      </c>
      <c r="H64" s="58">
        <v>1002778.259</v>
      </c>
      <c r="I64" s="58">
        <v>1109412.72</v>
      </c>
      <c r="J64" s="61">
        <f t="shared" si="2"/>
        <v>90.38820638364413</v>
      </c>
      <c r="K64" s="34">
        <f t="shared" si="3"/>
        <v>1.5183953477013794</v>
      </c>
      <c r="L64" s="59">
        <f t="shared" si="4"/>
        <v>8.48616872536324</v>
      </c>
    </row>
    <row r="65" spans="1:12" ht="13.5" customHeight="1">
      <c r="A65" s="56"/>
      <c r="B65" s="111">
        <v>304</v>
      </c>
      <c r="C65" s="36" t="s">
        <v>53</v>
      </c>
      <c r="D65" s="58">
        <v>647346.426</v>
      </c>
      <c r="E65" s="58">
        <v>703750.938</v>
      </c>
      <c r="F65" s="34">
        <f t="shared" si="8"/>
        <v>91.98515995441558</v>
      </c>
      <c r="G65" s="59">
        <f t="shared" si="7"/>
        <v>10.47124444347386</v>
      </c>
      <c r="H65" s="58">
        <v>7322133.759</v>
      </c>
      <c r="I65" s="58">
        <v>8059780.909</v>
      </c>
      <c r="J65" s="61">
        <f t="shared" si="2"/>
        <v>90.8478014684456</v>
      </c>
      <c r="K65" s="34">
        <f t="shared" si="3"/>
        <v>11.087091024490205</v>
      </c>
      <c r="L65" s="59">
        <f t="shared" si="4"/>
        <v>8.84095329731329</v>
      </c>
    </row>
    <row r="66" spans="1:12" ht="13.5" customHeight="1" thickBot="1">
      <c r="A66" s="21" t="s">
        <v>54</v>
      </c>
      <c r="B66" s="22" t="s">
        <v>303</v>
      </c>
      <c r="C66" s="70"/>
      <c r="D66" s="71">
        <f>SUM(D63:D65)</f>
        <v>732443.8809999999</v>
      </c>
      <c r="E66" s="71">
        <f>SUM(E63:E65)</f>
        <v>802619.842</v>
      </c>
      <c r="F66" s="24">
        <f t="shared" si="8"/>
        <v>91.25663765984993</v>
      </c>
      <c r="G66" s="99">
        <f t="shared" si="7"/>
        <v>11.847750464104175</v>
      </c>
      <c r="H66" s="71">
        <f>SUM(H63:H65)</f>
        <v>8330669.557999999</v>
      </c>
      <c r="I66" s="71">
        <f>SUM(I63:I65)</f>
        <v>9178139.604</v>
      </c>
      <c r="J66" s="24">
        <f t="shared" si="2"/>
        <v>90.76642889991935</v>
      </c>
      <c r="K66" s="24">
        <f t="shared" si="3"/>
        <v>12.614204373276811</v>
      </c>
      <c r="L66" s="99">
        <f t="shared" si="4"/>
        <v>8.792137005321846</v>
      </c>
    </row>
    <row r="67" spans="1:17" ht="13.5" customHeight="1">
      <c r="A67" s="29" t="s">
        <v>55</v>
      </c>
      <c r="B67" s="40">
        <v>305</v>
      </c>
      <c r="C67" s="85" t="s">
        <v>56</v>
      </c>
      <c r="D67" s="77">
        <v>40756.63</v>
      </c>
      <c r="E67" s="77">
        <v>44089.391</v>
      </c>
      <c r="F67" s="54">
        <f t="shared" si="8"/>
        <v>92.4409003517422</v>
      </c>
      <c r="G67" s="51">
        <f t="shared" si="7"/>
        <v>0.6592646816006675</v>
      </c>
      <c r="H67" s="77">
        <v>625437.574</v>
      </c>
      <c r="I67" s="77">
        <v>575079.628</v>
      </c>
      <c r="J67" s="53">
        <f t="shared" si="2"/>
        <v>108.75669099514684</v>
      </c>
      <c r="K67" s="54">
        <f t="shared" si="3"/>
        <v>0.947030406888027</v>
      </c>
      <c r="L67" s="51">
        <f t="shared" si="4"/>
        <v>6.516498479510922</v>
      </c>
      <c r="N67" s="55"/>
      <c r="O67"/>
      <c r="Q67"/>
    </row>
    <row r="68" spans="1:17" ht="13.5" customHeight="1">
      <c r="A68" s="56"/>
      <c r="B68" s="111">
        <v>306</v>
      </c>
      <c r="C68" s="36" t="s">
        <v>57</v>
      </c>
      <c r="D68" s="58">
        <v>2155.981</v>
      </c>
      <c r="E68" s="58">
        <v>5590.34</v>
      </c>
      <c r="F68" s="34">
        <f t="shared" si="8"/>
        <v>38.566187387529204</v>
      </c>
      <c r="G68" s="59">
        <f t="shared" si="7"/>
        <v>0.03487437816870749</v>
      </c>
      <c r="H68" s="58">
        <v>23712.969</v>
      </c>
      <c r="I68" s="58">
        <v>29328.839</v>
      </c>
      <c r="J68" s="61">
        <f t="shared" si="2"/>
        <v>80.8520548665428</v>
      </c>
      <c r="K68" s="34">
        <f t="shared" si="3"/>
        <v>0.03590590590355733</v>
      </c>
      <c r="L68" s="59">
        <f t="shared" si="4"/>
        <v>9.091990969161222</v>
      </c>
      <c r="N68" s="55"/>
      <c r="O68"/>
      <c r="Q68"/>
    </row>
    <row r="69" spans="1:17" ht="13.5" customHeight="1">
      <c r="A69" s="56"/>
      <c r="B69" s="111">
        <v>307</v>
      </c>
      <c r="C69" s="36" t="s">
        <v>58</v>
      </c>
      <c r="D69" s="58">
        <v>112.092</v>
      </c>
      <c r="E69" s="58">
        <v>372.191</v>
      </c>
      <c r="F69" s="34">
        <f t="shared" si="8"/>
        <v>30.116794871450413</v>
      </c>
      <c r="G69" s="59">
        <f t="shared" si="7"/>
        <v>0.0018131601334551465</v>
      </c>
      <c r="H69" s="58">
        <v>2529.629</v>
      </c>
      <c r="I69" s="58">
        <v>4548.841</v>
      </c>
      <c r="J69" s="61">
        <f t="shared" si="2"/>
        <v>55.61040713447667</v>
      </c>
      <c r="K69" s="34">
        <f t="shared" si="3"/>
        <v>0.003830335241652355</v>
      </c>
      <c r="L69" s="59">
        <f t="shared" si="4"/>
        <v>4.43116362122667</v>
      </c>
      <c r="N69" s="55"/>
      <c r="O69"/>
      <c r="Q69"/>
    </row>
    <row r="70" spans="1:17" ht="13.5" customHeight="1">
      <c r="A70" s="56"/>
      <c r="B70" s="111">
        <v>308</v>
      </c>
      <c r="C70" s="36" t="s">
        <v>59</v>
      </c>
      <c r="D70" s="58">
        <v>20.263</v>
      </c>
      <c r="E70" s="58">
        <v>29.388</v>
      </c>
      <c r="F70" s="34">
        <f t="shared" si="8"/>
        <v>68.94991152851505</v>
      </c>
      <c r="G70" s="59">
        <f t="shared" si="7"/>
        <v>0.0003277670465706887</v>
      </c>
      <c r="H70" s="58">
        <v>772.217</v>
      </c>
      <c r="I70" s="58">
        <v>590.223</v>
      </c>
      <c r="J70" s="61">
        <f t="shared" si="2"/>
        <v>130.83478617403932</v>
      </c>
      <c r="K70" s="34">
        <f t="shared" si="3"/>
        <v>0.001169282131610231</v>
      </c>
      <c r="L70" s="59">
        <f t="shared" si="4"/>
        <v>2.624003356569462</v>
      </c>
      <c r="N70" s="55"/>
      <c r="O70"/>
      <c r="Q70"/>
    </row>
    <row r="71" spans="1:17" ht="13.5" customHeight="1">
      <c r="A71" s="56"/>
      <c r="B71" s="111">
        <v>309</v>
      </c>
      <c r="C71" s="36" t="s">
        <v>60</v>
      </c>
      <c r="D71" s="58">
        <v>222.774</v>
      </c>
      <c r="E71" s="58">
        <v>154.129</v>
      </c>
      <c r="F71" s="34">
        <f t="shared" si="8"/>
        <v>144.5373680488422</v>
      </c>
      <c r="G71" s="59">
        <f t="shared" si="7"/>
        <v>0.003603512610804846</v>
      </c>
      <c r="H71" s="58">
        <v>2350.264</v>
      </c>
      <c r="I71" s="58">
        <v>3176.122</v>
      </c>
      <c r="J71" s="61">
        <f t="shared" si="2"/>
        <v>73.99791317839806</v>
      </c>
      <c r="K71" s="34">
        <f t="shared" si="3"/>
        <v>0.00355874281421775</v>
      </c>
      <c r="L71" s="59">
        <f t="shared" si="4"/>
        <v>9.47867984192414</v>
      </c>
      <c r="N71" s="55"/>
      <c r="O71"/>
      <c r="Q71"/>
    </row>
    <row r="72" spans="1:17" ht="13.5" customHeight="1">
      <c r="A72" s="56"/>
      <c r="B72" s="111">
        <v>310</v>
      </c>
      <c r="C72" s="36" t="s">
        <v>61</v>
      </c>
      <c r="D72" s="58">
        <v>489.919</v>
      </c>
      <c r="E72" s="58">
        <v>278.474</v>
      </c>
      <c r="F72" s="34">
        <f t="shared" si="8"/>
        <v>175.92988932539484</v>
      </c>
      <c r="G72" s="59">
        <f t="shared" si="7"/>
        <v>0.007924754660655639</v>
      </c>
      <c r="H72" s="58">
        <v>2966.142</v>
      </c>
      <c r="I72" s="58">
        <v>2800.87</v>
      </c>
      <c r="J72" s="61">
        <f t="shared" si="2"/>
        <v>105.90073798498322</v>
      </c>
      <c r="K72" s="34">
        <f t="shared" si="3"/>
        <v>0.004491298223709959</v>
      </c>
      <c r="L72" s="59">
        <f t="shared" si="4"/>
        <v>16.51704469981545</v>
      </c>
      <c r="N72" s="55"/>
      <c r="O72"/>
      <c r="Q72"/>
    </row>
    <row r="73" spans="1:17" ht="13.5" customHeight="1">
      <c r="A73" s="56"/>
      <c r="B73" s="111">
        <v>311</v>
      </c>
      <c r="C73" s="36" t="s">
        <v>62</v>
      </c>
      <c r="D73" s="58">
        <v>177.644</v>
      </c>
      <c r="E73" s="58">
        <v>278.378</v>
      </c>
      <c r="F73" s="34">
        <f t="shared" si="8"/>
        <v>63.813950815078776</v>
      </c>
      <c r="G73" s="59">
        <f t="shared" si="7"/>
        <v>0.0028735058590042646</v>
      </c>
      <c r="H73" s="58">
        <v>33021.09</v>
      </c>
      <c r="I73" s="58">
        <v>26305.641</v>
      </c>
      <c r="J73" s="61">
        <f t="shared" si="2"/>
        <v>125.52855108149616</v>
      </c>
      <c r="K73" s="34">
        <f t="shared" si="3"/>
        <v>0.05000015604848543</v>
      </c>
      <c r="L73" s="59">
        <f t="shared" si="4"/>
        <v>0.5379713389230943</v>
      </c>
      <c r="N73" s="55"/>
      <c r="O73"/>
      <c r="Q73"/>
    </row>
    <row r="74" spans="1:17" ht="13.5" customHeight="1">
      <c r="A74" s="56"/>
      <c r="B74" s="111">
        <v>312</v>
      </c>
      <c r="C74" s="36" t="s">
        <v>63</v>
      </c>
      <c r="D74" s="58">
        <v>7665.359</v>
      </c>
      <c r="E74" s="58">
        <v>73.335</v>
      </c>
      <c r="F74" s="34">
        <f t="shared" si="8"/>
        <v>10452.52471534738</v>
      </c>
      <c r="G74" s="59">
        <f t="shared" si="7"/>
        <v>0.12399210779914364</v>
      </c>
      <c r="H74" s="58">
        <v>38152.218</v>
      </c>
      <c r="I74" s="58">
        <v>34022.86</v>
      </c>
      <c r="J74" s="61">
        <f aca="true" t="shared" si="9" ref="J74:J138">H74/I74*100</f>
        <v>112.13701023370757</v>
      </c>
      <c r="K74" s="34">
        <f aca="true" t="shared" si="10" ref="K74:K138">H74/$H$8*100</f>
        <v>0.05776965126214292</v>
      </c>
      <c r="L74" s="59">
        <f aca="true" t="shared" si="11" ref="L74:L138">D74/H74*100</f>
        <v>20.091516042396275</v>
      </c>
      <c r="N74" s="55"/>
      <c r="O74"/>
      <c r="Q74"/>
    </row>
    <row r="75" spans="1:17" ht="13.5" customHeight="1">
      <c r="A75" s="56"/>
      <c r="B75" s="111">
        <v>314</v>
      </c>
      <c r="C75" s="36" t="s">
        <v>64</v>
      </c>
      <c r="D75" s="90"/>
      <c r="E75" s="90"/>
      <c r="F75" s="34"/>
      <c r="G75" s="59"/>
      <c r="H75" s="58">
        <v>2.995</v>
      </c>
      <c r="I75" s="58">
        <v>0.77</v>
      </c>
      <c r="J75" s="61">
        <f t="shared" si="9"/>
        <v>388.961038961039</v>
      </c>
      <c r="K75" s="34">
        <f t="shared" si="10"/>
        <v>4.5349946765904425E-06</v>
      </c>
      <c r="L75" s="59">
        <f t="shared" si="11"/>
        <v>0</v>
      </c>
      <c r="N75" s="55"/>
      <c r="O75"/>
      <c r="Q75"/>
    </row>
    <row r="76" spans="1:17" ht="13.5" customHeight="1">
      <c r="A76" s="56"/>
      <c r="B76" s="111">
        <v>315</v>
      </c>
      <c r="C76" s="36" t="s">
        <v>65</v>
      </c>
      <c r="D76" s="90"/>
      <c r="E76" s="90"/>
      <c r="F76" s="97"/>
      <c r="G76" s="59"/>
      <c r="H76" s="58">
        <v>4388.574</v>
      </c>
      <c r="I76" s="58">
        <v>6438.297</v>
      </c>
      <c r="J76" s="61">
        <f t="shared" si="9"/>
        <v>68.16358425217103</v>
      </c>
      <c r="K76" s="34">
        <f t="shared" si="10"/>
        <v>0.006645128456702245</v>
      </c>
      <c r="L76" s="59">
        <f t="shared" si="11"/>
        <v>0</v>
      </c>
      <c r="N76" s="55"/>
      <c r="O76"/>
      <c r="Q76"/>
    </row>
    <row r="77" spans="1:17" ht="13.5" customHeight="1">
      <c r="A77" s="56"/>
      <c r="B77" s="111">
        <v>316</v>
      </c>
      <c r="C77" s="36" t="s">
        <v>66</v>
      </c>
      <c r="D77" s="58">
        <v>44.89</v>
      </c>
      <c r="E77" s="58">
        <v>25.501</v>
      </c>
      <c r="F77" s="34">
        <f>D77/E77*100</f>
        <v>176.03231245833499</v>
      </c>
      <c r="G77" s="59">
        <f aca="true" t="shared" si="12" ref="G77:G84">D77/$D$8*100</f>
        <v>0.0007261245975698669</v>
      </c>
      <c r="H77" s="58">
        <v>2755.476</v>
      </c>
      <c r="I77" s="58">
        <v>2623.103</v>
      </c>
      <c r="J77" s="61">
        <f t="shared" si="9"/>
        <v>105.0464278375649</v>
      </c>
      <c r="K77" s="34">
        <f t="shared" si="10"/>
        <v>0.004172310180792229</v>
      </c>
      <c r="L77" s="59">
        <f t="shared" si="11"/>
        <v>1.629119614905011</v>
      </c>
      <c r="N77" s="55"/>
      <c r="O77"/>
      <c r="Q77"/>
    </row>
    <row r="78" spans="1:17" ht="13.5" customHeight="1">
      <c r="A78" s="56"/>
      <c r="B78" s="111">
        <v>317</v>
      </c>
      <c r="C78" s="36" t="s">
        <v>256</v>
      </c>
      <c r="D78" s="90">
        <v>0.57</v>
      </c>
      <c r="E78" s="90">
        <v>0</v>
      </c>
      <c r="F78" s="100" t="s">
        <v>295</v>
      </c>
      <c r="G78" s="59">
        <f t="shared" si="12"/>
        <v>9.220116297946626E-06</v>
      </c>
      <c r="H78" s="58">
        <v>4.751</v>
      </c>
      <c r="I78" s="58">
        <v>0.218</v>
      </c>
      <c r="J78" s="61">
        <f t="shared" si="9"/>
        <v>2179.357798165138</v>
      </c>
      <c r="K78" s="34">
        <f t="shared" si="10"/>
        <v>7.1939097524144215E-06</v>
      </c>
      <c r="L78" s="59">
        <f t="shared" si="11"/>
        <v>11.997474215954535</v>
      </c>
      <c r="N78" s="55"/>
      <c r="O78"/>
      <c r="Q78"/>
    </row>
    <row r="79" spans="1:17" ht="13.5" customHeight="1">
      <c r="A79" s="56"/>
      <c r="B79" s="111">
        <v>319</v>
      </c>
      <c r="C79" s="36" t="s">
        <v>67</v>
      </c>
      <c r="D79" s="58">
        <v>0.779</v>
      </c>
      <c r="E79" s="58">
        <v>0.636</v>
      </c>
      <c r="F79" s="97" t="s">
        <v>251</v>
      </c>
      <c r="G79" s="59">
        <f t="shared" si="12"/>
        <v>1.2600825607193727E-05</v>
      </c>
      <c r="H79" s="58">
        <v>8.24</v>
      </c>
      <c r="I79" s="58">
        <v>7.987</v>
      </c>
      <c r="J79" s="61">
        <f t="shared" si="9"/>
        <v>103.16764742706899</v>
      </c>
      <c r="K79" s="34">
        <f t="shared" si="10"/>
        <v>1.247691356764783E-05</v>
      </c>
      <c r="L79" s="59">
        <f t="shared" si="11"/>
        <v>9.45388349514563</v>
      </c>
      <c r="N79" s="55"/>
      <c r="O79"/>
      <c r="Q79"/>
    </row>
    <row r="80" spans="1:17" ht="13.5" customHeight="1">
      <c r="A80" s="56"/>
      <c r="B80" s="111">
        <v>320</v>
      </c>
      <c r="C80" s="36" t="s">
        <v>68</v>
      </c>
      <c r="D80" s="58">
        <v>17.927</v>
      </c>
      <c r="E80" s="58">
        <v>4214.825</v>
      </c>
      <c r="F80" s="34">
        <f>D80/E80*100</f>
        <v>0.4253320125983878</v>
      </c>
      <c r="G80" s="59">
        <f t="shared" si="12"/>
        <v>0.00028998074539173543</v>
      </c>
      <c r="H80" s="58">
        <v>8282.401</v>
      </c>
      <c r="I80" s="58">
        <v>6727.406</v>
      </c>
      <c r="J80" s="61">
        <f t="shared" si="9"/>
        <v>123.11433262686987</v>
      </c>
      <c r="K80" s="34">
        <f t="shared" si="10"/>
        <v>0.012541116675922323</v>
      </c>
      <c r="L80" s="59">
        <f t="shared" si="11"/>
        <v>0.21644689746367027</v>
      </c>
      <c r="N80" s="55"/>
      <c r="O80"/>
      <c r="Q80"/>
    </row>
    <row r="81" spans="1:17" ht="13.5" customHeight="1">
      <c r="A81" s="56"/>
      <c r="B81" s="111">
        <v>321</v>
      </c>
      <c r="C81" s="36" t="s">
        <v>69</v>
      </c>
      <c r="D81" s="58">
        <v>0.752</v>
      </c>
      <c r="E81" s="58">
        <v>10.309</v>
      </c>
      <c r="F81" s="34">
        <f>D81/E81*100</f>
        <v>7.294596954117762</v>
      </c>
      <c r="G81" s="59">
        <f t="shared" si="12"/>
        <v>1.2164083256238357E-05</v>
      </c>
      <c r="H81" s="58">
        <v>1758.177</v>
      </c>
      <c r="I81" s="58">
        <v>2338.234</v>
      </c>
      <c r="J81" s="61">
        <f t="shared" si="9"/>
        <v>75.1925170876824</v>
      </c>
      <c r="K81" s="34">
        <f t="shared" si="10"/>
        <v>0.0026622114642750427</v>
      </c>
      <c r="L81" s="59">
        <f t="shared" si="11"/>
        <v>0.0427715753305839</v>
      </c>
      <c r="N81" s="55"/>
      <c r="O81"/>
      <c r="Q81"/>
    </row>
    <row r="82" spans="1:17" ht="13.5" customHeight="1">
      <c r="A82" s="56"/>
      <c r="B82" s="111">
        <v>322</v>
      </c>
      <c r="C82" s="36" t="s">
        <v>70</v>
      </c>
      <c r="D82" s="58">
        <v>7.5</v>
      </c>
      <c r="E82" s="58">
        <v>4.81</v>
      </c>
      <c r="F82" s="34">
        <f>D82/E82*100</f>
        <v>155.92515592515593</v>
      </c>
      <c r="G82" s="59">
        <f t="shared" si="12"/>
        <v>0.00012131731970982405</v>
      </c>
      <c r="H82" s="58">
        <v>449.865</v>
      </c>
      <c r="I82" s="58">
        <v>351.858</v>
      </c>
      <c r="J82" s="61">
        <f t="shared" si="9"/>
        <v>127.85413433828418</v>
      </c>
      <c r="K82" s="34">
        <f t="shared" si="10"/>
        <v>0.0006811804274405207</v>
      </c>
      <c r="L82" s="59">
        <f t="shared" si="11"/>
        <v>1.66716681671168</v>
      </c>
      <c r="N82" s="55"/>
      <c r="O82"/>
      <c r="Q82"/>
    </row>
    <row r="83" spans="1:17" ht="13.5" customHeight="1">
      <c r="A83" s="56"/>
      <c r="B83" s="111">
        <v>323</v>
      </c>
      <c r="C83" s="36" t="s">
        <v>71</v>
      </c>
      <c r="D83" s="58">
        <v>11.663</v>
      </c>
      <c r="E83" s="58">
        <v>22.217</v>
      </c>
      <c r="F83" s="34">
        <f>D83/E83*100</f>
        <v>52.495836521582575</v>
      </c>
      <c r="G83" s="59">
        <f t="shared" si="12"/>
        <v>0.0001886565199700904</v>
      </c>
      <c r="H83" s="58">
        <v>9655.334</v>
      </c>
      <c r="I83" s="58">
        <v>9573.936</v>
      </c>
      <c r="J83" s="61">
        <f t="shared" si="9"/>
        <v>100.85020413756685</v>
      </c>
      <c r="K83" s="34">
        <f t="shared" si="10"/>
        <v>0.014619996090384878</v>
      </c>
      <c r="L83" s="59">
        <f t="shared" si="11"/>
        <v>0.12079333558010524</v>
      </c>
      <c r="N83" s="55"/>
      <c r="O83"/>
      <c r="Q83"/>
    </row>
    <row r="84" spans="1:17" ht="13.5" customHeight="1">
      <c r="A84" s="56"/>
      <c r="B84" s="111">
        <v>324</v>
      </c>
      <c r="C84" s="36" t="s">
        <v>72</v>
      </c>
      <c r="D84" s="58">
        <v>50940.168</v>
      </c>
      <c r="E84" s="58">
        <v>68051.636</v>
      </c>
      <c r="F84" s="34">
        <f>D84/E84*100</f>
        <v>74.85517027099833</v>
      </c>
      <c r="G84" s="59">
        <f t="shared" si="12"/>
        <v>0.8239899529770864</v>
      </c>
      <c r="H84" s="58">
        <v>215042.021</v>
      </c>
      <c r="I84" s="58">
        <v>210656.834</v>
      </c>
      <c r="J84" s="61">
        <f t="shared" si="9"/>
        <v>102.08167326771844</v>
      </c>
      <c r="K84" s="34">
        <f t="shared" si="10"/>
        <v>0.32561416376569285</v>
      </c>
      <c r="L84" s="59">
        <f t="shared" si="11"/>
        <v>23.688471566215423</v>
      </c>
      <c r="N84" s="55"/>
      <c r="O84"/>
      <c r="Q84"/>
    </row>
    <row r="85" spans="1:17" ht="13.5" customHeight="1">
      <c r="A85" s="56"/>
      <c r="B85" s="111">
        <v>325</v>
      </c>
      <c r="C85" s="36" t="s">
        <v>73</v>
      </c>
      <c r="D85" s="90"/>
      <c r="E85" s="90"/>
      <c r="F85" s="34"/>
      <c r="G85" s="59"/>
      <c r="H85" s="58">
        <v>42.089</v>
      </c>
      <c r="I85" s="58">
        <v>67.772</v>
      </c>
      <c r="J85" s="61">
        <f t="shared" si="9"/>
        <v>62.103818686183075</v>
      </c>
      <c r="K85" s="34">
        <f t="shared" si="10"/>
        <v>6.373068145008851E-05</v>
      </c>
      <c r="L85" s="59">
        <f t="shared" si="11"/>
        <v>0</v>
      </c>
      <c r="N85" s="55"/>
      <c r="O85"/>
      <c r="Q85"/>
    </row>
    <row r="86" spans="1:17" ht="13.5" customHeight="1">
      <c r="A86" s="56"/>
      <c r="B86" s="111">
        <v>326</v>
      </c>
      <c r="C86" s="36" t="s">
        <v>74</v>
      </c>
      <c r="D86" s="58">
        <v>26.286</v>
      </c>
      <c r="E86" s="58">
        <v>63.514</v>
      </c>
      <c r="F86" s="34">
        <f>D86/E86*100</f>
        <v>41.386151084800204</v>
      </c>
      <c r="G86" s="59">
        <f>D86/$D$8*100</f>
        <v>0.0004251929421189914</v>
      </c>
      <c r="H86" s="58">
        <v>50.982</v>
      </c>
      <c r="I86" s="58">
        <v>70.567</v>
      </c>
      <c r="J86" s="61">
        <f t="shared" si="9"/>
        <v>72.24623407541769</v>
      </c>
      <c r="K86" s="34">
        <f t="shared" si="10"/>
        <v>7.719636013420165E-05</v>
      </c>
      <c r="L86" s="59">
        <f t="shared" si="11"/>
        <v>51.55937389666941</v>
      </c>
      <c r="N86" s="55"/>
      <c r="O86"/>
      <c r="Q86"/>
    </row>
    <row r="87" spans="1:17" ht="13.5" customHeight="1">
      <c r="A87" s="56"/>
      <c r="B87" s="111">
        <v>327</v>
      </c>
      <c r="C87" s="36" t="s">
        <v>75</v>
      </c>
      <c r="D87" s="90"/>
      <c r="E87" s="90"/>
      <c r="F87" s="97"/>
      <c r="G87" s="59"/>
      <c r="H87" s="58">
        <v>12.643</v>
      </c>
      <c r="I87" s="58">
        <v>31.146</v>
      </c>
      <c r="J87" s="61">
        <f t="shared" si="9"/>
        <v>40.59269248057535</v>
      </c>
      <c r="K87" s="34">
        <f t="shared" si="10"/>
        <v>1.9143885708224695E-05</v>
      </c>
      <c r="L87" s="59">
        <f t="shared" si="11"/>
        <v>0</v>
      </c>
      <c r="N87" s="55"/>
      <c r="O87"/>
      <c r="Q87"/>
    </row>
    <row r="88" spans="1:17" s="6" customFormat="1" ht="13.5" customHeight="1">
      <c r="A88" s="88"/>
      <c r="B88" s="111">
        <v>328</v>
      </c>
      <c r="C88" s="36" t="s">
        <v>76</v>
      </c>
      <c r="D88" s="92"/>
      <c r="E88" s="92"/>
      <c r="F88" s="34"/>
      <c r="G88" s="59"/>
      <c r="H88" s="60">
        <v>5.158</v>
      </c>
      <c r="I88" s="60">
        <v>3461.615</v>
      </c>
      <c r="J88" s="61">
        <f t="shared" si="9"/>
        <v>0.14900559420963916</v>
      </c>
      <c r="K88" s="34">
        <f t="shared" si="10"/>
        <v>7.810184488097997E-06</v>
      </c>
      <c r="L88" s="59">
        <f t="shared" si="11"/>
        <v>0</v>
      </c>
      <c r="N88" s="55"/>
      <c r="O88"/>
      <c r="Q88"/>
    </row>
    <row r="89" spans="1:17" ht="13.5" customHeight="1">
      <c r="A89" s="56"/>
      <c r="B89" s="111">
        <v>329</v>
      </c>
      <c r="C89" s="36" t="s">
        <v>77</v>
      </c>
      <c r="D89" s="58">
        <v>1.258</v>
      </c>
      <c r="E89" s="58">
        <v>0.432</v>
      </c>
      <c r="F89" s="97" t="s">
        <v>251</v>
      </c>
      <c r="G89" s="59">
        <f>D89/$D$8*100</f>
        <v>2.034895842599449E-05</v>
      </c>
      <c r="H89" s="58">
        <v>1.258</v>
      </c>
      <c r="I89" s="58">
        <v>1.109</v>
      </c>
      <c r="J89" s="61">
        <f t="shared" si="9"/>
        <v>113.43552750225427</v>
      </c>
      <c r="K89" s="34">
        <f t="shared" si="10"/>
        <v>1.9048491830219623E-06</v>
      </c>
      <c r="L89" s="59">
        <f t="shared" si="11"/>
        <v>100</v>
      </c>
      <c r="N89" s="55"/>
      <c r="O89"/>
      <c r="Q89"/>
    </row>
    <row r="90" spans="1:17" ht="13.5" customHeight="1">
      <c r="A90" s="56"/>
      <c r="B90" s="111">
        <v>330</v>
      </c>
      <c r="C90" s="36" t="s">
        <v>78</v>
      </c>
      <c r="D90" s="90"/>
      <c r="E90" s="90"/>
      <c r="F90" s="100"/>
      <c r="G90" s="59">
        <f>D90/$D$8*100</f>
        <v>0</v>
      </c>
      <c r="H90" s="58">
        <v>0.537</v>
      </c>
      <c r="I90" s="58">
        <v>1.12</v>
      </c>
      <c r="J90" s="61">
        <f t="shared" si="9"/>
        <v>47.94642857142857</v>
      </c>
      <c r="K90" s="34">
        <f t="shared" si="10"/>
        <v>8.131192458527771E-07</v>
      </c>
      <c r="L90" s="59">
        <f t="shared" si="11"/>
        <v>0</v>
      </c>
      <c r="N90" s="55"/>
      <c r="O90"/>
      <c r="Q90"/>
    </row>
    <row r="91" spans="1:17" ht="13.5" customHeight="1">
      <c r="A91" s="56"/>
      <c r="B91" s="111">
        <v>331</v>
      </c>
      <c r="C91" s="36" t="s">
        <v>79</v>
      </c>
      <c r="D91" s="58">
        <v>0</v>
      </c>
      <c r="E91" s="58">
        <v>7.082</v>
      </c>
      <c r="F91" s="97" t="s">
        <v>254</v>
      </c>
      <c r="G91" s="59">
        <f>D91/$D$8*100</f>
        <v>0</v>
      </c>
      <c r="H91" s="58">
        <v>0.269</v>
      </c>
      <c r="I91" s="58">
        <v>16.091</v>
      </c>
      <c r="J91" s="61">
        <f t="shared" si="9"/>
        <v>1.6717419675595053</v>
      </c>
      <c r="K91" s="34">
        <f t="shared" si="10"/>
        <v>4.0731671719627016E-07</v>
      </c>
      <c r="L91" s="59">
        <f t="shared" si="11"/>
        <v>0</v>
      </c>
      <c r="N91" s="55"/>
      <c r="O91"/>
      <c r="Q91"/>
    </row>
    <row r="92" spans="1:17" ht="13.5" customHeight="1">
      <c r="A92" s="56"/>
      <c r="B92" s="111">
        <v>332</v>
      </c>
      <c r="C92" s="36" t="s">
        <v>80</v>
      </c>
      <c r="D92" s="90">
        <v>0.402</v>
      </c>
      <c r="E92" s="116">
        <v>0</v>
      </c>
      <c r="F92" s="100" t="s">
        <v>251</v>
      </c>
      <c r="G92" s="59">
        <f>D92/$D$8*100</f>
        <v>6.50260833644657E-06</v>
      </c>
      <c r="H92" s="90">
        <v>4.808</v>
      </c>
      <c r="I92" s="90">
        <v>0</v>
      </c>
      <c r="J92" s="117" t="s">
        <v>251</v>
      </c>
      <c r="K92" s="34">
        <f t="shared" si="10"/>
        <v>7.2802184991809166E-06</v>
      </c>
      <c r="L92" s="59">
        <v>0</v>
      </c>
      <c r="N92" s="55"/>
      <c r="O92"/>
      <c r="Q92"/>
    </row>
    <row r="93" spans="1:17" ht="13.5" customHeight="1">
      <c r="A93" s="56"/>
      <c r="B93" s="111">
        <v>333</v>
      </c>
      <c r="C93" s="36" t="s">
        <v>81</v>
      </c>
      <c r="D93" s="90">
        <v>0.257</v>
      </c>
      <c r="E93" s="90">
        <v>0</v>
      </c>
      <c r="F93" s="97" t="s">
        <v>251</v>
      </c>
      <c r="G93" s="59">
        <f>D93/$D$8*100</f>
        <v>4.157140155389971E-06</v>
      </c>
      <c r="H93" s="58">
        <v>69.948</v>
      </c>
      <c r="I93" s="58">
        <v>74.853</v>
      </c>
      <c r="J93" s="61">
        <f t="shared" si="9"/>
        <v>93.44715642659612</v>
      </c>
      <c r="K93" s="34">
        <f t="shared" si="10"/>
        <v>0.00010591445997934831</v>
      </c>
      <c r="L93" s="59">
        <f t="shared" si="11"/>
        <v>0.3674157945902671</v>
      </c>
      <c r="N93" s="55"/>
      <c r="O93"/>
      <c r="Q93"/>
    </row>
    <row r="94" spans="1:17" ht="13.5" customHeight="1">
      <c r="A94" s="56"/>
      <c r="B94" s="111">
        <v>334</v>
      </c>
      <c r="C94" s="36" t="s">
        <v>82</v>
      </c>
      <c r="D94" s="90"/>
      <c r="E94" s="90"/>
      <c r="F94" s="34"/>
      <c r="G94" s="59"/>
      <c r="H94" s="58">
        <v>0.457</v>
      </c>
      <c r="I94" s="58">
        <v>0.762</v>
      </c>
      <c r="J94" s="61">
        <f t="shared" si="9"/>
        <v>59.973753280839894</v>
      </c>
      <c r="K94" s="34">
        <f t="shared" si="10"/>
        <v>6.919841626717303E-07</v>
      </c>
      <c r="L94" s="59">
        <f t="shared" si="11"/>
        <v>0</v>
      </c>
      <c r="N94" s="55"/>
      <c r="O94"/>
      <c r="Q94"/>
    </row>
    <row r="95" spans="1:17" ht="13.5" customHeight="1">
      <c r="A95" s="56"/>
      <c r="B95" s="111">
        <v>335</v>
      </c>
      <c r="C95" s="36" t="s">
        <v>83</v>
      </c>
      <c r="D95" s="90"/>
      <c r="E95" s="90"/>
      <c r="F95" s="34"/>
      <c r="G95" s="59"/>
      <c r="H95" s="58">
        <v>1.882</v>
      </c>
      <c r="I95" s="58">
        <v>0.235</v>
      </c>
      <c r="J95" s="61">
        <f t="shared" si="9"/>
        <v>800.8510638297872</v>
      </c>
      <c r="K95" s="34">
        <f t="shared" si="10"/>
        <v>2.8497028318341273E-06</v>
      </c>
      <c r="L95" s="59">
        <f t="shared" si="11"/>
        <v>0</v>
      </c>
      <c r="N95" s="55"/>
      <c r="O95"/>
      <c r="Q95"/>
    </row>
    <row r="96" spans="1:17" ht="13.5" customHeight="1">
      <c r="A96" s="56"/>
      <c r="B96" s="111">
        <v>336</v>
      </c>
      <c r="C96" s="36" t="s">
        <v>84</v>
      </c>
      <c r="D96" s="90"/>
      <c r="E96" s="90"/>
      <c r="F96" s="34"/>
      <c r="G96" s="59"/>
      <c r="H96" s="58">
        <v>525.28</v>
      </c>
      <c r="I96" s="58">
        <v>240.57</v>
      </c>
      <c r="J96" s="61">
        <f t="shared" si="9"/>
        <v>218.34808995302822</v>
      </c>
      <c r="K96" s="34">
        <f t="shared" si="10"/>
        <v>0.0007953729561667538</v>
      </c>
      <c r="L96" s="59">
        <f t="shared" si="11"/>
        <v>0</v>
      </c>
      <c r="N96" s="55"/>
      <c r="O96"/>
      <c r="Q96"/>
    </row>
    <row r="97" spans="1:16" ht="13.5" customHeight="1">
      <c r="A97" s="56"/>
      <c r="B97" s="111">
        <v>337</v>
      </c>
      <c r="C97" s="36" t="s">
        <v>85</v>
      </c>
      <c r="D97" s="90"/>
      <c r="E97" s="90"/>
      <c r="F97" s="34"/>
      <c r="G97" s="59"/>
      <c r="H97" s="58">
        <v>0.395</v>
      </c>
      <c r="I97" s="58">
        <v>0.463</v>
      </c>
      <c r="J97" s="61">
        <f t="shared" si="9"/>
        <v>85.31317494600432</v>
      </c>
      <c r="K97" s="34">
        <f t="shared" si="10"/>
        <v>5.98104473206419E-07</v>
      </c>
      <c r="L97" s="59">
        <f t="shared" si="11"/>
        <v>0</v>
      </c>
      <c r="N97"/>
      <c r="P97"/>
    </row>
    <row r="98" spans="1:16" ht="13.5" customHeight="1">
      <c r="A98" s="56"/>
      <c r="B98" s="111">
        <v>401</v>
      </c>
      <c r="C98" s="36" t="s">
        <v>86</v>
      </c>
      <c r="D98" s="58">
        <v>2514.592</v>
      </c>
      <c r="E98" s="58">
        <v>3750.223</v>
      </c>
      <c r="F98" s="34">
        <f aca="true" t="shared" si="13" ref="F98:F110">D98/E98*100</f>
        <v>67.05179931966713</v>
      </c>
      <c r="G98" s="59">
        <f aca="true" t="shared" si="14" ref="G98:G110">D98/$D$8*100</f>
        <v>0.04067514154716879</v>
      </c>
      <c r="H98" s="58">
        <v>68845.302</v>
      </c>
      <c r="I98" s="58">
        <v>117429.21</v>
      </c>
      <c r="J98" s="61">
        <f t="shared" si="9"/>
        <v>58.62706731996238</v>
      </c>
      <c r="K98" s="34">
        <f t="shared" si="10"/>
        <v>0.10424476730492865</v>
      </c>
      <c r="L98" s="59">
        <f t="shared" si="11"/>
        <v>3.652525193367588</v>
      </c>
      <c r="N98"/>
      <c r="P98"/>
    </row>
    <row r="99" spans="1:16" ht="13.5" customHeight="1">
      <c r="A99" s="56"/>
      <c r="B99" s="111">
        <v>402</v>
      </c>
      <c r="C99" s="36" t="s">
        <v>87</v>
      </c>
      <c r="D99" s="58">
        <v>235.367</v>
      </c>
      <c r="E99" s="58">
        <v>537.37</v>
      </c>
      <c r="F99" s="34">
        <f t="shared" si="13"/>
        <v>43.799802742989</v>
      </c>
      <c r="G99" s="59">
        <f t="shared" si="14"/>
        <v>0.0038072124784189545</v>
      </c>
      <c r="H99" s="58">
        <v>8480.414</v>
      </c>
      <c r="I99" s="58">
        <v>13904.853</v>
      </c>
      <c r="J99" s="61">
        <f t="shared" si="9"/>
        <v>60.98887920641809</v>
      </c>
      <c r="K99" s="34">
        <f t="shared" si="10"/>
        <v>0.012840945691246431</v>
      </c>
      <c r="L99" s="59">
        <f t="shared" si="11"/>
        <v>2.7754187472451224</v>
      </c>
      <c r="N99"/>
      <c r="P99"/>
    </row>
    <row r="100" spans="1:16" ht="13.5" customHeight="1">
      <c r="A100" s="56"/>
      <c r="B100" s="111">
        <v>403</v>
      </c>
      <c r="C100" s="36" t="s">
        <v>88</v>
      </c>
      <c r="D100" s="58">
        <v>22.138</v>
      </c>
      <c r="E100" s="58">
        <v>13.839</v>
      </c>
      <c r="F100" s="34">
        <f t="shared" si="13"/>
        <v>159.96820579521642</v>
      </c>
      <c r="G100" s="59">
        <f t="shared" si="14"/>
        <v>0.0003580963764981447</v>
      </c>
      <c r="H100" s="58">
        <v>360.823</v>
      </c>
      <c r="I100" s="58">
        <v>599.189</v>
      </c>
      <c r="J100" s="61">
        <f t="shared" si="9"/>
        <v>60.21856208975799</v>
      </c>
      <c r="K100" s="34">
        <f t="shared" si="10"/>
        <v>0.000546354051482936</v>
      </c>
      <c r="L100" s="59">
        <f t="shared" si="11"/>
        <v>6.135418196733579</v>
      </c>
      <c r="N100"/>
      <c r="P100"/>
    </row>
    <row r="101" spans="1:16" ht="13.5" customHeight="1">
      <c r="A101" s="56"/>
      <c r="B101" s="111">
        <v>404</v>
      </c>
      <c r="C101" s="36" t="s">
        <v>89</v>
      </c>
      <c r="D101" s="58">
        <v>26.96</v>
      </c>
      <c r="E101" s="58">
        <v>16.407</v>
      </c>
      <c r="F101" s="34">
        <f t="shared" si="13"/>
        <v>164.32010727128664</v>
      </c>
      <c r="G101" s="59">
        <f t="shared" si="14"/>
        <v>0.0004360953252502476</v>
      </c>
      <c r="H101" s="58">
        <v>698.317</v>
      </c>
      <c r="I101" s="58">
        <v>698.003</v>
      </c>
      <c r="J101" s="61">
        <f t="shared" si="9"/>
        <v>100.0449854800051</v>
      </c>
      <c r="K101" s="34">
        <f t="shared" si="10"/>
        <v>0.0010573835985217387</v>
      </c>
      <c r="L101" s="59">
        <f t="shared" si="11"/>
        <v>3.8607108233080387</v>
      </c>
      <c r="N101"/>
      <c r="P101"/>
    </row>
    <row r="102" spans="1:16" ht="13.5" customHeight="1">
      <c r="A102" s="56"/>
      <c r="B102" s="111">
        <v>405</v>
      </c>
      <c r="C102" s="36" t="s">
        <v>90</v>
      </c>
      <c r="D102" s="58"/>
      <c r="E102" s="58"/>
      <c r="F102" s="34"/>
      <c r="G102" s="59"/>
      <c r="H102" s="58">
        <v>27158.294</v>
      </c>
      <c r="I102" s="58">
        <v>0</v>
      </c>
      <c r="J102" s="117" t="s">
        <v>251</v>
      </c>
      <c r="K102" s="34">
        <f t="shared" si="10"/>
        <v>0.04112277753431658</v>
      </c>
      <c r="L102" s="59">
        <f t="shared" si="11"/>
        <v>0</v>
      </c>
      <c r="N102"/>
      <c r="P102"/>
    </row>
    <row r="103" spans="1:16" ht="13.5" customHeight="1">
      <c r="A103" s="56"/>
      <c r="B103" s="111">
        <v>406</v>
      </c>
      <c r="C103" s="36" t="s">
        <v>91</v>
      </c>
      <c r="D103" s="58">
        <v>1446.395</v>
      </c>
      <c r="E103" s="58">
        <v>883.345</v>
      </c>
      <c r="F103" s="34">
        <f t="shared" si="13"/>
        <v>163.7406675760886</v>
      </c>
      <c r="G103" s="59">
        <f t="shared" si="14"/>
        <v>0.02339636861889213</v>
      </c>
      <c r="H103" s="58">
        <v>55916.317</v>
      </c>
      <c r="I103" s="58">
        <v>94337.246</v>
      </c>
      <c r="J103" s="61">
        <f t="shared" si="9"/>
        <v>59.27278924381575</v>
      </c>
      <c r="K103" s="34">
        <f t="shared" si="10"/>
        <v>0.08466784638715981</v>
      </c>
      <c r="L103" s="59">
        <f t="shared" si="11"/>
        <v>2.586713642102</v>
      </c>
      <c r="N103"/>
      <c r="P103"/>
    </row>
    <row r="104" spans="1:16" ht="13.5" customHeight="1">
      <c r="A104" s="56"/>
      <c r="B104" s="111">
        <v>407</v>
      </c>
      <c r="C104" s="36" t="s">
        <v>92</v>
      </c>
      <c r="D104" s="58">
        <v>1944.905</v>
      </c>
      <c r="E104" s="58">
        <v>8519.514</v>
      </c>
      <c r="F104" s="34">
        <f t="shared" si="13"/>
        <v>22.828825681840538</v>
      </c>
      <c r="G104" s="59">
        <f t="shared" si="14"/>
        <v>0.03146008822536472</v>
      </c>
      <c r="H104" s="58">
        <v>145441.049</v>
      </c>
      <c r="I104" s="58">
        <v>150076.698</v>
      </c>
      <c r="J104" s="61">
        <f t="shared" si="9"/>
        <v>96.9111467257895</v>
      </c>
      <c r="K104" s="34">
        <f t="shared" si="10"/>
        <v>0.2202251696069214</v>
      </c>
      <c r="L104" s="59">
        <f t="shared" si="11"/>
        <v>1.3372462680738777</v>
      </c>
      <c r="N104"/>
      <c r="P104"/>
    </row>
    <row r="105" spans="1:16" ht="13.5" customHeight="1">
      <c r="A105" s="56"/>
      <c r="B105" s="111">
        <v>408</v>
      </c>
      <c r="C105" s="36" t="s">
        <v>93</v>
      </c>
      <c r="D105" s="58">
        <v>60.643</v>
      </c>
      <c r="E105" s="58">
        <v>14.886</v>
      </c>
      <c r="F105" s="34">
        <f t="shared" si="13"/>
        <v>407.38277576246145</v>
      </c>
      <c r="G105" s="59">
        <f t="shared" si="14"/>
        <v>0.0009809394958883815</v>
      </c>
      <c r="H105" s="58">
        <v>30374.73</v>
      </c>
      <c r="I105" s="58">
        <v>29825.842</v>
      </c>
      <c r="J105" s="61">
        <f t="shared" si="9"/>
        <v>101.84031015788256</v>
      </c>
      <c r="K105" s="34">
        <f t="shared" si="10"/>
        <v>0.045993068064398</v>
      </c>
      <c r="L105" s="59">
        <f t="shared" si="11"/>
        <v>0.19964951128783698</v>
      </c>
      <c r="N105"/>
      <c r="P105"/>
    </row>
    <row r="106" spans="1:16" ht="13.5" customHeight="1">
      <c r="A106" s="56"/>
      <c r="B106" s="111">
        <v>409</v>
      </c>
      <c r="C106" s="36" t="s">
        <v>94</v>
      </c>
      <c r="D106" s="58">
        <v>11858.545</v>
      </c>
      <c r="E106" s="58">
        <v>13539.255</v>
      </c>
      <c r="F106" s="34">
        <f t="shared" si="13"/>
        <v>87.5863923088826</v>
      </c>
      <c r="G106" s="59">
        <f t="shared" si="14"/>
        <v>0.19181958600777807</v>
      </c>
      <c r="H106" s="58">
        <v>589209.945</v>
      </c>
      <c r="I106" s="58">
        <v>725702.086</v>
      </c>
      <c r="J106" s="61">
        <f t="shared" si="9"/>
        <v>81.19171163578548</v>
      </c>
      <c r="K106" s="34">
        <f t="shared" si="10"/>
        <v>0.8921749462334381</v>
      </c>
      <c r="L106" s="59">
        <f t="shared" si="11"/>
        <v>2.0126179302693203</v>
      </c>
      <c r="N106"/>
      <c r="P106"/>
    </row>
    <row r="107" spans="1:16" ht="13.5" customHeight="1">
      <c r="A107" s="56"/>
      <c r="B107" s="111">
        <v>410</v>
      </c>
      <c r="C107" s="36" t="s">
        <v>95</v>
      </c>
      <c r="D107" s="58">
        <v>52573.32</v>
      </c>
      <c r="E107" s="58">
        <v>61304.206</v>
      </c>
      <c r="F107" s="34">
        <f t="shared" si="13"/>
        <v>85.75809627156741</v>
      </c>
      <c r="G107" s="59">
        <f t="shared" si="14"/>
        <v>0.8504072360862517</v>
      </c>
      <c r="H107" s="58">
        <v>734113.143</v>
      </c>
      <c r="I107" s="58">
        <v>909589.939</v>
      </c>
      <c r="J107" s="61">
        <f t="shared" si="9"/>
        <v>80.70814237535228</v>
      </c>
      <c r="K107" s="34">
        <f t="shared" si="10"/>
        <v>1.1115857080200595</v>
      </c>
      <c r="L107" s="59">
        <f t="shared" si="11"/>
        <v>7.161473745743849</v>
      </c>
      <c r="N107"/>
      <c r="P107"/>
    </row>
    <row r="108" spans="1:16" ht="13.5" customHeight="1">
      <c r="A108" s="56"/>
      <c r="B108" s="111">
        <v>411</v>
      </c>
      <c r="C108" s="36" t="s">
        <v>96</v>
      </c>
      <c r="D108" s="58">
        <v>1229.821</v>
      </c>
      <c r="E108" s="58">
        <v>721.391</v>
      </c>
      <c r="F108" s="34">
        <f t="shared" si="13"/>
        <v>170.47911604109282</v>
      </c>
      <c r="G108" s="59">
        <f t="shared" si="14"/>
        <v>0.019893144992380738</v>
      </c>
      <c r="H108" s="58">
        <v>4562.922</v>
      </c>
      <c r="I108" s="58">
        <v>11077.789</v>
      </c>
      <c r="J108" s="61">
        <f t="shared" si="9"/>
        <v>41.189825875903566</v>
      </c>
      <c r="K108" s="34">
        <f t="shared" si="10"/>
        <v>0.006909124200232858</v>
      </c>
      <c r="L108" s="59">
        <f t="shared" si="11"/>
        <v>26.952487901393013</v>
      </c>
      <c r="N108"/>
      <c r="P108"/>
    </row>
    <row r="109" spans="1:16" ht="13.5" customHeight="1">
      <c r="A109" s="56"/>
      <c r="B109" s="111">
        <v>412</v>
      </c>
      <c r="C109" s="36" t="s">
        <v>97</v>
      </c>
      <c r="D109" s="58">
        <v>317.534</v>
      </c>
      <c r="E109" s="58">
        <v>433.168</v>
      </c>
      <c r="F109" s="34">
        <f t="shared" si="13"/>
        <v>73.3050456174048</v>
      </c>
      <c r="G109" s="59">
        <f t="shared" si="14"/>
        <v>0.005136316506231903</v>
      </c>
      <c r="H109" s="58">
        <v>6325.337</v>
      </c>
      <c r="I109" s="58">
        <v>7324.965</v>
      </c>
      <c r="J109" s="61">
        <f t="shared" si="9"/>
        <v>86.35313615832978</v>
      </c>
      <c r="K109" s="34">
        <f t="shared" si="10"/>
        <v>0.00957775279553942</v>
      </c>
      <c r="L109" s="59">
        <f t="shared" si="11"/>
        <v>5.020032924727963</v>
      </c>
      <c r="N109"/>
      <c r="P109"/>
    </row>
    <row r="110" spans="1:16" ht="13.5" customHeight="1">
      <c r="A110" s="56"/>
      <c r="B110" s="111">
        <v>413</v>
      </c>
      <c r="C110" s="36" t="s">
        <v>98</v>
      </c>
      <c r="D110" s="58">
        <v>7400.91</v>
      </c>
      <c r="E110" s="58">
        <v>11681.653</v>
      </c>
      <c r="F110" s="34">
        <f t="shared" si="13"/>
        <v>63.35498922969206</v>
      </c>
      <c r="G110" s="59">
        <f t="shared" si="14"/>
        <v>0.11971447528181785</v>
      </c>
      <c r="H110" s="58">
        <v>82771.286</v>
      </c>
      <c r="I110" s="58">
        <v>95353.144</v>
      </c>
      <c r="J110" s="61">
        <f t="shared" si="9"/>
        <v>86.80498883183128</v>
      </c>
      <c r="K110" s="34">
        <f t="shared" si="10"/>
        <v>0.12533133268265276</v>
      </c>
      <c r="L110" s="59">
        <f t="shared" si="11"/>
        <v>8.941397865921765</v>
      </c>
      <c r="N110"/>
      <c r="P110"/>
    </row>
    <row r="111" spans="1:16" ht="13.5" customHeight="1">
      <c r="A111" s="56"/>
      <c r="B111" s="111">
        <v>414</v>
      </c>
      <c r="C111" s="36" t="s">
        <v>99</v>
      </c>
      <c r="D111" s="90"/>
      <c r="E111" s="116" t="s">
        <v>304</v>
      </c>
      <c r="F111" s="97" t="s">
        <v>305</v>
      </c>
      <c r="G111" s="118" t="s">
        <v>301</v>
      </c>
      <c r="H111" s="58">
        <v>36.695</v>
      </c>
      <c r="I111" s="58">
        <v>90.873</v>
      </c>
      <c r="J111" s="61">
        <f t="shared" si="9"/>
        <v>40.38053107083512</v>
      </c>
      <c r="K111" s="34">
        <f t="shared" si="10"/>
        <v>5.556314846660644E-05</v>
      </c>
      <c r="L111" s="59">
        <f t="shared" si="11"/>
        <v>0</v>
      </c>
      <c r="N111"/>
      <c r="P111"/>
    </row>
    <row r="112" spans="1:12" ht="13.5" customHeight="1" thickBot="1">
      <c r="A112" s="21" t="s">
        <v>100</v>
      </c>
      <c r="B112" s="22" t="s">
        <v>287</v>
      </c>
      <c r="C112" s="70"/>
      <c r="D112" s="71">
        <f>SUM(D67:D111)</f>
        <v>182284.244</v>
      </c>
      <c r="E112" s="71">
        <f>SUM(E67:E111)</f>
        <v>224681.845</v>
      </c>
      <c r="F112" s="24">
        <f aca="true" t="shared" si="15" ref="F112:F123">D112/E112*100</f>
        <v>81.12993909231963</v>
      </c>
      <c r="G112" s="99">
        <f aca="true" t="shared" si="16" ref="G112:G126">D112/$D$8*100</f>
        <v>2.948564787654877</v>
      </c>
      <c r="H112" s="71">
        <f>SUM(H67:H111)</f>
        <v>2726300.2169999997</v>
      </c>
      <c r="I112" s="71">
        <f>SUM(I67:I111)</f>
        <v>3074547.807</v>
      </c>
      <c r="J112" s="24">
        <f t="shared" si="9"/>
        <v>88.67320946491301</v>
      </c>
      <c r="K112" s="24">
        <f t="shared" si="10"/>
        <v>4.128132544535014</v>
      </c>
      <c r="L112" s="99">
        <f t="shared" si="11"/>
        <v>6.686139804536428</v>
      </c>
    </row>
    <row r="113" spans="1:17" ht="13.5" customHeight="1">
      <c r="A113" s="29" t="s">
        <v>101</v>
      </c>
      <c r="B113" s="40">
        <v>201</v>
      </c>
      <c r="C113" s="85" t="s">
        <v>102</v>
      </c>
      <c r="D113" s="77">
        <v>576.024</v>
      </c>
      <c r="E113" s="77">
        <v>549.134</v>
      </c>
      <c r="F113" s="54">
        <f t="shared" si="15"/>
        <v>104.89680114507568</v>
      </c>
      <c r="G113" s="51">
        <f t="shared" si="16"/>
        <v>0.00931755836913756</v>
      </c>
      <c r="H113" s="77">
        <v>17397.943</v>
      </c>
      <c r="I113" s="77">
        <v>18691.325</v>
      </c>
      <c r="J113" s="53">
        <f t="shared" si="9"/>
        <v>93.08030864585575</v>
      </c>
      <c r="K113" s="54">
        <f t="shared" si="10"/>
        <v>0.0263437659060514</v>
      </c>
      <c r="L113" s="51">
        <f t="shared" si="11"/>
        <v>3.310874164836614</v>
      </c>
      <c r="N113" s="55"/>
      <c r="O113"/>
      <c r="Q113"/>
    </row>
    <row r="114" spans="1:17" ht="13.5" customHeight="1">
      <c r="A114" s="56"/>
      <c r="B114" s="111">
        <v>202</v>
      </c>
      <c r="C114" s="36" t="s">
        <v>103</v>
      </c>
      <c r="D114" s="58">
        <v>12810.014</v>
      </c>
      <c r="E114" s="58">
        <v>14975.895</v>
      </c>
      <c r="F114" s="34">
        <f t="shared" si="15"/>
        <v>85.53755217968609</v>
      </c>
      <c r="G114" s="59">
        <f t="shared" si="16"/>
        <v>0.20721020852337624</v>
      </c>
      <c r="H114" s="58">
        <v>191269.64</v>
      </c>
      <c r="I114" s="58">
        <v>213870.928</v>
      </c>
      <c r="J114" s="61">
        <f t="shared" si="9"/>
        <v>89.4322766486523</v>
      </c>
      <c r="K114" s="34">
        <f t="shared" si="10"/>
        <v>0.28961829689261115</v>
      </c>
      <c r="L114" s="59">
        <f t="shared" si="11"/>
        <v>6.697358765353455</v>
      </c>
      <c r="N114" s="55"/>
      <c r="O114"/>
      <c r="Q114"/>
    </row>
    <row r="115" spans="1:17" ht="13.5" customHeight="1">
      <c r="A115" s="56"/>
      <c r="B115" s="111">
        <v>203</v>
      </c>
      <c r="C115" s="36" t="s">
        <v>104</v>
      </c>
      <c r="D115" s="58">
        <v>35177.706</v>
      </c>
      <c r="E115" s="58">
        <v>26140.573</v>
      </c>
      <c r="F115" s="34">
        <f t="shared" si="15"/>
        <v>134.57128885430322</v>
      </c>
      <c r="G115" s="59">
        <f t="shared" si="16"/>
        <v>0.5690220007280261</v>
      </c>
      <c r="H115" s="58">
        <v>240412.33</v>
      </c>
      <c r="I115" s="58">
        <v>226302.865</v>
      </c>
      <c r="J115" s="61">
        <f t="shared" si="9"/>
        <v>106.23477082360402</v>
      </c>
      <c r="K115" s="34">
        <f t="shared" si="10"/>
        <v>0.3640295949037411</v>
      </c>
      <c r="L115" s="59">
        <f t="shared" si="11"/>
        <v>14.632238704229522</v>
      </c>
      <c r="N115" s="55"/>
      <c r="O115"/>
      <c r="Q115"/>
    </row>
    <row r="116" spans="1:17" ht="13.5" customHeight="1">
      <c r="A116" s="56"/>
      <c r="B116" s="111">
        <v>204</v>
      </c>
      <c r="C116" s="36" t="s">
        <v>105</v>
      </c>
      <c r="D116" s="58">
        <v>4893.141</v>
      </c>
      <c r="E116" s="58">
        <v>6629.652</v>
      </c>
      <c r="F116" s="34">
        <f t="shared" si="15"/>
        <v>73.80690570183774</v>
      </c>
      <c r="G116" s="59">
        <f t="shared" si="16"/>
        <v>0.07914970014429974</v>
      </c>
      <c r="H116" s="58">
        <v>223434.531</v>
      </c>
      <c r="I116" s="58">
        <v>222229.116</v>
      </c>
      <c r="J116" s="61">
        <f t="shared" si="9"/>
        <v>100.54241992304912</v>
      </c>
      <c r="K116" s="34">
        <f t="shared" si="10"/>
        <v>0.33832200622753994</v>
      </c>
      <c r="L116" s="59">
        <f t="shared" si="11"/>
        <v>2.189966330674286</v>
      </c>
      <c r="N116" s="55"/>
      <c r="O116"/>
      <c r="Q116"/>
    </row>
    <row r="117" spans="1:17" ht="13.5" customHeight="1">
      <c r="A117" s="56"/>
      <c r="B117" s="111">
        <v>205</v>
      </c>
      <c r="C117" s="36" t="s">
        <v>106</v>
      </c>
      <c r="D117" s="58">
        <v>77542.128</v>
      </c>
      <c r="E117" s="58">
        <v>75698.111</v>
      </c>
      <c r="F117" s="34">
        <f t="shared" si="15"/>
        <v>102.43601455259564</v>
      </c>
      <c r="G117" s="59">
        <f t="shared" si="16"/>
        <v>1.2542937511408134</v>
      </c>
      <c r="H117" s="58">
        <v>708015.485</v>
      </c>
      <c r="I117" s="58">
        <v>788401.912</v>
      </c>
      <c r="J117" s="61">
        <f t="shared" si="9"/>
        <v>89.8038772133267</v>
      </c>
      <c r="K117" s="34">
        <f t="shared" si="10"/>
        <v>1.0720689333618032</v>
      </c>
      <c r="L117" s="59">
        <f t="shared" si="11"/>
        <v>10.952038428933514</v>
      </c>
      <c r="N117" s="55"/>
      <c r="O117"/>
      <c r="Q117"/>
    </row>
    <row r="118" spans="1:17" ht="13.5" customHeight="1">
      <c r="A118" s="56"/>
      <c r="B118" s="111">
        <v>206</v>
      </c>
      <c r="C118" s="36" t="s">
        <v>107</v>
      </c>
      <c r="D118" s="58">
        <v>19788.208</v>
      </c>
      <c r="E118" s="58">
        <v>24814.236</v>
      </c>
      <c r="F118" s="34">
        <f t="shared" si="15"/>
        <v>79.74538486697715</v>
      </c>
      <c r="G118" s="59">
        <f t="shared" si="16"/>
        <v>0.3200869808560664</v>
      </c>
      <c r="H118" s="58">
        <v>690400.891</v>
      </c>
      <c r="I118" s="58">
        <v>876198.994</v>
      </c>
      <c r="J118" s="61">
        <f t="shared" si="9"/>
        <v>78.79498786550764</v>
      </c>
      <c r="K118" s="34">
        <f t="shared" si="10"/>
        <v>1.0453971169944234</v>
      </c>
      <c r="L118" s="59">
        <f t="shared" si="11"/>
        <v>2.866190970776137</v>
      </c>
      <c r="N118" s="55"/>
      <c r="O118"/>
      <c r="Q118"/>
    </row>
    <row r="119" spans="1:17" ht="13.5" customHeight="1">
      <c r="A119" s="56"/>
      <c r="B119" s="111">
        <v>207</v>
      </c>
      <c r="C119" s="36" t="s">
        <v>108</v>
      </c>
      <c r="D119" s="58">
        <v>19121.948</v>
      </c>
      <c r="E119" s="58">
        <v>21697.523</v>
      </c>
      <c r="F119" s="34">
        <f t="shared" si="15"/>
        <v>88.1296358114242</v>
      </c>
      <c r="G119" s="59">
        <f t="shared" si="16"/>
        <v>0.3093097971987508</v>
      </c>
      <c r="H119" s="58">
        <v>256791.188</v>
      </c>
      <c r="I119" s="58">
        <v>327735.034</v>
      </c>
      <c r="J119" s="61">
        <f t="shared" si="9"/>
        <v>78.35329194620067</v>
      </c>
      <c r="K119" s="34">
        <f t="shared" si="10"/>
        <v>0.388830273981748</v>
      </c>
      <c r="L119" s="59">
        <f t="shared" si="11"/>
        <v>7.446496956897135</v>
      </c>
      <c r="N119" s="55"/>
      <c r="O119"/>
      <c r="Q119"/>
    </row>
    <row r="120" spans="1:17" ht="13.5" customHeight="1">
      <c r="A120" s="56"/>
      <c r="B120" s="111">
        <v>208</v>
      </c>
      <c r="C120" s="36" t="s">
        <v>109</v>
      </c>
      <c r="D120" s="58">
        <v>71905.9</v>
      </c>
      <c r="E120" s="58">
        <v>63795.971</v>
      </c>
      <c r="F120" s="34">
        <f t="shared" si="15"/>
        <v>112.71229024792176</v>
      </c>
      <c r="G120" s="59">
        <f t="shared" si="16"/>
        <v>1.1631241412430182</v>
      </c>
      <c r="H120" s="58">
        <v>271042.547</v>
      </c>
      <c r="I120" s="58">
        <v>264071.137</v>
      </c>
      <c r="J120" s="61">
        <f t="shared" si="9"/>
        <v>102.63997424300106</v>
      </c>
      <c r="K120" s="34">
        <f t="shared" si="10"/>
        <v>0.4104095184555976</v>
      </c>
      <c r="L120" s="59">
        <f t="shared" si="11"/>
        <v>26.52937732318461</v>
      </c>
      <c r="N120" s="55"/>
      <c r="O120"/>
      <c r="Q120"/>
    </row>
    <row r="121" spans="1:17" ht="13.5" customHeight="1">
      <c r="A121" s="56"/>
      <c r="B121" s="111">
        <v>209</v>
      </c>
      <c r="C121" s="36" t="s">
        <v>110</v>
      </c>
      <c r="D121" s="58">
        <v>498.016</v>
      </c>
      <c r="E121" s="58">
        <v>633.883</v>
      </c>
      <c r="F121" s="34">
        <f t="shared" si="15"/>
        <v>78.56591831615614</v>
      </c>
      <c r="G121" s="59">
        <f t="shared" si="16"/>
        <v>0.008055728839014365</v>
      </c>
      <c r="H121" s="58">
        <v>7943.039</v>
      </c>
      <c r="I121" s="58">
        <v>8707.11</v>
      </c>
      <c r="J121" s="61">
        <f t="shared" si="9"/>
        <v>91.22474621315223</v>
      </c>
      <c r="K121" s="34">
        <f t="shared" si="10"/>
        <v>0.012027258624691242</v>
      </c>
      <c r="L121" s="59">
        <f t="shared" si="11"/>
        <v>6.269842059191704</v>
      </c>
      <c r="N121" s="55"/>
      <c r="O121"/>
      <c r="Q121"/>
    </row>
    <row r="122" spans="1:17" ht="13.5" customHeight="1">
      <c r="A122" s="56"/>
      <c r="B122" s="111">
        <v>210</v>
      </c>
      <c r="C122" s="36" t="s">
        <v>111</v>
      </c>
      <c r="D122" s="58">
        <v>69268.773</v>
      </c>
      <c r="E122" s="58">
        <v>92153.092</v>
      </c>
      <c r="F122" s="34">
        <f t="shared" si="15"/>
        <v>75.16706330374677</v>
      </c>
      <c r="G122" s="59">
        <f t="shared" si="16"/>
        <v>1.1204669173264303</v>
      </c>
      <c r="H122" s="58">
        <v>1083548.541</v>
      </c>
      <c r="I122" s="58">
        <v>1147068.522</v>
      </c>
      <c r="J122" s="61">
        <f t="shared" si="9"/>
        <v>94.46240745154019</v>
      </c>
      <c r="K122" s="34">
        <f t="shared" si="10"/>
        <v>1.640696783059212</v>
      </c>
      <c r="L122" s="59">
        <f t="shared" si="11"/>
        <v>6.3927706400741675</v>
      </c>
      <c r="N122" s="55"/>
      <c r="O122"/>
      <c r="Q122"/>
    </row>
    <row r="123" spans="1:17" ht="13.5" customHeight="1">
      <c r="A123" s="56"/>
      <c r="B123" s="111">
        <v>211</v>
      </c>
      <c r="C123" s="36" t="s">
        <v>112</v>
      </c>
      <c r="D123" s="58">
        <v>1.359</v>
      </c>
      <c r="E123" s="58">
        <v>6.12</v>
      </c>
      <c r="F123" s="34">
        <f t="shared" si="15"/>
        <v>22.205882352941174</v>
      </c>
      <c r="G123" s="59">
        <f t="shared" si="16"/>
        <v>2.198269833142012E-05</v>
      </c>
      <c r="H123" s="58">
        <v>309.618</v>
      </c>
      <c r="I123" s="58">
        <v>252.164</v>
      </c>
      <c r="J123" s="61">
        <f t="shared" si="9"/>
        <v>122.7843784203931</v>
      </c>
      <c r="K123" s="34">
        <f t="shared" si="10"/>
        <v>0.0004688200273043671</v>
      </c>
      <c r="L123" s="59">
        <f t="shared" si="11"/>
        <v>0.4389279693041102</v>
      </c>
      <c r="N123" s="55"/>
      <c r="O123"/>
      <c r="Q123"/>
    </row>
    <row r="124" spans="1:17" ht="13.5" customHeight="1">
      <c r="A124" s="56"/>
      <c r="B124" s="111">
        <v>212</v>
      </c>
      <c r="C124" s="36" t="s">
        <v>113</v>
      </c>
      <c r="D124" s="90">
        <v>1.678</v>
      </c>
      <c r="E124" s="90">
        <v>0</v>
      </c>
      <c r="F124" s="100" t="s">
        <v>295</v>
      </c>
      <c r="G124" s="59">
        <f t="shared" si="16"/>
        <v>2.7142728329744634E-05</v>
      </c>
      <c r="H124" s="58">
        <v>2.485</v>
      </c>
      <c r="I124" s="58">
        <v>3.576</v>
      </c>
      <c r="J124" s="61">
        <f t="shared" si="9"/>
        <v>69.4910514541387</v>
      </c>
      <c r="K124" s="34">
        <f t="shared" si="10"/>
        <v>3.7627585213112685E-06</v>
      </c>
      <c r="L124" s="59">
        <f t="shared" si="11"/>
        <v>67.5251509054326</v>
      </c>
      <c r="N124" s="55"/>
      <c r="O124"/>
      <c r="Q124"/>
    </row>
    <row r="125" spans="1:17" ht="13.5" customHeight="1">
      <c r="A125" s="56"/>
      <c r="B125" s="111">
        <v>213</v>
      </c>
      <c r="C125" s="36" t="s">
        <v>114</v>
      </c>
      <c r="D125" s="58">
        <v>446636.451</v>
      </c>
      <c r="E125" s="58">
        <v>459696.019</v>
      </c>
      <c r="F125" s="34">
        <f>D125/E125*100</f>
        <v>97.15908612208365</v>
      </c>
      <c r="G125" s="59">
        <f t="shared" si="16"/>
        <v>7.224631616003756</v>
      </c>
      <c r="H125" s="58">
        <v>2394518.27</v>
      </c>
      <c r="I125" s="58">
        <v>2454223.619</v>
      </c>
      <c r="J125" s="61">
        <f t="shared" si="9"/>
        <v>97.56724087659431</v>
      </c>
      <c r="K125" s="34">
        <f t="shared" si="10"/>
        <v>3.6257521226873304</v>
      </c>
      <c r="L125" s="59">
        <f t="shared" si="11"/>
        <v>18.65245534334553</v>
      </c>
      <c r="N125" s="55"/>
      <c r="O125"/>
      <c r="Q125"/>
    </row>
    <row r="126" spans="1:17" ht="13.5" customHeight="1">
      <c r="A126" s="56"/>
      <c r="B126" s="111">
        <v>215</v>
      </c>
      <c r="C126" s="36" t="s">
        <v>115</v>
      </c>
      <c r="D126" s="58">
        <v>9059.101</v>
      </c>
      <c r="E126" s="58">
        <v>9754.417</v>
      </c>
      <c r="F126" s="34">
        <f>D126/E126*100</f>
        <v>92.87178311117928</v>
      </c>
      <c r="G126" s="59">
        <f t="shared" si="16"/>
        <v>0.1465367803067449</v>
      </c>
      <c r="H126" s="58">
        <v>831781.02</v>
      </c>
      <c r="I126" s="58">
        <v>894828.377</v>
      </c>
      <c r="J126" s="61">
        <f t="shared" si="9"/>
        <v>92.95425149441814</v>
      </c>
      <c r="K126" s="34">
        <f t="shared" si="10"/>
        <v>1.2594732880764503</v>
      </c>
      <c r="L126" s="59">
        <f t="shared" si="11"/>
        <v>1.0891209082890592</v>
      </c>
      <c r="N126" s="55"/>
      <c r="O126"/>
      <c r="Q126"/>
    </row>
    <row r="127" spans="1:17" ht="13.5" customHeight="1">
      <c r="A127" s="56"/>
      <c r="B127" s="35">
        <v>216</v>
      </c>
      <c r="C127" s="101" t="s">
        <v>237</v>
      </c>
      <c r="D127" s="90"/>
      <c r="E127" s="90"/>
      <c r="F127" s="34"/>
      <c r="G127" s="59"/>
      <c r="H127" s="58">
        <v>1.27</v>
      </c>
      <c r="I127" s="58">
        <v>0.609</v>
      </c>
      <c r="J127" s="61">
        <f t="shared" si="9"/>
        <v>208.53858784893268</v>
      </c>
      <c r="K127" s="34">
        <f t="shared" si="10"/>
        <v>1.923019445499119E-06</v>
      </c>
      <c r="L127" s="59">
        <f t="shared" si="11"/>
        <v>0</v>
      </c>
      <c r="N127" s="55"/>
      <c r="O127"/>
      <c r="Q127"/>
    </row>
    <row r="128" spans="1:17" ht="13.5" customHeight="1">
      <c r="A128" s="56"/>
      <c r="B128" s="111">
        <v>217</v>
      </c>
      <c r="C128" s="36" t="s">
        <v>116</v>
      </c>
      <c r="D128" s="58">
        <v>3387.339</v>
      </c>
      <c r="E128" s="58">
        <v>7713.12</v>
      </c>
      <c r="F128" s="34">
        <f>D128/E128*100</f>
        <v>43.9165862841496</v>
      </c>
      <c r="G128" s="59">
        <f>D128/$D$8*100</f>
        <v>0.05479238512380742</v>
      </c>
      <c r="H128" s="58">
        <v>30905.455</v>
      </c>
      <c r="I128" s="58">
        <v>39828.45</v>
      </c>
      <c r="J128" s="61">
        <f t="shared" si="9"/>
        <v>77.59642918567006</v>
      </c>
      <c r="K128" s="34">
        <f t="shared" si="10"/>
        <v>0.04679668577716376</v>
      </c>
      <c r="L128" s="59">
        <f t="shared" si="11"/>
        <v>10.96032723025757</v>
      </c>
      <c r="N128" s="55"/>
      <c r="O128"/>
      <c r="Q128"/>
    </row>
    <row r="129" spans="1:17" ht="13.5" customHeight="1">
      <c r="A129" s="56"/>
      <c r="B129" s="111">
        <v>218</v>
      </c>
      <c r="C129" s="36" t="s">
        <v>117</v>
      </c>
      <c r="D129" s="58">
        <v>24633.466</v>
      </c>
      <c r="E129" s="58">
        <v>34696.597</v>
      </c>
      <c r="F129" s="34">
        <f>D129/E129*100</f>
        <v>70.99677815665899</v>
      </c>
      <c r="G129" s="59">
        <f>D129/$D$8*100</f>
        <v>0.3984621427044107</v>
      </c>
      <c r="H129" s="58">
        <v>402549.85</v>
      </c>
      <c r="I129" s="58">
        <v>443087.436</v>
      </c>
      <c r="J129" s="61">
        <f t="shared" si="9"/>
        <v>90.85110912510731</v>
      </c>
      <c r="K129" s="34">
        <f t="shared" si="10"/>
        <v>0.6095363695533492</v>
      </c>
      <c r="L129" s="59">
        <f t="shared" si="11"/>
        <v>6.119357888221795</v>
      </c>
      <c r="N129" s="55"/>
      <c r="O129"/>
      <c r="Q129"/>
    </row>
    <row r="130" spans="1:17" ht="13.5" customHeight="1">
      <c r="A130" s="56"/>
      <c r="B130" s="111">
        <v>219</v>
      </c>
      <c r="C130" s="36" t="s">
        <v>118</v>
      </c>
      <c r="D130" s="90"/>
      <c r="E130" s="90"/>
      <c r="F130" s="34"/>
      <c r="G130" s="59"/>
      <c r="H130" s="58">
        <v>17.974</v>
      </c>
      <c r="I130" s="58">
        <v>10.018</v>
      </c>
      <c r="J130" s="61">
        <f t="shared" si="9"/>
        <v>179.41704931123977</v>
      </c>
      <c r="K130" s="34">
        <f t="shared" si="10"/>
        <v>2.7216024813701707E-05</v>
      </c>
      <c r="L130" s="59">
        <f t="shared" si="11"/>
        <v>0</v>
      </c>
      <c r="N130" s="55"/>
      <c r="O130"/>
      <c r="Q130"/>
    </row>
    <row r="131" spans="1:17" ht="13.5" customHeight="1">
      <c r="A131" s="56"/>
      <c r="B131" s="111">
        <v>220</v>
      </c>
      <c r="C131" s="36" t="s">
        <v>119</v>
      </c>
      <c r="D131" s="58">
        <v>84528.518</v>
      </c>
      <c r="E131" s="58">
        <v>73316.683</v>
      </c>
      <c r="F131" s="34">
        <f aca="true" t="shared" si="17" ref="F131:F143">D131/E131*100</f>
        <v>115.29233803444161</v>
      </c>
      <c r="G131" s="59">
        <f aca="true" t="shared" si="18" ref="G131:G143">D131/$D$8*100</f>
        <v>1.3673030990404824</v>
      </c>
      <c r="H131" s="58">
        <v>951700.581</v>
      </c>
      <c r="I131" s="58">
        <v>911186.818</v>
      </c>
      <c r="J131" s="61">
        <f t="shared" si="9"/>
        <v>104.44626307137818</v>
      </c>
      <c r="K131" s="34">
        <f t="shared" si="10"/>
        <v>1.4410541130360703</v>
      </c>
      <c r="L131" s="59">
        <f t="shared" si="11"/>
        <v>8.88183948686693</v>
      </c>
      <c r="N131" s="55"/>
      <c r="O131"/>
      <c r="P131"/>
      <c r="Q131"/>
    </row>
    <row r="132" spans="1:17" ht="13.5" customHeight="1">
      <c r="A132" s="56"/>
      <c r="B132" s="111">
        <v>221</v>
      </c>
      <c r="C132" s="36" t="s">
        <v>120</v>
      </c>
      <c r="D132" s="58">
        <v>7.795</v>
      </c>
      <c r="E132" s="58">
        <v>41.285</v>
      </c>
      <c r="F132" s="34">
        <f t="shared" si="17"/>
        <v>18.88094949739615</v>
      </c>
      <c r="G132" s="59">
        <f t="shared" si="18"/>
        <v>0.00012608913428507714</v>
      </c>
      <c r="H132" s="58">
        <v>15276.672</v>
      </c>
      <c r="I132" s="58">
        <v>17366.002</v>
      </c>
      <c r="J132" s="61">
        <f t="shared" si="9"/>
        <v>87.96884855823464</v>
      </c>
      <c r="K132" s="34">
        <f t="shared" si="10"/>
        <v>0.023131761668119623</v>
      </c>
      <c r="L132" s="59">
        <f t="shared" si="11"/>
        <v>0.051025511315553544</v>
      </c>
      <c r="N132" s="55"/>
      <c r="O132"/>
      <c r="P132"/>
      <c r="Q132"/>
    </row>
    <row r="133" spans="1:17" ht="13.5" customHeight="1">
      <c r="A133" s="56"/>
      <c r="B133" s="111">
        <v>222</v>
      </c>
      <c r="C133" s="36" t="s">
        <v>121</v>
      </c>
      <c r="D133" s="58">
        <v>17645.904</v>
      </c>
      <c r="E133" s="58">
        <v>18938.329</v>
      </c>
      <c r="F133" s="34">
        <f t="shared" si="17"/>
        <v>93.17561227286735</v>
      </c>
      <c r="G133" s="59">
        <f t="shared" si="18"/>
        <v>0.28543383695158175</v>
      </c>
      <c r="H133" s="58">
        <v>151906.136</v>
      </c>
      <c r="I133" s="58">
        <v>173449.564</v>
      </c>
      <c r="J133" s="61">
        <f t="shared" si="9"/>
        <v>87.57942798864573</v>
      </c>
      <c r="K133" s="34">
        <f t="shared" si="10"/>
        <v>0.23001453025089272</v>
      </c>
      <c r="L133" s="59">
        <f t="shared" si="11"/>
        <v>11.616320752178174</v>
      </c>
      <c r="N133" s="55"/>
      <c r="O133"/>
      <c r="Q133"/>
    </row>
    <row r="134" spans="1:17" ht="13.5" customHeight="1">
      <c r="A134" s="56"/>
      <c r="B134" s="111">
        <v>225</v>
      </c>
      <c r="C134" s="36" t="s">
        <v>122</v>
      </c>
      <c r="D134" s="58">
        <v>28344.423</v>
      </c>
      <c r="E134" s="58">
        <v>26147.86</v>
      </c>
      <c r="F134" s="34">
        <f t="shared" si="17"/>
        <v>108.40054597202217</v>
      </c>
      <c r="G134" s="59">
        <f t="shared" si="18"/>
        <v>0.4584892569441987</v>
      </c>
      <c r="H134" s="58">
        <v>183314.294</v>
      </c>
      <c r="I134" s="58">
        <v>187702.923</v>
      </c>
      <c r="J134" s="61">
        <f t="shared" si="9"/>
        <v>97.66192825883697</v>
      </c>
      <c r="K134" s="34">
        <f t="shared" si="10"/>
        <v>0.277572403149561</v>
      </c>
      <c r="L134" s="59">
        <f t="shared" si="11"/>
        <v>15.462200127176114</v>
      </c>
      <c r="N134" s="55"/>
      <c r="O134"/>
      <c r="P134"/>
      <c r="Q134"/>
    </row>
    <row r="135" spans="1:17" ht="13.5" customHeight="1">
      <c r="A135" s="56"/>
      <c r="B135" s="111">
        <v>228</v>
      </c>
      <c r="C135" s="91" t="s">
        <v>275</v>
      </c>
      <c r="D135" s="119">
        <v>315.423</v>
      </c>
      <c r="E135" s="58">
        <v>224.869</v>
      </c>
      <c r="F135" s="34">
        <f t="shared" si="17"/>
        <v>140.26966811788196</v>
      </c>
      <c r="G135" s="59">
        <f t="shared" si="18"/>
        <v>0.005102169724644245</v>
      </c>
      <c r="H135" s="58">
        <v>27794.252</v>
      </c>
      <c r="I135" s="58">
        <v>24001.995</v>
      </c>
      <c r="J135" s="61">
        <f t="shared" si="9"/>
        <v>115.79975747849294</v>
      </c>
      <c r="K135" s="34">
        <f t="shared" si="10"/>
        <v>0.04208573784968723</v>
      </c>
      <c r="L135" s="59">
        <f t="shared" si="11"/>
        <v>1.134849752387652</v>
      </c>
      <c r="N135" s="55"/>
      <c r="O135"/>
      <c r="Q135"/>
    </row>
    <row r="136" spans="1:17" ht="13.5" customHeight="1">
      <c r="A136" s="56"/>
      <c r="B136" s="111">
        <v>230</v>
      </c>
      <c r="C136" s="36" t="s">
        <v>123</v>
      </c>
      <c r="D136" s="58">
        <v>1057.466</v>
      </c>
      <c r="E136" s="58">
        <v>517.362</v>
      </c>
      <c r="F136" s="34">
        <f t="shared" si="17"/>
        <v>204.39576157506733</v>
      </c>
      <c r="G136" s="59">
        <f t="shared" si="18"/>
        <v>0.01710519210723584</v>
      </c>
      <c r="H136" s="58">
        <v>11485.316</v>
      </c>
      <c r="I136" s="58">
        <v>13270.338</v>
      </c>
      <c r="J136" s="61">
        <f t="shared" si="9"/>
        <v>86.54878270621292</v>
      </c>
      <c r="K136" s="34">
        <f t="shared" si="10"/>
        <v>0.017390933862757606</v>
      </c>
      <c r="L136" s="59">
        <f t="shared" si="11"/>
        <v>9.207112803861904</v>
      </c>
      <c r="N136" s="55"/>
      <c r="O136"/>
      <c r="P136"/>
      <c r="Q136"/>
    </row>
    <row r="137" spans="1:17" ht="13.5" customHeight="1">
      <c r="A137" s="56"/>
      <c r="B137" s="111">
        <v>233</v>
      </c>
      <c r="C137" s="36" t="s">
        <v>124</v>
      </c>
      <c r="D137" s="58">
        <v>0</v>
      </c>
      <c r="E137" s="58">
        <v>13.985</v>
      </c>
      <c r="F137" s="100" t="s">
        <v>293</v>
      </c>
      <c r="G137" s="59">
        <f t="shared" si="18"/>
        <v>0</v>
      </c>
      <c r="H137" s="58">
        <v>72.103</v>
      </c>
      <c r="I137" s="58">
        <v>125.079</v>
      </c>
      <c r="J137" s="61">
        <f t="shared" si="9"/>
        <v>57.64596774838302</v>
      </c>
      <c r="K137" s="34">
        <f t="shared" si="10"/>
        <v>0.00010917753628253777</v>
      </c>
      <c r="L137" s="59">
        <f t="shared" si="11"/>
        <v>0</v>
      </c>
      <c r="N137" s="55"/>
      <c r="O137"/>
      <c r="Q137"/>
    </row>
    <row r="138" spans="1:17" ht="13.5" customHeight="1">
      <c r="A138" s="56"/>
      <c r="B138" s="111">
        <v>234</v>
      </c>
      <c r="C138" s="36" t="s">
        <v>125</v>
      </c>
      <c r="D138" s="58">
        <v>8236.194</v>
      </c>
      <c r="E138" s="58">
        <v>8007.936</v>
      </c>
      <c r="F138" s="34">
        <f t="shared" si="17"/>
        <v>102.85039740577346</v>
      </c>
      <c r="G138" s="59">
        <f t="shared" si="18"/>
        <v>0.1332257307586846</v>
      </c>
      <c r="H138" s="58">
        <v>61465.353</v>
      </c>
      <c r="I138" s="58">
        <v>75771.309</v>
      </c>
      <c r="J138" s="61">
        <f t="shared" si="9"/>
        <v>81.11956070337918</v>
      </c>
      <c r="K138" s="34">
        <f t="shared" si="10"/>
        <v>0.09307013310509261</v>
      </c>
      <c r="L138" s="59">
        <f t="shared" si="11"/>
        <v>13.399734318616863</v>
      </c>
      <c r="N138" s="55"/>
      <c r="O138"/>
      <c r="P138"/>
      <c r="Q138"/>
    </row>
    <row r="139" spans="1:17" ht="13.5" customHeight="1">
      <c r="A139" s="56"/>
      <c r="B139" s="111">
        <v>241</v>
      </c>
      <c r="C139" s="36" t="s">
        <v>126</v>
      </c>
      <c r="D139" s="58">
        <v>207.846</v>
      </c>
      <c r="E139" s="58">
        <v>180.484</v>
      </c>
      <c r="F139" s="34">
        <f t="shared" si="17"/>
        <v>115.16034662352341</v>
      </c>
      <c r="G139" s="59">
        <f t="shared" si="18"/>
        <v>0.003362042617654412</v>
      </c>
      <c r="H139" s="58">
        <v>6337.05</v>
      </c>
      <c r="I139" s="58">
        <v>7842.295</v>
      </c>
      <c r="J139" s="61">
        <f aca="true" t="shared" si="19" ref="J139:J202">H139/I139*100</f>
        <v>80.80606506131177</v>
      </c>
      <c r="K139" s="34">
        <f aca="true" t="shared" si="20" ref="K139:K202">H139/$H$8*100</f>
        <v>0.009595488485905664</v>
      </c>
      <c r="L139" s="59">
        <f aca="true" t="shared" si="21" ref="L139:L202">D139/H139*100</f>
        <v>3.2798541908301178</v>
      </c>
      <c r="N139" s="55"/>
      <c r="O139"/>
      <c r="P139"/>
      <c r="Q139"/>
    </row>
    <row r="140" spans="1:12" ht="13.5" customHeight="1">
      <c r="A140" s="56"/>
      <c r="B140" s="111">
        <v>242</v>
      </c>
      <c r="C140" s="36" t="s">
        <v>127</v>
      </c>
      <c r="D140" s="58">
        <v>3378.399</v>
      </c>
      <c r="E140" s="58">
        <v>1056.609</v>
      </c>
      <c r="F140" s="34">
        <f t="shared" si="17"/>
        <v>319.73975235872496</v>
      </c>
      <c r="G140" s="59">
        <f t="shared" si="18"/>
        <v>0.05464777487871332</v>
      </c>
      <c r="H140" s="58">
        <v>15510.19</v>
      </c>
      <c r="I140" s="58">
        <v>7848.886</v>
      </c>
      <c r="J140" s="61">
        <f t="shared" si="19"/>
        <v>197.61008122681358</v>
      </c>
      <c r="K140" s="34">
        <f t="shared" si="20"/>
        <v>0.02348535194754802</v>
      </c>
      <c r="L140" s="59">
        <f t="shared" si="21"/>
        <v>21.78180280189991</v>
      </c>
    </row>
    <row r="141" spans="1:12" ht="13.5" customHeight="1">
      <c r="A141" s="56"/>
      <c r="B141" s="111">
        <v>243</v>
      </c>
      <c r="C141" s="36" t="s">
        <v>128</v>
      </c>
      <c r="D141" s="58">
        <v>93.049</v>
      </c>
      <c r="E141" s="58">
        <v>113.725</v>
      </c>
      <c r="F141" s="34">
        <f t="shared" si="17"/>
        <v>81.81930094526271</v>
      </c>
      <c r="G141" s="59">
        <f t="shared" si="18"/>
        <v>0.0015051273708905893</v>
      </c>
      <c r="H141" s="58">
        <v>737.616</v>
      </c>
      <c r="I141" s="58">
        <v>819.233</v>
      </c>
      <c r="J141" s="61">
        <f t="shared" si="19"/>
        <v>90.03738863058496</v>
      </c>
      <c r="K141" s="34">
        <f t="shared" si="20"/>
        <v>0.0011168896939458884</v>
      </c>
      <c r="L141" s="59">
        <f t="shared" si="21"/>
        <v>12.614829396325462</v>
      </c>
    </row>
    <row r="142" spans="1:12" ht="13.5" customHeight="1">
      <c r="A142" s="56"/>
      <c r="B142" s="111">
        <v>244</v>
      </c>
      <c r="C142" s="36" t="s">
        <v>306</v>
      </c>
      <c r="D142" s="58">
        <v>0.236</v>
      </c>
      <c r="E142" s="58">
        <v>4.547</v>
      </c>
      <c r="F142" s="34">
        <f t="shared" si="17"/>
        <v>5.190235319991203</v>
      </c>
      <c r="G142" s="59">
        <f t="shared" si="18"/>
        <v>3.817451660202463E-06</v>
      </c>
      <c r="H142" s="58">
        <v>725.424</v>
      </c>
      <c r="I142" s="58">
        <v>1274.42</v>
      </c>
      <c r="J142" s="61">
        <f t="shared" si="19"/>
        <v>56.92189388113809</v>
      </c>
      <c r="K142" s="34">
        <f t="shared" si="20"/>
        <v>0.0010984287072690968</v>
      </c>
      <c r="L142" s="59">
        <f t="shared" si="21"/>
        <v>0.032532698118617524</v>
      </c>
    </row>
    <row r="143" spans="1:12" ht="13.5" customHeight="1">
      <c r="A143" s="56"/>
      <c r="B143" s="111">
        <v>247</v>
      </c>
      <c r="C143" s="36" t="s">
        <v>307</v>
      </c>
      <c r="D143" s="58">
        <v>296.513</v>
      </c>
      <c r="E143" s="58">
        <v>388.256</v>
      </c>
      <c r="F143" s="34">
        <f t="shared" si="17"/>
        <v>76.37048751339323</v>
      </c>
      <c r="G143" s="59">
        <f t="shared" si="18"/>
        <v>0.004796288322549208</v>
      </c>
      <c r="H143" s="58">
        <v>300.98</v>
      </c>
      <c r="I143" s="58">
        <v>416.023</v>
      </c>
      <c r="J143" s="61">
        <f t="shared" si="19"/>
        <v>72.34696158625844</v>
      </c>
      <c r="K143" s="34">
        <f t="shared" si="20"/>
        <v>0.0004557404666978936</v>
      </c>
      <c r="L143" s="59">
        <f t="shared" si="21"/>
        <v>98.51584822911819</v>
      </c>
    </row>
    <row r="144" spans="1:12" ht="13.5" customHeight="1">
      <c r="A144" s="56"/>
      <c r="B144" s="111">
        <v>248</v>
      </c>
      <c r="C144" s="89" t="s">
        <v>282</v>
      </c>
      <c r="D144" s="90"/>
      <c r="E144" s="90"/>
      <c r="F144" s="34"/>
      <c r="G144" s="59"/>
      <c r="H144" s="58">
        <v>1.637</v>
      </c>
      <c r="I144" s="58">
        <v>315.574</v>
      </c>
      <c r="J144" s="61">
        <f t="shared" si="19"/>
        <v>0.5187372850741823</v>
      </c>
      <c r="K144" s="34">
        <f t="shared" si="20"/>
        <v>2.4787266395921716E-06</v>
      </c>
      <c r="L144" s="59">
        <f t="shared" si="21"/>
        <v>0</v>
      </c>
    </row>
    <row r="145" spans="1:12" ht="13.5" customHeight="1">
      <c r="A145" s="56"/>
      <c r="B145" s="26"/>
      <c r="C145" s="64" t="s">
        <v>308</v>
      </c>
      <c r="D145" s="65">
        <f>D115+D116+D117+D118+D119+D120+D121+D122+D125+D128+D129+D131+D132+D133+D134+D136+D137+D139+D140</f>
        <v>908023.427</v>
      </c>
      <c r="E145" s="65">
        <f>E115+E116+E117+E118+E119+E120+E121+E122+E125+E128+E129+E131+E132+E133+E134+E136+E137+E139+E140</f>
        <v>933881.3740000001</v>
      </c>
      <c r="F145" s="27">
        <f aca="true" t="shared" si="22" ref="F145:F153">D145/E145*100</f>
        <v>97.23113152056506</v>
      </c>
      <c r="G145" s="98">
        <f aca="true" t="shared" si="23" ref="G145:G174">D145/$D$8*100</f>
        <v>14.687862452982545</v>
      </c>
      <c r="H145" s="65">
        <f>H115+H116+H117+H118+H119+H120+H121+H122+H125+H128+H129+H131+H132+H133+H134+H136+H137+H139+H140</f>
        <v>7645164.4690000005</v>
      </c>
      <c r="I145" s="65">
        <f>I115+I116+I117+I118+I119+I120+I121+I122+I125+I128+I129+I131+I132+I133+I134+I136+I137+I139+I140</f>
        <v>8116646.1000000015</v>
      </c>
      <c r="J145" s="27">
        <f t="shared" si="19"/>
        <v>94.19117668565097</v>
      </c>
      <c r="K145" s="27">
        <f t="shared" si="20"/>
        <v>11.57622042356374</v>
      </c>
      <c r="L145" s="98">
        <f t="shared" si="21"/>
        <v>11.877094739843718</v>
      </c>
    </row>
    <row r="146" spans="1:12" ht="13.5" customHeight="1">
      <c r="A146" s="56"/>
      <c r="B146" s="26"/>
      <c r="C146" s="64" t="s">
        <v>309</v>
      </c>
      <c r="D146" s="102">
        <f>D113+D114+D126</f>
        <v>22445.139</v>
      </c>
      <c r="E146" s="102">
        <f>E113+E114+E126</f>
        <v>25279.446</v>
      </c>
      <c r="F146" s="27">
        <f t="shared" si="22"/>
        <v>88.78809685940111</v>
      </c>
      <c r="G146" s="98">
        <f t="shared" si="23"/>
        <v>0.36306454719925874</v>
      </c>
      <c r="H146" s="102">
        <f>H113+H114+H126</f>
        <v>1040448.603</v>
      </c>
      <c r="I146" s="102">
        <f>I113+I114+I126</f>
        <v>1127390.63</v>
      </c>
      <c r="J146" s="27">
        <f t="shared" si="19"/>
        <v>92.28820741573843</v>
      </c>
      <c r="K146" s="27">
        <f t="shared" si="20"/>
        <v>1.5754353508751127</v>
      </c>
      <c r="L146" s="98">
        <f t="shared" si="21"/>
        <v>2.157255912044316</v>
      </c>
    </row>
    <row r="147" spans="1:12" ht="13.5" customHeight="1">
      <c r="A147" s="56"/>
      <c r="B147" s="26"/>
      <c r="C147" s="64" t="s">
        <v>231</v>
      </c>
      <c r="D147" s="65">
        <f>D148-D145-D146</f>
        <v>8944.452000000132</v>
      </c>
      <c r="E147" s="65">
        <f>E148-E145-E146</f>
        <v>8745.452999999976</v>
      </c>
      <c r="F147" s="27">
        <f t="shared" si="22"/>
        <v>102.27545674306589</v>
      </c>
      <c r="G147" s="98">
        <f t="shared" si="23"/>
        <v>0.14468225905509216</v>
      </c>
      <c r="H147" s="65">
        <f>H148-H145-H146</f>
        <v>91356.60900000122</v>
      </c>
      <c r="I147" s="65">
        <f>I148-I145-I146</f>
        <v>102864.92099999543</v>
      </c>
      <c r="J147" s="27">
        <f t="shared" si="19"/>
        <v>88.81220936338956</v>
      </c>
      <c r="K147" s="27">
        <f t="shared" si="20"/>
        <v>0.13833113037941905</v>
      </c>
      <c r="L147" s="98">
        <f t="shared" si="21"/>
        <v>9.790700528300052</v>
      </c>
    </row>
    <row r="148" spans="1:12" ht="13.5" customHeight="1" thickBot="1">
      <c r="A148" s="21" t="s">
        <v>130</v>
      </c>
      <c r="B148" s="22" t="s">
        <v>310</v>
      </c>
      <c r="C148" s="70"/>
      <c r="D148" s="71">
        <f>SUM(D113:D144)</f>
        <v>939413.0180000002</v>
      </c>
      <c r="E148" s="71">
        <f>SUM(E113:E144)</f>
        <v>967906.273</v>
      </c>
      <c r="F148" s="24">
        <f t="shared" si="22"/>
        <v>97.0561968865347</v>
      </c>
      <c r="G148" s="99">
        <f t="shared" si="23"/>
        <v>15.195609259236894</v>
      </c>
      <c r="H148" s="71">
        <f>SUM(H113:H144)</f>
        <v>8776969.681000002</v>
      </c>
      <c r="I148" s="71">
        <f>SUM(I113:I144)</f>
        <v>9346901.650999997</v>
      </c>
      <c r="J148" s="24">
        <f t="shared" si="19"/>
        <v>93.90245033829986</v>
      </c>
      <c r="K148" s="24">
        <f t="shared" si="20"/>
        <v>13.28998690481827</v>
      </c>
      <c r="L148" s="99">
        <f t="shared" si="21"/>
        <v>10.703158973348174</v>
      </c>
    </row>
    <row r="149" spans="1:12" ht="13.5" customHeight="1">
      <c r="A149" s="87" t="s">
        <v>276</v>
      </c>
      <c r="B149" s="40">
        <v>150</v>
      </c>
      <c r="C149" s="85" t="s">
        <v>131</v>
      </c>
      <c r="D149" s="86">
        <v>221.87</v>
      </c>
      <c r="E149" s="86">
        <v>0</v>
      </c>
      <c r="F149" s="120" t="s">
        <v>295</v>
      </c>
      <c r="G149" s="51">
        <f t="shared" si="23"/>
        <v>0.0035888898298691557</v>
      </c>
      <c r="H149" s="77">
        <v>353.019</v>
      </c>
      <c r="I149" s="77">
        <v>141.088</v>
      </c>
      <c r="J149" s="53">
        <f t="shared" si="19"/>
        <v>250.21192447266952</v>
      </c>
      <c r="K149" s="54">
        <f t="shared" si="20"/>
        <v>0.0005345373241186248</v>
      </c>
      <c r="L149" s="51">
        <f t="shared" si="21"/>
        <v>62.849308394165746</v>
      </c>
    </row>
    <row r="150" spans="1:17" ht="13.5" customHeight="1">
      <c r="A150" s="56" t="s">
        <v>277</v>
      </c>
      <c r="B150" s="111">
        <v>151</v>
      </c>
      <c r="C150" s="36" t="s">
        <v>132</v>
      </c>
      <c r="D150" s="58">
        <v>62.017</v>
      </c>
      <c r="E150" s="58">
        <v>38.867</v>
      </c>
      <c r="F150" s="34">
        <f t="shared" si="22"/>
        <v>159.56209637996247</v>
      </c>
      <c r="G150" s="59">
        <f t="shared" si="23"/>
        <v>0.001003164828859221</v>
      </c>
      <c r="H150" s="58">
        <v>1328.29</v>
      </c>
      <c r="I150" s="58">
        <v>1286.505</v>
      </c>
      <c r="J150" s="61">
        <f t="shared" si="19"/>
        <v>103.24794695706584</v>
      </c>
      <c r="K150" s="34">
        <f t="shared" si="20"/>
        <v>0.002011281495481909</v>
      </c>
      <c r="L150" s="59">
        <f t="shared" si="21"/>
        <v>4.668935247573948</v>
      </c>
      <c r="N150" s="55"/>
      <c r="O150"/>
      <c r="P150" s="79"/>
      <c r="Q150"/>
    </row>
    <row r="151" spans="1:17" ht="13.5" customHeight="1">
      <c r="A151" s="56"/>
      <c r="B151" s="111">
        <v>152</v>
      </c>
      <c r="C151" s="36" t="s">
        <v>133</v>
      </c>
      <c r="D151" s="58">
        <v>139.04</v>
      </c>
      <c r="E151" s="58">
        <v>193.726</v>
      </c>
      <c r="F151" s="34">
        <f t="shared" si="22"/>
        <v>71.77147104673611</v>
      </c>
      <c r="G151" s="59">
        <f t="shared" si="23"/>
        <v>0.0022490613509938582</v>
      </c>
      <c r="H151" s="58">
        <v>282.685</v>
      </c>
      <c r="I151" s="58">
        <v>329.853</v>
      </c>
      <c r="J151" s="61">
        <f t="shared" si="19"/>
        <v>85.70029679887708</v>
      </c>
      <c r="K151" s="34">
        <f t="shared" si="20"/>
        <v>0.0004280383873629279</v>
      </c>
      <c r="L151" s="59">
        <f t="shared" si="21"/>
        <v>49.18548914869908</v>
      </c>
      <c r="N151" s="55"/>
      <c r="O151"/>
      <c r="P151" s="79"/>
      <c r="Q151"/>
    </row>
    <row r="152" spans="1:17" ht="13.5" customHeight="1">
      <c r="A152" s="56"/>
      <c r="B152" s="111">
        <v>153</v>
      </c>
      <c r="C152" s="36" t="s">
        <v>134</v>
      </c>
      <c r="D152" s="58">
        <v>3326.108</v>
      </c>
      <c r="E152" s="58">
        <v>4311.792</v>
      </c>
      <c r="F152" s="34">
        <f t="shared" si="22"/>
        <v>77.13980637284915</v>
      </c>
      <c r="G152" s="59">
        <f t="shared" si="23"/>
        <v>0.053801934350053794</v>
      </c>
      <c r="H152" s="58">
        <v>63697.969</v>
      </c>
      <c r="I152" s="58">
        <v>97852.007</v>
      </c>
      <c r="J152" s="61">
        <f t="shared" si="19"/>
        <v>65.09623149579343</v>
      </c>
      <c r="K152" s="34">
        <f t="shared" si="20"/>
        <v>0.0964507346659843</v>
      </c>
      <c r="L152" s="59">
        <f t="shared" si="21"/>
        <v>5.22168611058855</v>
      </c>
      <c r="N152" s="55"/>
      <c r="O152"/>
      <c r="P152" s="79"/>
      <c r="Q152"/>
    </row>
    <row r="153" spans="1:17" ht="13.5" customHeight="1">
      <c r="A153" s="56"/>
      <c r="B153" s="111">
        <v>154</v>
      </c>
      <c r="C153" s="36" t="s">
        <v>135</v>
      </c>
      <c r="D153" s="58">
        <v>5.03</v>
      </c>
      <c r="E153" s="58">
        <v>4.199</v>
      </c>
      <c r="F153" s="34">
        <f t="shared" si="22"/>
        <v>119.7904262919743</v>
      </c>
      <c r="G153" s="59">
        <f t="shared" si="23"/>
        <v>8.136348241872201E-05</v>
      </c>
      <c r="H153" s="58">
        <v>38.329</v>
      </c>
      <c r="I153" s="58">
        <v>325.159</v>
      </c>
      <c r="J153" s="61">
        <f t="shared" si="19"/>
        <v>11.787771521009722</v>
      </c>
      <c r="K153" s="34">
        <f t="shared" si="20"/>
        <v>5.803733254057933E-05</v>
      </c>
      <c r="L153" s="59">
        <f t="shared" si="21"/>
        <v>13.123222625166322</v>
      </c>
      <c r="N153" s="55"/>
      <c r="O153"/>
      <c r="P153" s="79"/>
      <c r="Q153"/>
    </row>
    <row r="154" spans="1:17" ht="13.5" customHeight="1">
      <c r="A154" s="56"/>
      <c r="B154" s="111">
        <v>155</v>
      </c>
      <c r="C154" s="36" t="s">
        <v>136</v>
      </c>
      <c r="D154" s="90"/>
      <c r="E154" s="90"/>
      <c r="F154" s="97"/>
      <c r="G154" s="59"/>
      <c r="H154" s="58">
        <v>126.297</v>
      </c>
      <c r="I154" s="58">
        <v>269.862</v>
      </c>
      <c r="J154" s="61">
        <f t="shared" si="19"/>
        <v>46.80058696667185</v>
      </c>
      <c r="K154" s="34">
        <f t="shared" si="20"/>
        <v>0.00019123747000645845</v>
      </c>
      <c r="L154" s="59">
        <f t="shared" si="21"/>
        <v>0</v>
      </c>
      <c r="N154" s="55"/>
      <c r="O154"/>
      <c r="P154" s="79"/>
      <c r="Q154"/>
    </row>
    <row r="155" spans="1:12" ht="13.5" customHeight="1">
      <c r="A155" s="56"/>
      <c r="B155" s="111">
        <v>156</v>
      </c>
      <c r="C155" s="36" t="s">
        <v>137</v>
      </c>
      <c r="D155" s="90"/>
      <c r="E155" s="90"/>
      <c r="F155" s="97"/>
      <c r="G155" s="59"/>
      <c r="H155" s="58">
        <v>11.798</v>
      </c>
      <c r="I155" s="58">
        <v>10.489</v>
      </c>
      <c r="J155" s="61">
        <f t="shared" si="19"/>
        <v>112.47974068071312</v>
      </c>
      <c r="K155" s="34">
        <f t="shared" si="20"/>
        <v>1.7864396392124887E-05</v>
      </c>
      <c r="L155" s="59">
        <f t="shared" si="21"/>
        <v>0</v>
      </c>
    </row>
    <row r="156" spans="1:12" ht="13.5" customHeight="1">
      <c r="A156" s="56"/>
      <c r="B156" s="111">
        <v>157</v>
      </c>
      <c r="C156" s="91" t="s">
        <v>278</v>
      </c>
      <c r="D156" s="58">
        <v>57.893</v>
      </c>
      <c r="E156" s="58">
        <v>143.225</v>
      </c>
      <c r="F156" s="34">
        <f aca="true" t="shared" si="24" ref="F156:F174">D156/E156*100</f>
        <v>40.42101588409845</v>
      </c>
      <c r="G156" s="59">
        <f t="shared" si="23"/>
        <v>0.0009364564786614458</v>
      </c>
      <c r="H156" s="58">
        <v>999.851</v>
      </c>
      <c r="I156" s="58">
        <v>1274.804</v>
      </c>
      <c r="J156" s="61">
        <f t="shared" si="19"/>
        <v>78.43174323268518</v>
      </c>
      <c r="K156" s="34">
        <f t="shared" si="20"/>
        <v>0.0015139629256706612</v>
      </c>
      <c r="L156" s="59">
        <f t="shared" si="21"/>
        <v>5.790162734247403</v>
      </c>
    </row>
    <row r="157" spans="1:17" ht="13.5" customHeight="1">
      <c r="A157" s="56"/>
      <c r="B157" s="111">
        <v>223</v>
      </c>
      <c r="C157" s="36" t="s">
        <v>138</v>
      </c>
      <c r="D157" s="58">
        <v>21314.691</v>
      </c>
      <c r="E157" s="58">
        <v>27870.593</v>
      </c>
      <c r="F157" s="34">
        <f t="shared" si="24"/>
        <v>76.4773501590009</v>
      </c>
      <c r="G157" s="59">
        <f t="shared" si="23"/>
        <v>0.3447788243417479</v>
      </c>
      <c r="H157" s="58">
        <v>124881.318</v>
      </c>
      <c r="I157" s="58">
        <v>128874.483</v>
      </c>
      <c r="J157" s="61">
        <f t="shared" si="19"/>
        <v>96.90150842351002</v>
      </c>
      <c r="K157" s="34">
        <f t="shared" si="20"/>
        <v>0.18909386054610958</v>
      </c>
      <c r="L157" s="59">
        <f t="shared" si="21"/>
        <v>17.06795807520225</v>
      </c>
      <c r="N157" s="55"/>
      <c r="O157"/>
      <c r="Q157"/>
    </row>
    <row r="158" spans="1:17" ht="13.5" customHeight="1">
      <c r="A158" s="56"/>
      <c r="B158" s="111">
        <v>224</v>
      </c>
      <c r="C158" s="36" t="s">
        <v>139</v>
      </c>
      <c r="D158" s="58">
        <v>96222.494</v>
      </c>
      <c r="E158" s="58">
        <v>130273.294</v>
      </c>
      <c r="F158" s="34">
        <f t="shared" si="24"/>
        <v>73.8620257809709</v>
      </c>
      <c r="G158" s="59">
        <f t="shared" si="23"/>
        <v>1.556460675716617</v>
      </c>
      <c r="H158" s="58">
        <v>1227313.883</v>
      </c>
      <c r="I158" s="58">
        <v>1904711.487</v>
      </c>
      <c r="J158" s="61">
        <f t="shared" si="19"/>
        <v>64.43568442657268</v>
      </c>
      <c r="K158" s="34">
        <f t="shared" si="20"/>
        <v>1.8583846163307327</v>
      </c>
      <c r="L158" s="59">
        <f t="shared" si="21"/>
        <v>7.840088451113855</v>
      </c>
      <c r="N158" s="55"/>
      <c r="O158"/>
      <c r="Q158"/>
    </row>
    <row r="159" spans="1:17" ht="13.5" customHeight="1">
      <c r="A159" s="56"/>
      <c r="B159" s="111">
        <v>227</v>
      </c>
      <c r="C159" s="36" t="s">
        <v>140</v>
      </c>
      <c r="D159" s="58">
        <v>39334.158</v>
      </c>
      <c r="E159" s="58">
        <v>51465.453</v>
      </c>
      <c r="F159" s="34">
        <f t="shared" si="24"/>
        <v>76.42827509941476</v>
      </c>
      <c r="G159" s="59">
        <f t="shared" si="23"/>
        <v>0.6362552828803645</v>
      </c>
      <c r="H159" s="58">
        <v>133784.078</v>
      </c>
      <c r="I159" s="58">
        <v>150993.443</v>
      </c>
      <c r="J159" s="61">
        <f t="shared" si="19"/>
        <v>88.6025746164355</v>
      </c>
      <c r="K159" s="34">
        <f t="shared" si="20"/>
        <v>0.2025743177103708</v>
      </c>
      <c r="L159" s="59">
        <f t="shared" si="21"/>
        <v>29.40122515924503</v>
      </c>
      <c r="N159" s="55"/>
      <c r="O159"/>
      <c r="P159"/>
      <c r="Q159"/>
    </row>
    <row r="160" spans="1:17" ht="13.5" customHeight="1">
      <c r="A160" s="56"/>
      <c r="B160" s="111">
        <v>229</v>
      </c>
      <c r="C160" s="36" t="s">
        <v>141</v>
      </c>
      <c r="D160" s="58">
        <v>253.407</v>
      </c>
      <c r="E160" s="58">
        <v>301.544</v>
      </c>
      <c r="F160" s="34">
        <f t="shared" si="24"/>
        <v>84.0364921868782</v>
      </c>
      <c r="G160" s="59">
        <f t="shared" si="23"/>
        <v>0.0040990210714276516</v>
      </c>
      <c r="H160" s="58">
        <v>888.83</v>
      </c>
      <c r="I160" s="58">
        <v>814.679</v>
      </c>
      <c r="J160" s="61">
        <f t="shared" si="19"/>
        <v>109.10186711575972</v>
      </c>
      <c r="K160" s="34">
        <f t="shared" si="20"/>
        <v>0.0013458561997976236</v>
      </c>
      <c r="L160" s="59">
        <f t="shared" si="21"/>
        <v>28.510176299179818</v>
      </c>
      <c r="N160" s="55"/>
      <c r="O160"/>
      <c r="Q160"/>
    </row>
    <row r="161" spans="1:17" ht="13.5" customHeight="1">
      <c r="A161" s="56"/>
      <c r="B161" s="111">
        <v>231</v>
      </c>
      <c r="C161" s="36" t="s">
        <v>142</v>
      </c>
      <c r="D161" s="58">
        <v>4458.755</v>
      </c>
      <c r="E161" s="58">
        <v>4882.149</v>
      </c>
      <c r="F161" s="34">
        <f t="shared" si="24"/>
        <v>91.32771244794044</v>
      </c>
      <c r="G161" s="59">
        <f t="shared" si="23"/>
        <v>0.07212322744570354</v>
      </c>
      <c r="H161" s="58">
        <v>51915.863</v>
      </c>
      <c r="I161" s="58">
        <v>52521.11</v>
      </c>
      <c r="J161" s="61">
        <f t="shared" si="19"/>
        <v>98.84761194117945</v>
      </c>
      <c r="K161" s="34">
        <f t="shared" si="20"/>
        <v>0.07861040478651042</v>
      </c>
      <c r="L161" s="59">
        <f t="shared" si="21"/>
        <v>8.588425083100324</v>
      </c>
      <c r="N161" s="55"/>
      <c r="O161"/>
      <c r="P161"/>
      <c r="Q161"/>
    </row>
    <row r="162" spans="1:17" ht="13.5" customHeight="1">
      <c r="A162" s="56"/>
      <c r="B162" s="111">
        <v>232</v>
      </c>
      <c r="C162" s="36" t="s">
        <v>143</v>
      </c>
      <c r="D162" s="58">
        <v>830.166</v>
      </c>
      <c r="E162" s="58">
        <v>1135.91</v>
      </c>
      <c r="F162" s="34">
        <f t="shared" si="24"/>
        <v>73.08378304619204</v>
      </c>
      <c r="G162" s="59">
        <f t="shared" si="23"/>
        <v>0.013428468537896775</v>
      </c>
      <c r="H162" s="58">
        <v>11470.123</v>
      </c>
      <c r="I162" s="58">
        <v>12540.46</v>
      </c>
      <c r="J162" s="61">
        <f t="shared" si="19"/>
        <v>91.46493031356107</v>
      </c>
      <c r="K162" s="34">
        <f t="shared" si="20"/>
        <v>0.017367928796272986</v>
      </c>
      <c r="L162" s="59">
        <f t="shared" si="21"/>
        <v>7.237638166565433</v>
      </c>
      <c r="N162" s="55"/>
      <c r="O162"/>
      <c r="Q162"/>
    </row>
    <row r="163" spans="1:17" ht="13.5" customHeight="1">
      <c r="A163" s="56"/>
      <c r="B163" s="111">
        <v>235</v>
      </c>
      <c r="C163" s="36" t="s">
        <v>144</v>
      </c>
      <c r="D163" s="58">
        <v>1273.918</v>
      </c>
      <c r="E163" s="58">
        <v>2172.519</v>
      </c>
      <c r="F163" s="34">
        <f t="shared" si="24"/>
        <v>58.63783009492667</v>
      </c>
      <c r="G163" s="59">
        <f t="shared" si="23"/>
        <v>0.02060644230534662</v>
      </c>
      <c r="H163" s="58">
        <v>10357.091</v>
      </c>
      <c r="I163" s="58">
        <v>12237.293</v>
      </c>
      <c r="J163" s="61">
        <f t="shared" si="19"/>
        <v>84.63547452855792</v>
      </c>
      <c r="K163" s="34">
        <f t="shared" si="20"/>
        <v>0.0156825884974834</v>
      </c>
      <c r="L163" s="59">
        <f t="shared" si="21"/>
        <v>12.299959515659367</v>
      </c>
      <c r="N163" s="55"/>
      <c r="O163"/>
      <c r="P163"/>
      <c r="Q163"/>
    </row>
    <row r="164" spans="1:17" ht="13.5" customHeight="1">
      <c r="A164" s="56"/>
      <c r="B164" s="111">
        <v>236</v>
      </c>
      <c r="C164" s="36" t="s">
        <v>145</v>
      </c>
      <c r="D164" s="58">
        <v>1137.233</v>
      </c>
      <c r="E164" s="58">
        <v>1186.572</v>
      </c>
      <c r="F164" s="34">
        <f t="shared" si="24"/>
        <v>95.84188738652185</v>
      </c>
      <c r="G164" s="59">
        <f t="shared" si="23"/>
        <v>0.018395474592741642</v>
      </c>
      <c r="H164" s="58">
        <v>9290.729</v>
      </c>
      <c r="I164" s="58">
        <v>7217.433</v>
      </c>
      <c r="J164" s="61">
        <f t="shared" si="19"/>
        <v>128.7262244069325</v>
      </c>
      <c r="K164" s="34">
        <f t="shared" si="20"/>
        <v>0.014067915377844555</v>
      </c>
      <c r="L164" s="59">
        <f t="shared" si="21"/>
        <v>12.240514172784504</v>
      </c>
      <c r="N164" s="55"/>
      <c r="O164"/>
      <c r="Q164"/>
    </row>
    <row r="165" spans="1:17" ht="13.5" customHeight="1">
      <c r="A165" s="56"/>
      <c r="B165" s="111">
        <v>237</v>
      </c>
      <c r="C165" s="36" t="s">
        <v>146</v>
      </c>
      <c r="D165" s="58">
        <v>765.06</v>
      </c>
      <c r="E165" s="58">
        <v>990.7</v>
      </c>
      <c r="F165" s="34">
        <f t="shared" si="24"/>
        <v>77.2241849197537</v>
      </c>
      <c r="G165" s="59">
        <f t="shared" si="23"/>
        <v>0.012375337148959732</v>
      </c>
      <c r="H165" s="58">
        <v>58268.139</v>
      </c>
      <c r="I165" s="58">
        <v>43604.62</v>
      </c>
      <c r="J165" s="61">
        <f t="shared" si="19"/>
        <v>133.6283609397353</v>
      </c>
      <c r="K165" s="34">
        <f t="shared" si="20"/>
        <v>0.08822894830712252</v>
      </c>
      <c r="L165" s="59">
        <f t="shared" si="21"/>
        <v>1.3129988586043564</v>
      </c>
      <c r="N165" s="55"/>
      <c r="O165"/>
      <c r="Q165"/>
    </row>
    <row r="166" spans="1:17" ht="13.5" customHeight="1">
      <c r="A166" s="56"/>
      <c r="B166" s="111">
        <v>238</v>
      </c>
      <c r="C166" s="36" t="s">
        <v>147</v>
      </c>
      <c r="D166" s="58">
        <v>2207.653</v>
      </c>
      <c r="E166" s="58">
        <v>3667.341</v>
      </c>
      <c r="F166" s="34">
        <f t="shared" si="24"/>
        <v>60.197647287230716</v>
      </c>
      <c r="G166" s="59">
        <f t="shared" si="23"/>
        <v>0.03571020597458029</v>
      </c>
      <c r="H166" s="58">
        <v>62477.555</v>
      </c>
      <c r="I166" s="58">
        <v>73279.976</v>
      </c>
      <c r="J166" s="61">
        <f t="shared" si="19"/>
        <v>85.25870013931228</v>
      </c>
      <c r="K166" s="34">
        <f t="shared" si="20"/>
        <v>0.09460279777341789</v>
      </c>
      <c r="L166" s="59">
        <f t="shared" si="21"/>
        <v>3.5335137554598606</v>
      </c>
      <c r="N166" s="55"/>
      <c r="O166"/>
      <c r="P166"/>
      <c r="Q166"/>
    </row>
    <row r="167" spans="1:17" ht="13.5" customHeight="1">
      <c r="A167" s="56"/>
      <c r="B167" s="111">
        <v>239</v>
      </c>
      <c r="C167" s="36" t="s">
        <v>148</v>
      </c>
      <c r="D167" s="58">
        <v>285.796</v>
      </c>
      <c r="E167" s="58">
        <v>657.285</v>
      </c>
      <c r="F167" s="34">
        <f t="shared" si="24"/>
        <v>43.48129045999833</v>
      </c>
      <c r="G167" s="59">
        <f t="shared" si="23"/>
        <v>0.004622933960505183</v>
      </c>
      <c r="H167" s="58">
        <v>1961.05</v>
      </c>
      <c r="I167" s="58">
        <v>2863.114</v>
      </c>
      <c r="J167" s="61">
        <f t="shared" si="19"/>
        <v>68.49360521446229</v>
      </c>
      <c r="K167" s="34">
        <f t="shared" si="20"/>
        <v>0.0029693994359023994</v>
      </c>
      <c r="L167" s="59">
        <f t="shared" si="21"/>
        <v>14.57362127431733</v>
      </c>
      <c r="N167" s="55"/>
      <c r="O167"/>
      <c r="P167"/>
      <c r="Q167"/>
    </row>
    <row r="168" spans="1:17" ht="13.5" customHeight="1">
      <c r="A168" s="56"/>
      <c r="B168" s="111">
        <v>240</v>
      </c>
      <c r="C168" s="36" t="s">
        <v>149</v>
      </c>
      <c r="D168" s="58">
        <v>6.563</v>
      </c>
      <c r="E168" s="58">
        <v>7.199</v>
      </c>
      <c r="F168" s="34">
        <f t="shared" si="24"/>
        <v>91.16543964439505</v>
      </c>
      <c r="G168" s="59">
        <f t="shared" si="23"/>
        <v>0.00010616074256741003</v>
      </c>
      <c r="H168" s="58">
        <v>1608.012</v>
      </c>
      <c r="I168" s="58">
        <v>1764.417</v>
      </c>
      <c r="J168" s="61">
        <f t="shared" si="19"/>
        <v>91.13559889753952</v>
      </c>
      <c r="K168" s="34">
        <f t="shared" si="20"/>
        <v>0.0024348333422015193</v>
      </c>
      <c r="L168" s="59">
        <f t="shared" si="21"/>
        <v>0.4081437203204951</v>
      </c>
      <c r="N168" s="55"/>
      <c r="O168"/>
      <c r="Q168"/>
    </row>
    <row r="169" spans="1:17" ht="13.5" customHeight="1">
      <c r="A169" s="56"/>
      <c r="B169" s="111">
        <v>245</v>
      </c>
      <c r="C169" s="36" t="s">
        <v>150</v>
      </c>
      <c r="D169" s="58">
        <v>9413.266</v>
      </c>
      <c r="E169" s="58">
        <v>7237.458</v>
      </c>
      <c r="F169" s="34">
        <f t="shared" si="24"/>
        <v>130.0631520072379</v>
      </c>
      <c r="G169" s="59">
        <f t="shared" si="23"/>
        <v>0.1522656267780822</v>
      </c>
      <c r="H169" s="58">
        <v>82046.031</v>
      </c>
      <c r="I169" s="58">
        <v>82762.297</v>
      </c>
      <c r="J169" s="61">
        <f t="shared" si="19"/>
        <v>99.13455036174261</v>
      </c>
      <c r="K169" s="34">
        <f t="shared" si="20"/>
        <v>0.12423315987324689</v>
      </c>
      <c r="L169" s="59">
        <f t="shared" si="21"/>
        <v>11.473152186971724</v>
      </c>
      <c r="N169" s="55"/>
      <c r="O169"/>
      <c r="Q169"/>
    </row>
    <row r="170" spans="1:12" ht="13.5" customHeight="1">
      <c r="A170" s="56"/>
      <c r="B170" s="111">
        <v>246</v>
      </c>
      <c r="C170" s="36" t="s">
        <v>151</v>
      </c>
      <c r="D170" s="58">
        <v>14258.139</v>
      </c>
      <c r="E170" s="58">
        <v>6937.316</v>
      </c>
      <c r="F170" s="34">
        <f t="shared" si="24"/>
        <v>205.5281754499867</v>
      </c>
      <c r="G170" s="59">
        <f t="shared" si="23"/>
        <v>0.23063456100401478</v>
      </c>
      <c r="H170" s="58">
        <v>24569.757</v>
      </c>
      <c r="I170" s="58">
        <v>17562.57</v>
      </c>
      <c r="J170" s="61">
        <f t="shared" si="19"/>
        <v>139.89841463977083</v>
      </c>
      <c r="K170" s="34">
        <f t="shared" si="20"/>
        <v>0.03720324447416386</v>
      </c>
      <c r="L170" s="59">
        <f t="shared" si="21"/>
        <v>58.03125769619943</v>
      </c>
    </row>
    <row r="171" spans="1:12" ht="13.5" customHeight="1">
      <c r="A171" s="56"/>
      <c r="B171" s="26"/>
      <c r="C171" s="64" t="s">
        <v>311</v>
      </c>
      <c r="D171" s="65">
        <f>D157+D159+D161+D162+D163+D164+D165+D169+D170</f>
        <v>92785.386</v>
      </c>
      <c r="E171" s="65">
        <f>E157+E159+E161+E162+E163+E164+E165+E169+E170</f>
        <v>103878.67000000001</v>
      </c>
      <c r="F171" s="27">
        <f t="shared" si="24"/>
        <v>89.32092218739417</v>
      </c>
      <c r="G171" s="98">
        <f t="shared" si="23"/>
        <v>1.5008632450348578</v>
      </c>
      <c r="H171" s="65">
        <f>H157+H159+H161+H162+H163+H164+H165+H169+H170</f>
        <v>506583.1290000001</v>
      </c>
      <c r="I171" s="65">
        <f>I157+I159+I161+I162+I163+I164+I165+I169+I170</f>
        <v>508313.70900000003</v>
      </c>
      <c r="J171" s="27">
        <f t="shared" si="19"/>
        <v>99.65954488943363</v>
      </c>
      <c r="K171" s="27">
        <f t="shared" si="20"/>
        <v>0.7670623683691251</v>
      </c>
      <c r="L171" s="98">
        <f t="shared" si="21"/>
        <v>18.315925005864138</v>
      </c>
    </row>
    <row r="172" spans="1:12" ht="13.5" customHeight="1">
      <c r="A172" s="56"/>
      <c r="B172" s="26"/>
      <c r="C172" s="64" t="s">
        <v>230</v>
      </c>
      <c r="D172" s="65">
        <f>D173-D171</f>
        <v>102787.87100000001</v>
      </c>
      <c r="E172" s="65">
        <f>E173-E171</f>
        <v>139598.47199999998</v>
      </c>
      <c r="F172" s="27">
        <f t="shared" si="24"/>
        <v>73.63108601933696</v>
      </c>
      <c r="G172" s="98">
        <f t="shared" si="23"/>
        <v>1.6626598677865538</v>
      </c>
      <c r="H172" s="65">
        <f>H173-H171</f>
        <v>1361087.5679999995</v>
      </c>
      <c r="I172" s="65">
        <f>I173-I171</f>
        <v>2084923.4399999992</v>
      </c>
      <c r="J172" s="27">
        <f t="shared" si="19"/>
        <v>65.28237641186479</v>
      </c>
      <c r="K172" s="27">
        <f t="shared" si="20"/>
        <v>2.060943197079609</v>
      </c>
      <c r="L172" s="98">
        <f t="shared" si="21"/>
        <v>7.551892575952178</v>
      </c>
    </row>
    <row r="173" spans="1:12" ht="13.5" customHeight="1" thickBot="1">
      <c r="A173" s="21" t="s">
        <v>232</v>
      </c>
      <c r="B173" s="22" t="s">
        <v>279</v>
      </c>
      <c r="C173" s="70"/>
      <c r="D173" s="71">
        <f>SUM(D149:D170)</f>
        <v>195573.257</v>
      </c>
      <c r="E173" s="71">
        <f>SUM(E149:E170)</f>
        <v>243477.142</v>
      </c>
      <c r="F173" s="24">
        <f t="shared" si="24"/>
        <v>80.32509967609198</v>
      </c>
      <c r="G173" s="99">
        <f t="shared" si="23"/>
        <v>3.1635231128214114</v>
      </c>
      <c r="H173" s="71">
        <f>SUM(H149:H170)</f>
        <v>1867670.6969999997</v>
      </c>
      <c r="I173" s="71">
        <f>SUM(I149:I170)</f>
        <v>2593237.1489999993</v>
      </c>
      <c r="J173" s="24">
        <f t="shared" si="19"/>
        <v>72.02082145553901</v>
      </c>
      <c r="K173" s="24">
        <f t="shared" si="20"/>
        <v>2.8280055654487346</v>
      </c>
      <c r="L173" s="99">
        <f t="shared" si="21"/>
        <v>10.47150642316899</v>
      </c>
    </row>
    <row r="174" spans="1:17" ht="13.5" customHeight="1">
      <c r="A174" s="29" t="s">
        <v>152</v>
      </c>
      <c r="B174" s="40">
        <v>133</v>
      </c>
      <c r="C174" s="85" t="s">
        <v>153</v>
      </c>
      <c r="D174" s="77">
        <v>2101.638</v>
      </c>
      <c r="E174" s="77">
        <v>4213.475</v>
      </c>
      <c r="F174" s="54">
        <f t="shared" si="24"/>
        <v>49.87897163267848</v>
      </c>
      <c r="G174" s="51">
        <f t="shared" si="23"/>
        <v>0.03399534522137536</v>
      </c>
      <c r="H174" s="77">
        <v>362048.353</v>
      </c>
      <c r="I174" s="77">
        <v>393410.29</v>
      </c>
      <c r="J174" s="53">
        <f t="shared" si="19"/>
        <v>92.02818589213821</v>
      </c>
      <c r="K174" s="54">
        <f t="shared" si="20"/>
        <v>0.5482094669527002</v>
      </c>
      <c r="L174" s="51">
        <f t="shared" si="21"/>
        <v>0.5804854469259247</v>
      </c>
      <c r="N174" s="55"/>
      <c r="O174"/>
      <c r="Q174"/>
    </row>
    <row r="175" spans="1:17" ht="13.5" customHeight="1">
      <c r="A175" s="56"/>
      <c r="B175" s="111">
        <v>134</v>
      </c>
      <c r="C175" s="36" t="s">
        <v>154</v>
      </c>
      <c r="D175" s="90"/>
      <c r="E175" s="90"/>
      <c r="F175" s="97"/>
      <c r="G175" s="59"/>
      <c r="H175" s="58">
        <v>118042.514</v>
      </c>
      <c r="I175" s="58">
        <v>120656.036</v>
      </c>
      <c r="J175" s="61">
        <f t="shared" si="19"/>
        <v>97.83390695845503</v>
      </c>
      <c r="K175" s="34">
        <f t="shared" si="20"/>
        <v>0.1787386219036236</v>
      </c>
      <c r="L175" s="59">
        <f t="shared" si="21"/>
        <v>0</v>
      </c>
      <c r="N175" s="55"/>
      <c r="O175"/>
      <c r="Q175"/>
    </row>
    <row r="176" spans="1:17" ht="13.5" customHeight="1">
      <c r="A176" s="56"/>
      <c r="B176" s="111">
        <v>135</v>
      </c>
      <c r="C176" s="36" t="s">
        <v>155</v>
      </c>
      <c r="D176" s="58">
        <v>1253.358</v>
      </c>
      <c r="E176" s="58">
        <v>928.727</v>
      </c>
      <c r="F176" s="34">
        <f aca="true" t="shared" si="25" ref="F176:F182">D176/E176*100</f>
        <v>134.95440533116835</v>
      </c>
      <c r="G176" s="59">
        <f aca="true" t="shared" si="26" ref="G176:G182">D176/$D$8*100</f>
        <v>0.02027387109291542</v>
      </c>
      <c r="H176" s="58">
        <v>29787.607</v>
      </c>
      <c r="I176" s="58">
        <v>39135.272</v>
      </c>
      <c r="J176" s="61">
        <f t="shared" si="19"/>
        <v>76.11447545324332</v>
      </c>
      <c r="K176" s="34">
        <f t="shared" si="20"/>
        <v>0.045104053146366674</v>
      </c>
      <c r="L176" s="59">
        <f t="shared" si="21"/>
        <v>4.20764917436973</v>
      </c>
      <c r="N176" s="55"/>
      <c r="O176"/>
      <c r="Q176"/>
    </row>
    <row r="177" spans="1:17" ht="13.5" customHeight="1">
      <c r="A177" s="56"/>
      <c r="B177" s="111">
        <v>137</v>
      </c>
      <c r="C177" s="36" t="s">
        <v>156</v>
      </c>
      <c r="D177" s="58">
        <v>146587.756</v>
      </c>
      <c r="E177" s="58">
        <v>193722.273</v>
      </c>
      <c r="F177" s="34">
        <f t="shared" si="25"/>
        <v>75.66902541970484</v>
      </c>
      <c r="G177" s="59">
        <f t="shared" si="26"/>
        <v>2.371151154693024</v>
      </c>
      <c r="H177" s="58">
        <v>2124872.21</v>
      </c>
      <c r="I177" s="58">
        <v>3035272.654</v>
      </c>
      <c r="J177" s="61">
        <f t="shared" si="19"/>
        <v>70.00597482403306</v>
      </c>
      <c r="K177" s="34">
        <f t="shared" si="20"/>
        <v>3.2174571488430614</v>
      </c>
      <c r="L177" s="59">
        <f t="shared" si="21"/>
        <v>6.898662202373101</v>
      </c>
      <c r="N177" s="55"/>
      <c r="O177"/>
      <c r="Q177"/>
    </row>
    <row r="178" spans="1:17" ht="13.5" customHeight="1">
      <c r="A178" s="56"/>
      <c r="B178" s="111">
        <v>138</v>
      </c>
      <c r="C178" s="36" t="s">
        <v>157</v>
      </c>
      <c r="D178" s="58">
        <v>6644.056</v>
      </c>
      <c r="E178" s="58">
        <v>24525.342</v>
      </c>
      <c r="F178" s="34">
        <f t="shared" si="25"/>
        <v>27.090574312888275</v>
      </c>
      <c r="G178" s="59">
        <f t="shared" si="26"/>
        <v>0.1074718754562633</v>
      </c>
      <c r="H178" s="58">
        <v>460459.381</v>
      </c>
      <c r="I178" s="58">
        <v>775938.952</v>
      </c>
      <c r="J178" s="61">
        <f t="shared" si="19"/>
        <v>59.34221755631105</v>
      </c>
      <c r="K178" s="34">
        <f t="shared" si="20"/>
        <v>0.6972223177366044</v>
      </c>
      <c r="L178" s="59">
        <f t="shared" si="21"/>
        <v>1.442919022644475</v>
      </c>
      <c r="N178" s="55"/>
      <c r="O178"/>
      <c r="Q178"/>
    </row>
    <row r="179" spans="1:17" ht="13.5" customHeight="1">
      <c r="A179" s="56"/>
      <c r="B179" s="111">
        <v>140</v>
      </c>
      <c r="C179" s="36" t="s">
        <v>158</v>
      </c>
      <c r="D179" s="58">
        <v>147509.063</v>
      </c>
      <c r="E179" s="58">
        <v>260290.584</v>
      </c>
      <c r="F179" s="34">
        <f t="shared" si="25"/>
        <v>56.67091783850313</v>
      </c>
      <c r="G179" s="59">
        <f t="shared" si="26"/>
        <v>2.386053887475677</v>
      </c>
      <c r="H179" s="58">
        <v>1185356.526</v>
      </c>
      <c r="I179" s="58">
        <v>1973693.942</v>
      </c>
      <c r="J179" s="61">
        <f t="shared" si="19"/>
        <v>60.057767862369005</v>
      </c>
      <c r="K179" s="34">
        <f t="shared" si="20"/>
        <v>1.7948532672025845</v>
      </c>
      <c r="L179" s="59">
        <f t="shared" si="21"/>
        <v>12.444278136112441</v>
      </c>
      <c r="N179" s="55"/>
      <c r="O179"/>
      <c r="Q179"/>
    </row>
    <row r="180" spans="1:17" ht="13.5" customHeight="1">
      <c r="A180" s="56"/>
      <c r="B180" s="111">
        <v>141</v>
      </c>
      <c r="C180" s="36" t="s">
        <v>159</v>
      </c>
      <c r="D180" s="58">
        <v>1367.848</v>
      </c>
      <c r="E180" s="58">
        <v>1537.182</v>
      </c>
      <c r="F180" s="34">
        <f t="shared" si="25"/>
        <v>88.98412809934023</v>
      </c>
      <c r="G180" s="59">
        <f t="shared" si="26"/>
        <v>0.022125820417392455</v>
      </c>
      <c r="H180" s="58">
        <v>191179.207</v>
      </c>
      <c r="I180" s="58">
        <v>182324.708</v>
      </c>
      <c r="J180" s="61">
        <f t="shared" si="19"/>
        <v>104.85644490926593</v>
      </c>
      <c r="K180" s="34">
        <f t="shared" si="20"/>
        <v>0.2894813642803947</v>
      </c>
      <c r="L180" s="59">
        <f t="shared" si="21"/>
        <v>0.7154794820338386</v>
      </c>
      <c r="N180" s="55"/>
      <c r="O180"/>
      <c r="Q180"/>
    </row>
    <row r="181" spans="1:17" ht="13.5" customHeight="1">
      <c r="A181" s="56"/>
      <c r="B181" s="111">
        <v>143</v>
      </c>
      <c r="C181" s="36" t="s">
        <v>160</v>
      </c>
      <c r="D181" s="58">
        <v>3648.328</v>
      </c>
      <c r="E181" s="58">
        <v>3986.396</v>
      </c>
      <c r="F181" s="34">
        <f t="shared" si="25"/>
        <v>91.51945767555456</v>
      </c>
      <c r="G181" s="59">
        <f t="shared" si="26"/>
        <v>0.05901404991764039</v>
      </c>
      <c r="H181" s="58">
        <v>141570.333</v>
      </c>
      <c r="I181" s="58">
        <v>182571.909</v>
      </c>
      <c r="J181" s="61">
        <f t="shared" si="19"/>
        <v>77.54223186656826</v>
      </c>
      <c r="K181" s="34">
        <f t="shared" si="20"/>
        <v>0.21436417579904382</v>
      </c>
      <c r="L181" s="59">
        <f t="shared" si="21"/>
        <v>2.577042748073496</v>
      </c>
      <c r="N181" s="55"/>
      <c r="O181"/>
      <c r="Q181"/>
    </row>
    <row r="182" spans="1:17" ht="13.5" customHeight="1">
      <c r="A182" s="56"/>
      <c r="B182" s="111">
        <v>144</v>
      </c>
      <c r="C182" s="36" t="s">
        <v>161</v>
      </c>
      <c r="D182" s="58">
        <v>42.886</v>
      </c>
      <c r="E182" s="58">
        <v>34.742</v>
      </c>
      <c r="F182" s="34">
        <f t="shared" si="25"/>
        <v>123.44136779690291</v>
      </c>
      <c r="G182" s="59">
        <f t="shared" si="26"/>
        <v>0.000693708609743402</v>
      </c>
      <c r="H182" s="58">
        <v>3984.842</v>
      </c>
      <c r="I182" s="58">
        <v>3675.006</v>
      </c>
      <c r="J182" s="61">
        <f t="shared" si="19"/>
        <v>108.43089779989477</v>
      </c>
      <c r="K182" s="34">
        <f t="shared" si="20"/>
        <v>0.006033802089166615</v>
      </c>
      <c r="L182" s="59">
        <f t="shared" si="21"/>
        <v>1.0762283673982556</v>
      </c>
      <c r="N182" s="55"/>
      <c r="O182"/>
      <c r="Q182"/>
    </row>
    <row r="183" spans="1:17" ht="13.5" customHeight="1">
      <c r="A183" s="56"/>
      <c r="B183" s="111">
        <v>145</v>
      </c>
      <c r="C183" s="36" t="s">
        <v>162</v>
      </c>
      <c r="D183" s="90"/>
      <c r="E183" s="116" t="s">
        <v>312</v>
      </c>
      <c r="F183" s="97" t="s">
        <v>313</v>
      </c>
      <c r="G183" s="118" t="s">
        <v>304</v>
      </c>
      <c r="H183" s="58">
        <v>98.054</v>
      </c>
      <c r="I183" s="58">
        <v>95.455</v>
      </c>
      <c r="J183" s="61">
        <f t="shared" si="19"/>
        <v>102.72274893929077</v>
      </c>
      <c r="K183" s="34">
        <f t="shared" si="20"/>
        <v>0.00014847224307792964</v>
      </c>
      <c r="L183" s="59">
        <f t="shared" si="21"/>
        <v>0</v>
      </c>
      <c r="N183" s="55"/>
      <c r="O183"/>
      <c r="Q183"/>
    </row>
    <row r="184" spans="1:17" ht="13.5" customHeight="1">
      <c r="A184" s="56"/>
      <c r="B184" s="111">
        <v>146</v>
      </c>
      <c r="C184" s="36" t="s">
        <v>163</v>
      </c>
      <c r="D184" s="58">
        <v>35.78</v>
      </c>
      <c r="E184" s="58">
        <v>46.723</v>
      </c>
      <c r="F184" s="34">
        <f>D184/E184*100</f>
        <v>76.57898679451233</v>
      </c>
      <c r="G184" s="59">
        <f>D184/$D$8*100</f>
        <v>0.0005787644932290007</v>
      </c>
      <c r="H184" s="58">
        <v>2905.798</v>
      </c>
      <c r="I184" s="58">
        <v>1926.29</v>
      </c>
      <c r="J184" s="61">
        <f t="shared" si="19"/>
        <v>150.84945672769936</v>
      </c>
      <c r="K184" s="34">
        <f t="shared" si="20"/>
        <v>0.004399926030466495</v>
      </c>
      <c r="L184" s="59">
        <f t="shared" si="21"/>
        <v>1.231331290062145</v>
      </c>
      <c r="N184" s="55"/>
      <c r="O184"/>
      <c r="Q184"/>
    </row>
    <row r="185" spans="1:17" ht="13.5" customHeight="1">
      <c r="A185" s="56"/>
      <c r="B185" s="111">
        <v>147</v>
      </c>
      <c r="C185" s="36" t="s">
        <v>164</v>
      </c>
      <c r="D185" s="58">
        <v>84497.425</v>
      </c>
      <c r="E185" s="58">
        <v>144775.885</v>
      </c>
      <c r="F185" s="34">
        <f>D185/E185*100</f>
        <v>58.36429526920177</v>
      </c>
      <c r="G185" s="59">
        <f>D185/$D$8*100</f>
        <v>1.3668001497842508</v>
      </c>
      <c r="H185" s="58">
        <v>1880238.666</v>
      </c>
      <c r="I185" s="58">
        <v>2846243.575</v>
      </c>
      <c r="J185" s="61">
        <f t="shared" si="19"/>
        <v>66.06035697419185</v>
      </c>
      <c r="K185" s="34">
        <f t="shared" si="20"/>
        <v>2.8470358400766322</v>
      </c>
      <c r="L185" s="59">
        <f t="shared" si="21"/>
        <v>4.493973373059014</v>
      </c>
      <c r="N185" s="55"/>
      <c r="O185"/>
      <c r="P185"/>
      <c r="Q185"/>
    </row>
    <row r="186" spans="1:12" ht="13.5" customHeight="1">
      <c r="A186" s="56"/>
      <c r="B186" s="111">
        <v>149</v>
      </c>
      <c r="C186" s="36" t="s">
        <v>165</v>
      </c>
      <c r="D186" s="121">
        <v>3.541</v>
      </c>
      <c r="E186" s="58">
        <v>4.318</v>
      </c>
      <c r="F186" s="34">
        <f>D186/E186*100</f>
        <v>82.00555812876333</v>
      </c>
      <c r="G186" s="59">
        <f>D186/$D$8*100</f>
        <v>5.7277950545664926E-05</v>
      </c>
      <c r="H186" s="58">
        <v>450.922</v>
      </c>
      <c r="I186" s="58">
        <v>16326.673</v>
      </c>
      <c r="J186" s="61">
        <f t="shared" si="19"/>
        <v>2.761873163013677</v>
      </c>
      <c r="K186" s="34">
        <f t="shared" si="20"/>
        <v>0.0006827809247270503</v>
      </c>
      <c r="L186" s="59">
        <f t="shared" si="21"/>
        <v>0.7852799375501749</v>
      </c>
    </row>
    <row r="187" spans="1:12" ht="13.5" customHeight="1">
      <c r="A187" s="56"/>
      <c r="B187" s="111">
        <v>158</v>
      </c>
      <c r="C187" s="36" t="s">
        <v>166</v>
      </c>
      <c r="D187" s="121"/>
      <c r="E187" s="116" t="s">
        <v>314</v>
      </c>
      <c r="F187" s="25" t="s">
        <v>315</v>
      </c>
      <c r="G187" s="118" t="s">
        <v>312</v>
      </c>
      <c r="H187" s="58">
        <v>66.67</v>
      </c>
      <c r="I187" s="58">
        <v>65.054</v>
      </c>
      <c r="J187" s="61">
        <f t="shared" si="19"/>
        <v>102.48409014049867</v>
      </c>
      <c r="K187" s="34">
        <f t="shared" si="20"/>
        <v>0.00010095094994600493</v>
      </c>
      <c r="L187" s="59">
        <f t="shared" si="21"/>
        <v>0</v>
      </c>
    </row>
    <row r="188" spans="1:12" ht="13.5" customHeight="1" thickBot="1">
      <c r="A188" s="21" t="s">
        <v>167</v>
      </c>
      <c r="B188" s="22" t="s">
        <v>316</v>
      </c>
      <c r="C188" s="70"/>
      <c r="D188" s="71">
        <f>SUM(D174:D187)</f>
        <v>393691.67900000006</v>
      </c>
      <c r="E188" s="71">
        <f>SUM(E174:E187)</f>
        <v>634065.6469999999</v>
      </c>
      <c r="F188" s="24">
        <f>D188/E188*100</f>
        <v>62.090050275188645</v>
      </c>
      <c r="G188" s="99">
        <f aca="true" t="shared" si="27" ref="G188:G195">D188/$D$8*100</f>
        <v>6.368215905112058</v>
      </c>
      <c r="H188" s="71">
        <f>SUM(H174:H187)</f>
        <v>6501061.083000001</v>
      </c>
      <c r="I188" s="71">
        <f>SUM(I174:I187)</f>
        <v>9571335.816</v>
      </c>
      <c r="J188" s="24">
        <f t="shared" si="19"/>
        <v>67.92219192782318</v>
      </c>
      <c r="K188" s="24">
        <f t="shared" si="20"/>
        <v>9.843832188178396</v>
      </c>
      <c r="L188" s="99">
        <f t="shared" si="21"/>
        <v>6.055806490258754</v>
      </c>
    </row>
    <row r="189" spans="1:17" ht="13.5" customHeight="1">
      <c r="A189" s="29" t="s">
        <v>168</v>
      </c>
      <c r="B189" s="40">
        <v>501</v>
      </c>
      <c r="C189" s="85" t="s">
        <v>169</v>
      </c>
      <c r="D189" s="77">
        <v>1966.002</v>
      </c>
      <c r="E189" s="77">
        <v>1096.769</v>
      </c>
      <c r="F189" s="54">
        <f>D189/E189*100</f>
        <v>179.25397234969262</v>
      </c>
      <c r="G189" s="51">
        <f t="shared" si="27"/>
        <v>0.03180134575788714</v>
      </c>
      <c r="H189" s="77">
        <v>29423.634</v>
      </c>
      <c r="I189" s="77">
        <v>31678.021</v>
      </c>
      <c r="J189" s="53">
        <f t="shared" si="19"/>
        <v>92.88343485850962</v>
      </c>
      <c r="K189" s="54">
        <f t="shared" si="20"/>
        <v>0.04455292940098348</v>
      </c>
      <c r="L189" s="51">
        <f t="shared" si="21"/>
        <v>6.681710355695697</v>
      </c>
      <c r="N189" s="55"/>
      <c r="O189"/>
      <c r="Q189"/>
    </row>
    <row r="190" spans="1:17" ht="13.5" customHeight="1">
      <c r="A190" s="56"/>
      <c r="B190" s="111">
        <v>502</v>
      </c>
      <c r="C190" s="36" t="s">
        <v>239</v>
      </c>
      <c r="D190" s="58">
        <v>5.755</v>
      </c>
      <c r="E190" s="58">
        <v>1.36</v>
      </c>
      <c r="F190" s="54">
        <f>D190/E190*100</f>
        <v>423.1617647058823</v>
      </c>
      <c r="G190" s="51">
        <f t="shared" si="27"/>
        <v>9.309082332400499E-05</v>
      </c>
      <c r="H190" s="58">
        <v>23.12</v>
      </c>
      <c r="I190" s="58">
        <v>38.187</v>
      </c>
      <c r="J190" s="61">
        <f t="shared" si="19"/>
        <v>60.54416424437636</v>
      </c>
      <c r="K190" s="34">
        <f t="shared" si="20"/>
        <v>3.500803903932255E-05</v>
      </c>
      <c r="L190" s="59">
        <f t="shared" si="21"/>
        <v>24.891868512110726</v>
      </c>
      <c r="N190" s="55"/>
      <c r="O190"/>
      <c r="Q190"/>
    </row>
    <row r="191" spans="1:17" ht="13.5" customHeight="1">
      <c r="A191" s="56"/>
      <c r="B191" s="111">
        <v>503</v>
      </c>
      <c r="C191" s="36" t="s">
        <v>170</v>
      </c>
      <c r="D191" s="58">
        <v>3376.325</v>
      </c>
      <c r="E191" s="58">
        <v>15215.349</v>
      </c>
      <c r="F191" s="34">
        <f>D191/E191*100</f>
        <v>22.190256694079117</v>
      </c>
      <c r="G191" s="59">
        <f t="shared" si="27"/>
        <v>0.05461422659590289</v>
      </c>
      <c r="H191" s="58">
        <v>36707.947</v>
      </c>
      <c r="I191" s="58">
        <v>112229.121</v>
      </c>
      <c r="J191" s="61">
        <f t="shared" si="19"/>
        <v>32.708041079641</v>
      </c>
      <c r="K191" s="34">
        <f t="shared" si="20"/>
        <v>0.05558275266563075</v>
      </c>
      <c r="L191" s="59">
        <f t="shared" si="21"/>
        <v>9.197803952370313</v>
      </c>
      <c r="N191" s="55"/>
      <c r="O191"/>
      <c r="Q191"/>
    </row>
    <row r="192" spans="1:17" ht="13.5" customHeight="1">
      <c r="A192" s="56"/>
      <c r="B192" s="111">
        <v>504</v>
      </c>
      <c r="C192" s="36" t="s">
        <v>171</v>
      </c>
      <c r="D192" s="58">
        <v>139.962</v>
      </c>
      <c r="E192" s="58">
        <v>2187.112</v>
      </c>
      <c r="F192" s="34">
        <f>D192/E192*100</f>
        <v>6.399397927495254</v>
      </c>
      <c r="G192" s="59">
        <f t="shared" si="27"/>
        <v>0.0022639752934968524</v>
      </c>
      <c r="H192" s="58">
        <v>10549.897</v>
      </c>
      <c r="I192" s="58">
        <v>14881.888</v>
      </c>
      <c r="J192" s="61">
        <f t="shared" si="19"/>
        <v>70.89085067701087</v>
      </c>
      <c r="K192" s="34">
        <f t="shared" si="20"/>
        <v>0.015974533133080962</v>
      </c>
      <c r="L192" s="59">
        <f t="shared" si="21"/>
        <v>1.3266669807297642</v>
      </c>
      <c r="N192" s="55"/>
      <c r="O192"/>
      <c r="Q192"/>
    </row>
    <row r="193" spans="1:17" ht="13.5" customHeight="1">
      <c r="A193" s="56"/>
      <c r="B193" s="111">
        <v>505</v>
      </c>
      <c r="C193" s="36" t="s">
        <v>172</v>
      </c>
      <c r="D193" s="90"/>
      <c r="E193" s="116" t="s">
        <v>304</v>
      </c>
      <c r="F193" s="97" t="s">
        <v>305</v>
      </c>
      <c r="G193" s="118" t="s">
        <v>297</v>
      </c>
      <c r="H193" s="58">
        <v>1397.511</v>
      </c>
      <c r="I193" s="58">
        <v>562.065</v>
      </c>
      <c r="J193" s="61">
        <f t="shared" si="19"/>
        <v>248.63868057964825</v>
      </c>
      <c r="K193" s="34">
        <f t="shared" si="20"/>
        <v>0.00211609514039285</v>
      </c>
      <c r="L193" s="59">
        <f t="shared" si="21"/>
        <v>0</v>
      </c>
      <c r="N193" s="55"/>
      <c r="O193"/>
      <c r="Q193"/>
    </row>
    <row r="194" spans="1:17" ht="13.5" customHeight="1">
      <c r="A194" s="56"/>
      <c r="B194" s="111">
        <v>506</v>
      </c>
      <c r="C194" s="36" t="s">
        <v>173</v>
      </c>
      <c r="D194" s="58">
        <v>2956.488</v>
      </c>
      <c r="E194" s="58">
        <v>4964.99</v>
      </c>
      <c r="F194" s="34">
        <f>D194/E194*100</f>
        <v>59.5467060356617</v>
      </c>
      <c r="G194" s="59">
        <f t="shared" si="27"/>
        <v>0.0478230933219011</v>
      </c>
      <c r="H194" s="58">
        <v>15303.847</v>
      </c>
      <c r="I194" s="58">
        <v>18117.483</v>
      </c>
      <c r="J194" s="61">
        <f t="shared" si="19"/>
        <v>84.4700502823709</v>
      </c>
      <c r="K194" s="34">
        <f t="shared" si="20"/>
        <v>0.023172909741687682</v>
      </c>
      <c r="L194" s="59">
        <f t="shared" si="21"/>
        <v>19.31859355363393</v>
      </c>
      <c r="N194" s="55"/>
      <c r="O194"/>
      <c r="Q194"/>
    </row>
    <row r="195" spans="1:17" ht="13.5" customHeight="1">
      <c r="A195" s="56"/>
      <c r="B195" s="111">
        <v>507</v>
      </c>
      <c r="C195" s="36" t="s">
        <v>174</v>
      </c>
      <c r="D195" s="58">
        <v>145.714</v>
      </c>
      <c r="E195" s="58">
        <v>1921.042</v>
      </c>
      <c r="F195" s="34">
        <f>D195/E195*100</f>
        <v>7.585154306881369</v>
      </c>
      <c r="G195" s="59">
        <f t="shared" si="27"/>
        <v>0.0023570175898929738</v>
      </c>
      <c r="H195" s="58">
        <v>2818.551</v>
      </c>
      <c r="I195" s="58">
        <v>19755.713</v>
      </c>
      <c r="J195" s="61">
        <f t="shared" si="19"/>
        <v>14.267017343286978</v>
      </c>
      <c r="K195" s="34">
        <f t="shared" si="20"/>
        <v>0.004267817622937785</v>
      </c>
      <c r="L195" s="59">
        <f t="shared" si="21"/>
        <v>5.169819527835402</v>
      </c>
      <c r="N195" s="55"/>
      <c r="O195"/>
      <c r="Q195"/>
    </row>
    <row r="196" spans="1:17" ht="13.5" customHeight="1">
      <c r="A196" s="56"/>
      <c r="B196" s="111">
        <v>508</v>
      </c>
      <c r="C196" s="36" t="s">
        <v>240</v>
      </c>
      <c r="D196" s="90"/>
      <c r="E196" s="90"/>
      <c r="F196" s="34"/>
      <c r="G196" s="59"/>
      <c r="H196" s="58">
        <v>16.779</v>
      </c>
      <c r="I196" s="58">
        <v>45.183</v>
      </c>
      <c r="J196" s="61">
        <f t="shared" si="19"/>
        <v>37.13564836332249</v>
      </c>
      <c r="K196" s="34">
        <f t="shared" si="20"/>
        <v>2.540656950868482E-05</v>
      </c>
      <c r="L196" s="59">
        <f t="shared" si="21"/>
        <v>0</v>
      </c>
      <c r="N196" s="55"/>
      <c r="O196"/>
      <c r="Q196"/>
    </row>
    <row r="197" spans="1:17" ht="13.5" customHeight="1">
      <c r="A197" s="56"/>
      <c r="B197" s="111">
        <v>509</v>
      </c>
      <c r="C197" s="36" t="s">
        <v>175</v>
      </c>
      <c r="D197" s="58">
        <v>637.593</v>
      </c>
      <c r="E197" s="58">
        <v>883.045</v>
      </c>
      <c r="F197" s="34">
        <f>D197/E197*100</f>
        <v>72.20390806810525</v>
      </c>
      <c r="G197" s="59">
        <f>D197/$D$8*100</f>
        <v>0.010313476510099446</v>
      </c>
      <c r="H197" s="58">
        <v>13940.504</v>
      </c>
      <c r="I197" s="58">
        <v>15810.123</v>
      </c>
      <c r="J197" s="61">
        <f t="shared" si="19"/>
        <v>88.17454487861987</v>
      </c>
      <c r="K197" s="34">
        <f t="shared" si="20"/>
        <v>0.02110855139532146</v>
      </c>
      <c r="L197" s="59">
        <f t="shared" si="21"/>
        <v>4.5736725157139215</v>
      </c>
      <c r="N197" s="55"/>
      <c r="O197"/>
      <c r="Q197"/>
    </row>
    <row r="198" spans="1:17" ht="13.5" customHeight="1">
      <c r="A198" s="56"/>
      <c r="B198" s="111">
        <v>510</v>
      </c>
      <c r="C198" s="36" t="s">
        <v>176</v>
      </c>
      <c r="D198" s="58">
        <v>26.487</v>
      </c>
      <c r="E198" s="58">
        <v>24.76</v>
      </c>
      <c r="F198" s="34">
        <f>D198/E198*100</f>
        <v>106.97495961227786</v>
      </c>
      <c r="G198" s="59">
        <f>D198/$D$8*100</f>
        <v>0.0004284442462872146</v>
      </c>
      <c r="H198" s="58">
        <v>839.511</v>
      </c>
      <c r="I198" s="58">
        <v>1408.423</v>
      </c>
      <c r="J198" s="61">
        <f t="shared" si="19"/>
        <v>59.606453458939534</v>
      </c>
      <c r="K198" s="34">
        <f t="shared" si="20"/>
        <v>0.001271177935205048</v>
      </c>
      <c r="L198" s="59">
        <f t="shared" si="21"/>
        <v>3.155050976103946</v>
      </c>
      <c r="N198" s="55"/>
      <c r="O198"/>
      <c r="Q198"/>
    </row>
    <row r="199" spans="1:17" ht="13.5" customHeight="1">
      <c r="A199" s="56"/>
      <c r="B199" s="111">
        <v>511</v>
      </c>
      <c r="C199" s="36" t="s">
        <v>177</v>
      </c>
      <c r="D199" s="90"/>
      <c r="E199" s="90"/>
      <c r="F199" s="97"/>
      <c r="G199" s="59"/>
      <c r="H199" s="58"/>
      <c r="I199" s="58">
        <v>6.976</v>
      </c>
      <c r="J199" s="61">
        <f t="shared" si="19"/>
        <v>0</v>
      </c>
      <c r="K199" s="34">
        <f t="shared" si="20"/>
        <v>0</v>
      </c>
      <c r="L199" s="59">
        <v>0</v>
      </c>
      <c r="N199" s="55"/>
      <c r="O199"/>
      <c r="Q199"/>
    </row>
    <row r="200" spans="1:17" ht="13.5" customHeight="1">
      <c r="A200" s="56"/>
      <c r="B200" s="111">
        <v>512</v>
      </c>
      <c r="C200" s="36" t="s">
        <v>178</v>
      </c>
      <c r="D200" s="58">
        <v>0</v>
      </c>
      <c r="E200" s="58">
        <v>70.198</v>
      </c>
      <c r="F200" s="100" t="s">
        <v>293</v>
      </c>
      <c r="G200" s="59">
        <f>D200/$D$8*100</f>
        <v>0</v>
      </c>
      <c r="H200" s="58"/>
      <c r="I200" s="58">
        <v>70.198</v>
      </c>
      <c r="J200" s="61">
        <f t="shared" si="19"/>
        <v>0</v>
      </c>
      <c r="K200" s="34">
        <f t="shared" si="20"/>
        <v>0</v>
      </c>
      <c r="L200" s="59">
        <v>0</v>
      </c>
      <c r="N200" s="55"/>
      <c r="O200"/>
      <c r="Q200"/>
    </row>
    <row r="201" spans="1:17" ht="13.5" customHeight="1">
      <c r="A201" s="56"/>
      <c r="B201" s="111">
        <v>513</v>
      </c>
      <c r="C201" s="36" t="s">
        <v>179</v>
      </c>
      <c r="D201" s="90"/>
      <c r="E201" s="90"/>
      <c r="F201" s="100"/>
      <c r="G201" s="59"/>
      <c r="H201" s="58">
        <v>121.542</v>
      </c>
      <c r="I201" s="58">
        <v>16.332</v>
      </c>
      <c r="J201" s="61">
        <f t="shared" si="19"/>
        <v>744.1954445260837</v>
      </c>
      <c r="K201" s="34">
        <f t="shared" si="20"/>
        <v>0.000184037503499885</v>
      </c>
      <c r="L201" s="59">
        <f t="shared" si="21"/>
        <v>0</v>
      </c>
      <c r="N201" s="55"/>
      <c r="O201"/>
      <c r="Q201"/>
    </row>
    <row r="202" spans="1:17" ht="13.5" customHeight="1">
      <c r="A202" s="56"/>
      <c r="B202" s="111">
        <v>514</v>
      </c>
      <c r="C202" s="36" t="s">
        <v>180</v>
      </c>
      <c r="D202" s="58">
        <v>0</v>
      </c>
      <c r="E202" s="58">
        <v>0.381</v>
      </c>
      <c r="F202" s="97" t="s">
        <v>254</v>
      </c>
      <c r="G202" s="59">
        <f>D202/$D$8*100</f>
        <v>0</v>
      </c>
      <c r="H202" s="58">
        <v>194.824</v>
      </c>
      <c r="I202" s="58">
        <v>114.576</v>
      </c>
      <c r="J202" s="61">
        <f t="shared" si="19"/>
        <v>170.039100684262</v>
      </c>
      <c r="K202" s="34">
        <f t="shared" si="20"/>
        <v>0.00029500026807080347</v>
      </c>
      <c r="L202" s="59">
        <f t="shared" si="21"/>
        <v>0</v>
      </c>
      <c r="N202" s="55"/>
      <c r="O202"/>
      <c r="Q202"/>
    </row>
    <row r="203" spans="1:17" ht="13.5" customHeight="1">
      <c r="A203" s="56"/>
      <c r="B203" s="111">
        <v>515</v>
      </c>
      <c r="C203" s="36" t="s">
        <v>181</v>
      </c>
      <c r="D203" s="90"/>
      <c r="E203" s="90"/>
      <c r="F203" s="34"/>
      <c r="G203" s="59"/>
      <c r="H203" s="58">
        <v>19.83</v>
      </c>
      <c r="I203" s="58">
        <v>1.322</v>
      </c>
      <c r="J203" s="61">
        <f aca="true" t="shared" si="28" ref="J203:J247">H203/I203*100</f>
        <v>1499.9999999999998</v>
      </c>
      <c r="K203" s="34">
        <f aca="true" t="shared" si="29" ref="K203:K251">H203/$H$8*100</f>
        <v>3.0026358743501993E-05</v>
      </c>
      <c r="L203" s="59">
        <f aca="true" t="shared" si="30" ref="L203:L251">D203/H203*100</f>
        <v>0</v>
      </c>
      <c r="N203" s="55"/>
      <c r="O203"/>
      <c r="Q203"/>
    </row>
    <row r="204" spans="1:17" ht="13.5" customHeight="1">
      <c r="A204" s="56"/>
      <c r="B204" s="111">
        <v>516</v>
      </c>
      <c r="C204" s="36" t="s">
        <v>182</v>
      </c>
      <c r="D204" s="58">
        <v>2.608</v>
      </c>
      <c r="E204" s="58">
        <v>52.105</v>
      </c>
      <c r="F204" s="34">
        <f>D204/E204*100</f>
        <v>5.005277804433357</v>
      </c>
      <c r="G204" s="59">
        <f>D204/$D$8*100</f>
        <v>4.218607597376282E-05</v>
      </c>
      <c r="H204" s="58">
        <v>1574.302</v>
      </c>
      <c r="I204" s="58">
        <v>2424.033</v>
      </c>
      <c r="J204" s="61">
        <f t="shared" si="28"/>
        <v>64.94556798525433</v>
      </c>
      <c r="K204" s="34">
        <f t="shared" si="29"/>
        <v>0.0023837900465261057</v>
      </c>
      <c r="L204" s="59">
        <f t="shared" si="30"/>
        <v>0.1656607182103561</v>
      </c>
      <c r="N204" s="55"/>
      <c r="O204"/>
      <c r="Q204"/>
    </row>
    <row r="205" spans="1:17" ht="13.5" customHeight="1">
      <c r="A205" s="56"/>
      <c r="B205" s="111">
        <v>517</v>
      </c>
      <c r="C205" s="36" t="s">
        <v>183</v>
      </c>
      <c r="D205" s="58">
        <v>394.986</v>
      </c>
      <c r="E205" s="58">
        <v>347.502</v>
      </c>
      <c r="F205" s="34">
        <f>D205/E205*100</f>
        <v>113.6643817877307</v>
      </c>
      <c r="G205" s="59">
        <f>D205/$D$8*100</f>
        <v>0.006389152379053941</v>
      </c>
      <c r="H205" s="58">
        <v>20069.987</v>
      </c>
      <c r="I205" s="58">
        <v>14705.875</v>
      </c>
      <c r="J205" s="61">
        <f t="shared" si="28"/>
        <v>136.47597983798994</v>
      </c>
      <c r="K205" s="34">
        <f t="shared" si="29"/>
        <v>0.030389744308594115</v>
      </c>
      <c r="L205" s="59">
        <f t="shared" si="30"/>
        <v>1.9680431282790567</v>
      </c>
      <c r="N205" s="55"/>
      <c r="O205"/>
      <c r="Q205"/>
    </row>
    <row r="206" spans="1:17" ht="13.5" customHeight="1">
      <c r="A206" s="56"/>
      <c r="B206" s="111">
        <v>518</v>
      </c>
      <c r="C206" s="36" t="s">
        <v>184</v>
      </c>
      <c r="D206" s="58">
        <v>15.147</v>
      </c>
      <c r="E206" s="58">
        <v>7.517</v>
      </c>
      <c r="F206" s="34">
        <f>D206/E206*100</f>
        <v>201.50325927896768</v>
      </c>
      <c r="G206" s="59">
        <f>D206/$D$8*100</f>
        <v>0.00024501245888596066</v>
      </c>
      <c r="H206" s="58">
        <v>427.354</v>
      </c>
      <c r="I206" s="58">
        <v>411.829</v>
      </c>
      <c r="J206" s="61">
        <f t="shared" si="28"/>
        <v>103.76976852042958</v>
      </c>
      <c r="K206" s="34">
        <f t="shared" si="29"/>
        <v>0.0006470945292219138</v>
      </c>
      <c r="L206" s="59">
        <f t="shared" si="30"/>
        <v>3.5443683690804346</v>
      </c>
      <c r="N206" s="55"/>
      <c r="O206"/>
      <c r="Q206"/>
    </row>
    <row r="207" spans="1:17" ht="13.5" customHeight="1">
      <c r="A207" s="56"/>
      <c r="B207" s="111">
        <v>519</v>
      </c>
      <c r="C207" s="36" t="s">
        <v>185</v>
      </c>
      <c r="D207" s="90"/>
      <c r="E207" s="90"/>
      <c r="F207" s="97"/>
      <c r="G207" s="59"/>
      <c r="H207" s="58">
        <v>128.928</v>
      </c>
      <c r="I207" s="58">
        <v>123.973</v>
      </c>
      <c r="J207" s="61">
        <f t="shared" si="28"/>
        <v>103.99683802118203</v>
      </c>
      <c r="K207" s="34">
        <f t="shared" si="29"/>
        <v>0.00019522130005457513</v>
      </c>
      <c r="L207" s="59">
        <f t="shared" si="30"/>
        <v>0</v>
      </c>
      <c r="N207" s="55"/>
      <c r="O207"/>
      <c r="Q207"/>
    </row>
    <row r="208" spans="1:17" ht="13.5" customHeight="1">
      <c r="A208" s="56"/>
      <c r="B208" s="111">
        <v>520</v>
      </c>
      <c r="C208" s="36" t="s">
        <v>186</v>
      </c>
      <c r="D208" s="58">
        <v>0</v>
      </c>
      <c r="E208" s="58">
        <v>1.121</v>
      </c>
      <c r="F208" s="100" t="s">
        <v>293</v>
      </c>
      <c r="G208" s="59">
        <f>D208/$D$8*100</f>
        <v>0</v>
      </c>
      <c r="H208" s="58">
        <v>19.574</v>
      </c>
      <c r="I208" s="58">
        <v>21.257</v>
      </c>
      <c r="J208" s="61">
        <f t="shared" si="28"/>
        <v>92.08260808204356</v>
      </c>
      <c r="K208" s="34">
        <f t="shared" si="29"/>
        <v>2.9638726477322645E-05</v>
      </c>
      <c r="L208" s="59">
        <f t="shared" si="30"/>
        <v>0</v>
      </c>
      <c r="N208" s="55"/>
      <c r="O208"/>
      <c r="Q208"/>
    </row>
    <row r="209" spans="1:17" ht="13.5" customHeight="1">
      <c r="A209" s="56"/>
      <c r="B209" s="111">
        <v>521</v>
      </c>
      <c r="C209" s="36" t="s">
        <v>187</v>
      </c>
      <c r="D209" s="58">
        <v>356.422</v>
      </c>
      <c r="E209" s="58">
        <v>643.414</v>
      </c>
      <c r="F209" s="34">
        <f>D209/E209*100</f>
        <v>55.395437463281816</v>
      </c>
      <c r="G209" s="59">
        <f>D209/$D$8*100</f>
        <v>0.005765354896748655</v>
      </c>
      <c r="H209" s="58">
        <v>1449.77</v>
      </c>
      <c r="I209" s="58">
        <v>4983.95</v>
      </c>
      <c r="J209" s="61">
        <f t="shared" si="28"/>
        <v>29.088774967646145</v>
      </c>
      <c r="K209" s="34">
        <f t="shared" si="29"/>
        <v>0.002195225119292329</v>
      </c>
      <c r="L209" s="59">
        <f t="shared" si="30"/>
        <v>24.58472723259552</v>
      </c>
      <c r="N209" s="55"/>
      <c r="O209"/>
      <c r="Q209"/>
    </row>
    <row r="210" spans="1:17" ht="13.5" customHeight="1">
      <c r="A210" s="56"/>
      <c r="B210" s="111">
        <v>522</v>
      </c>
      <c r="C210" s="36" t="s">
        <v>188</v>
      </c>
      <c r="D210" s="90"/>
      <c r="E210" s="90"/>
      <c r="F210" s="97"/>
      <c r="G210" s="59"/>
      <c r="H210" s="58">
        <v>9.783</v>
      </c>
      <c r="I210" s="58">
        <v>3.495</v>
      </c>
      <c r="J210" s="61">
        <f t="shared" si="28"/>
        <v>279.91416309012874</v>
      </c>
      <c r="K210" s="34">
        <f t="shared" si="29"/>
        <v>1.4813306484502269E-05</v>
      </c>
      <c r="L210" s="59">
        <f t="shared" si="30"/>
        <v>0</v>
      </c>
      <c r="N210" s="55"/>
      <c r="O210"/>
      <c r="Q210"/>
    </row>
    <row r="211" spans="1:17" ht="13.5" customHeight="1">
      <c r="A211" s="56"/>
      <c r="B211" s="111">
        <v>523</v>
      </c>
      <c r="C211" s="36" t="s">
        <v>189</v>
      </c>
      <c r="D211" s="90">
        <v>0.303</v>
      </c>
      <c r="E211" s="90"/>
      <c r="F211" s="97"/>
      <c r="G211" s="59"/>
      <c r="H211" s="58">
        <v>5.605</v>
      </c>
      <c r="I211" s="58">
        <v>1.98</v>
      </c>
      <c r="J211" s="61">
        <f t="shared" si="28"/>
        <v>283.0808080808081</v>
      </c>
      <c r="K211" s="34">
        <f t="shared" si="29"/>
        <v>8.487026765372098E-06</v>
      </c>
      <c r="L211" s="59">
        <f t="shared" si="30"/>
        <v>5.405887600356824</v>
      </c>
      <c r="N211" s="55"/>
      <c r="O211"/>
      <c r="Q211"/>
    </row>
    <row r="212" spans="1:17" ht="13.5" customHeight="1">
      <c r="A212" s="56"/>
      <c r="B212" s="111">
        <v>524</v>
      </c>
      <c r="C212" s="36" t="s">
        <v>190</v>
      </c>
      <c r="D212" s="58">
        <v>5685.279</v>
      </c>
      <c r="E212" s="58">
        <v>44654.36</v>
      </c>
      <c r="F212" s="34">
        <f>D212/E212*100</f>
        <v>12.731744447798604</v>
      </c>
      <c r="G212" s="59">
        <f>D212/$D$8*100</f>
        <v>0.09196304134433984</v>
      </c>
      <c r="H212" s="58">
        <v>94012.253</v>
      </c>
      <c r="I212" s="58">
        <v>341008.473</v>
      </c>
      <c r="J212" s="61">
        <f t="shared" si="28"/>
        <v>27.56889064161171</v>
      </c>
      <c r="K212" s="34">
        <f t="shared" si="29"/>
        <v>0.14235227608990778</v>
      </c>
      <c r="L212" s="59">
        <f t="shared" si="30"/>
        <v>6.047380866406851</v>
      </c>
      <c r="N212" s="55"/>
      <c r="O212"/>
      <c r="Q212"/>
    </row>
    <row r="213" spans="1:17" ht="13.5" customHeight="1">
      <c r="A213" s="56"/>
      <c r="B213" s="111">
        <v>525</v>
      </c>
      <c r="C213" s="36" t="s">
        <v>191</v>
      </c>
      <c r="D213" s="58">
        <v>3.029</v>
      </c>
      <c r="E213" s="58">
        <v>1.026</v>
      </c>
      <c r="F213" s="34">
        <f>D213/E213*100</f>
        <v>295.224171539961</v>
      </c>
      <c r="G213" s="59">
        <f>D213/$D$8*100</f>
        <v>4.899602152014094E-05</v>
      </c>
      <c r="H213" s="58">
        <v>67.524</v>
      </c>
      <c r="I213" s="58">
        <v>33.313</v>
      </c>
      <c r="J213" s="61">
        <f t="shared" si="28"/>
        <v>202.69564434304925</v>
      </c>
      <c r="K213" s="34">
        <f t="shared" si="29"/>
        <v>0.00010224406695896262</v>
      </c>
      <c r="L213" s="59">
        <f t="shared" si="30"/>
        <v>4.485812451868965</v>
      </c>
      <c r="N213" s="55"/>
      <c r="O213"/>
      <c r="Q213"/>
    </row>
    <row r="214" spans="1:17" ht="13.5" customHeight="1">
      <c r="A214" s="56"/>
      <c r="B214" s="111">
        <v>526</v>
      </c>
      <c r="C214" s="36" t="s">
        <v>192</v>
      </c>
      <c r="D214" s="90"/>
      <c r="E214" s="90"/>
      <c r="F214" s="97"/>
      <c r="G214" s="59"/>
      <c r="H214" s="58">
        <v>861.945</v>
      </c>
      <c r="I214" s="58">
        <v>460.717</v>
      </c>
      <c r="J214" s="61">
        <f t="shared" si="28"/>
        <v>187.0877349869877</v>
      </c>
      <c r="K214" s="34">
        <f t="shared" si="29"/>
        <v>0.0013051472409060932</v>
      </c>
      <c r="L214" s="59">
        <f t="shared" si="30"/>
        <v>0</v>
      </c>
      <c r="N214" s="55"/>
      <c r="O214"/>
      <c r="Q214"/>
    </row>
    <row r="215" spans="1:17" ht="13.5" customHeight="1">
      <c r="A215" s="56"/>
      <c r="B215" s="111">
        <v>527</v>
      </c>
      <c r="C215" s="36" t="s">
        <v>193</v>
      </c>
      <c r="D215" s="58">
        <v>169.743</v>
      </c>
      <c r="E215" s="58">
        <v>266.008</v>
      </c>
      <c r="F215" s="34">
        <f>D215/E215*100</f>
        <v>63.811238759736554</v>
      </c>
      <c r="G215" s="59">
        <f>D215/$D$8*100</f>
        <v>0.0027457021066006216</v>
      </c>
      <c r="H215" s="58">
        <v>490.72</v>
      </c>
      <c r="I215" s="58">
        <v>703.318</v>
      </c>
      <c r="J215" s="61">
        <f t="shared" si="28"/>
        <v>69.77213721247004</v>
      </c>
      <c r="K215" s="34">
        <f t="shared" si="29"/>
        <v>0.0007430426002325416</v>
      </c>
      <c r="L215" s="59">
        <f t="shared" si="30"/>
        <v>34.59060156504727</v>
      </c>
      <c r="N215" s="55"/>
      <c r="O215"/>
      <c r="Q215"/>
    </row>
    <row r="216" spans="1:17" ht="13.5" customHeight="1">
      <c r="A216" s="56"/>
      <c r="B216" s="111">
        <v>528</v>
      </c>
      <c r="C216" s="36" t="s">
        <v>194</v>
      </c>
      <c r="D216" s="58">
        <v>0</v>
      </c>
      <c r="E216" s="58">
        <v>37.647</v>
      </c>
      <c r="F216" s="97" t="s">
        <v>254</v>
      </c>
      <c r="G216" s="59"/>
      <c r="H216" s="58">
        <v>7553.378</v>
      </c>
      <c r="I216" s="58">
        <v>30221.968</v>
      </c>
      <c r="J216" s="61">
        <f t="shared" si="28"/>
        <v>24.99300508821927</v>
      </c>
      <c r="K216" s="34">
        <f t="shared" si="29"/>
        <v>0.011437238404098618</v>
      </c>
      <c r="L216" s="59">
        <f t="shared" si="30"/>
        <v>0</v>
      </c>
      <c r="N216" s="55"/>
      <c r="O216"/>
      <c r="Q216"/>
    </row>
    <row r="217" spans="1:17" ht="13.5" customHeight="1">
      <c r="A217" s="56"/>
      <c r="B217" s="111">
        <v>529</v>
      </c>
      <c r="C217" s="36" t="s">
        <v>195</v>
      </c>
      <c r="D217" s="58">
        <v>35.366</v>
      </c>
      <c r="E217" s="58">
        <v>42.126</v>
      </c>
      <c r="F217" s="34">
        <f>D217/E217*100</f>
        <v>83.95290319517638</v>
      </c>
      <c r="G217" s="59">
        <f>D217/$D$8*100</f>
        <v>0.0005720677771810183</v>
      </c>
      <c r="H217" s="58">
        <v>175.299</v>
      </c>
      <c r="I217" s="58">
        <v>181.377</v>
      </c>
      <c r="J217" s="61">
        <f t="shared" si="28"/>
        <v>96.6489687226054</v>
      </c>
      <c r="K217" s="34">
        <f t="shared" si="29"/>
        <v>0.0002654357368319292</v>
      </c>
      <c r="L217" s="59">
        <f t="shared" si="30"/>
        <v>20.174672987295992</v>
      </c>
      <c r="N217" s="55"/>
      <c r="O217"/>
      <c r="Q217"/>
    </row>
    <row r="218" spans="1:17" ht="13.5" customHeight="1">
      <c r="A218" s="56"/>
      <c r="B218" s="111">
        <v>530</v>
      </c>
      <c r="C218" s="36" t="s">
        <v>196</v>
      </c>
      <c r="D218" s="58">
        <v>0</v>
      </c>
      <c r="E218" s="58">
        <v>11.26</v>
      </c>
      <c r="F218" s="100" t="s">
        <v>293</v>
      </c>
      <c r="G218" s="59">
        <f>D218/$D$8*100</f>
        <v>0</v>
      </c>
      <c r="H218" s="58">
        <v>13810.678</v>
      </c>
      <c r="I218" s="58">
        <v>25211.895</v>
      </c>
      <c r="J218" s="61">
        <f t="shared" si="28"/>
        <v>54.7784210587899</v>
      </c>
      <c r="K218" s="34">
        <f t="shared" si="29"/>
        <v>0.020911970353958174</v>
      </c>
      <c r="L218" s="59">
        <f t="shared" si="30"/>
        <v>0</v>
      </c>
      <c r="N218" s="55"/>
      <c r="O218"/>
      <c r="Q218"/>
    </row>
    <row r="219" spans="1:17" ht="13.5" customHeight="1">
      <c r="A219" s="56"/>
      <c r="B219" s="111">
        <v>531</v>
      </c>
      <c r="C219" s="36" t="s">
        <v>197</v>
      </c>
      <c r="D219" s="58">
        <v>13.516</v>
      </c>
      <c r="E219" s="58">
        <v>36.466</v>
      </c>
      <c r="F219" s="34">
        <f>D219/E219*100</f>
        <v>37.06466297372895</v>
      </c>
      <c r="G219" s="59">
        <f>D219/$D$8*100</f>
        <v>0.00021862998575973095</v>
      </c>
      <c r="H219" s="58">
        <v>5941.111</v>
      </c>
      <c r="I219" s="58">
        <v>32765.45</v>
      </c>
      <c r="J219" s="61">
        <f t="shared" si="28"/>
        <v>18.1322429571393</v>
      </c>
      <c r="K219" s="34">
        <f t="shared" si="29"/>
        <v>0.008995962189660407</v>
      </c>
      <c r="L219" s="59">
        <f t="shared" si="30"/>
        <v>0.22749953670281536</v>
      </c>
      <c r="N219" s="55"/>
      <c r="O219"/>
      <c r="Q219"/>
    </row>
    <row r="220" spans="1:17" ht="13.5" customHeight="1">
      <c r="A220" s="56"/>
      <c r="B220" s="111">
        <v>532</v>
      </c>
      <c r="C220" s="36" t="s">
        <v>198</v>
      </c>
      <c r="D220" s="58">
        <v>30.017</v>
      </c>
      <c r="E220" s="58">
        <v>120.216</v>
      </c>
      <c r="F220" s="34">
        <f>D220/E220*100</f>
        <v>24.969222066946166</v>
      </c>
      <c r="G220" s="59">
        <f>D220/$D$8*100</f>
        <v>0.0004855442647639718</v>
      </c>
      <c r="H220" s="58">
        <v>2510.765</v>
      </c>
      <c r="I220" s="58">
        <v>191.162</v>
      </c>
      <c r="J220" s="61">
        <f t="shared" si="28"/>
        <v>1313.4226467603391</v>
      </c>
      <c r="K220" s="34">
        <f t="shared" si="29"/>
        <v>0.0038017715890382646</v>
      </c>
      <c r="L220" s="59">
        <f t="shared" si="30"/>
        <v>1.1955320390398942</v>
      </c>
      <c r="N220" s="55"/>
      <c r="O220"/>
      <c r="Q220"/>
    </row>
    <row r="221" spans="1:17" ht="13.5" customHeight="1">
      <c r="A221" s="56"/>
      <c r="B221" s="111">
        <v>533</v>
      </c>
      <c r="C221" s="36" t="s">
        <v>199</v>
      </c>
      <c r="D221" s="58">
        <v>220.782</v>
      </c>
      <c r="E221" s="58">
        <v>57.154</v>
      </c>
      <c r="F221" s="34">
        <f>D221/E221*100</f>
        <v>386.2931728312979</v>
      </c>
      <c r="G221" s="59">
        <f>D221/$D$8*100</f>
        <v>0.0035712907306899165</v>
      </c>
      <c r="H221" s="58">
        <v>1116.892</v>
      </c>
      <c r="I221" s="58">
        <v>126.935</v>
      </c>
      <c r="J221" s="61">
        <f t="shared" si="28"/>
        <v>879.8928585496514</v>
      </c>
      <c r="K221" s="34">
        <f t="shared" si="29"/>
        <v>0.0016911850665530727</v>
      </c>
      <c r="L221" s="59">
        <f t="shared" si="30"/>
        <v>19.767533476826767</v>
      </c>
      <c r="N221" s="55"/>
      <c r="O221"/>
      <c r="Q221"/>
    </row>
    <row r="222" spans="1:17" ht="13.5" customHeight="1">
      <c r="A222" s="56"/>
      <c r="B222" s="111">
        <v>534</v>
      </c>
      <c r="C222" s="36" t="s">
        <v>200</v>
      </c>
      <c r="D222" s="90"/>
      <c r="E222" s="90"/>
      <c r="F222" s="97"/>
      <c r="G222" s="59"/>
      <c r="H222" s="58">
        <v>120.28</v>
      </c>
      <c r="I222" s="58">
        <v>155.977</v>
      </c>
      <c r="J222" s="61">
        <f t="shared" si="28"/>
        <v>77.11393346454926</v>
      </c>
      <c r="K222" s="34">
        <f t="shared" si="29"/>
        <v>0.00018212659756270397</v>
      </c>
      <c r="L222" s="59">
        <f t="shared" si="30"/>
        <v>0</v>
      </c>
      <c r="N222" s="55"/>
      <c r="O222"/>
      <c r="Q222"/>
    </row>
    <row r="223" spans="1:17" ht="13.5" customHeight="1">
      <c r="A223" s="56"/>
      <c r="B223" s="111">
        <v>535</v>
      </c>
      <c r="C223" s="36" t="s">
        <v>201</v>
      </c>
      <c r="D223" s="58">
        <v>340.725</v>
      </c>
      <c r="E223" s="58">
        <v>1073.045</v>
      </c>
      <c r="F223" s="34">
        <f>D223/E223*100</f>
        <v>31.753095163762936</v>
      </c>
      <c r="G223" s="59">
        <f>D223/$D$8*100</f>
        <v>0.005511445834417307</v>
      </c>
      <c r="H223" s="58">
        <v>2273.623</v>
      </c>
      <c r="I223" s="58">
        <v>32931.728</v>
      </c>
      <c r="J223" s="61">
        <f t="shared" si="28"/>
        <v>6.9040501002558985</v>
      </c>
      <c r="K223" s="34">
        <f t="shared" si="29"/>
        <v>0.0034426938903417666</v>
      </c>
      <c r="L223" s="59">
        <f t="shared" si="30"/>
        <v>14.985993720155014</v>
      </c>
      <c r="N223" s="55"/>
      <c r="O223"/>
      <c r="Q223"/>
    </row>
    <row r="224" spans="1:17" ht="13.5" customHeight="1">
      <c r="A224" s="56"/>
      <c r="B224" s="111">
        <v>536</v>
      </c>
      <c r="C224" s="91" t="s">
        <v>317</v>
      </c>
      <c r="D224" s="90"/>
      <c r="E224" s="90"/>
      <c r="F224" s="34"/>
      <c r="G224" s="59"/>
      <c r="H224" s="58">
        <v>5.462</v>
      </c>
      <c r="I224" s="58">
        <v>0.299</v>
      </c>
      <c r="J224" s="61">
        <f t="shared" si="28"/>
        <v>1826.7558528428094</v>
      </c>
      <c r="K224" s="34">
        <f t="shared" si="29"/>
        <v>8.270497804185974E-06</v>
      </c>
      <c r="L224" s="59">
        <f t="shared" si="30"/>
        <v>0</v>
      </c>
      <c r="N224" s="55"/>
      <c r="O224"/>
      <c r="Q224"/>
    </row>
    <row r="225" spans="1:17" ht="13.5" customHeight="1">
      <c r="A225" s="56"/>
      <c r="B225" s="111">
        <v>537</v>
      </c>
      <c r="C225" s="36" t="s">
        <v>203</v>
      </c>
      <c r="D225" s="58">
        <v>242.458</v>
      </c>
      <c r="E225" s="58">
        <v>177.565</v>
      </c>
      <c r="F225" s="34">
        <f>D225/E225*100</f>
        <v>136.54605355785205</v>
      </c>
      <c r="G225" s="59">
        <f>D225/$D$8*100</f>
        <v>0.003921913960293936</v>
      </c>
      <c r="H225" s="58">
        <v>471.746</v>
      </c>
      <c r="I225" s="58">
        <v>540.955</v>
      </c>
      <c r="J225" s="61">
        <f t="shared" si="28"/>
        <v>87.20614468856004</v>
      </c>
      <c r="K225" s="34">
        <f t="shared" si="29"/>
        <v>0.0007143123868790767</v>
      </c>
      <c r="L225" s="59">
        <f t="shared" si="30"/>
        <v>51.39587829043596</v>
      </c>
      <c r="N225" s="55"/>
      <c r="O225"/>
      <c r="Q225"/>
    </row>
    <row r="226" spans="1:17" ht="13.5" customHeight="1">
      <c r="A226" s="56"/>
      <c r="B226" s="111">
        <v>538</v>
      </c>
      <c r="C226" s="36" t="s">
        <v>204</v>
      </c>
      <c r="D226" s="58">
        <v>816.151</v>
      </c>
      <c r="E226" s="58">
        <v>593.765</v>
      </c>
      <c r="F226" s="34">
        <f>D226/E226*100</f>
        <v>137.4535380158817</v>
      </c>
      <c r="G226" s="59">
        <f>D226/$D$8*100</f>
        <v>0.013201766906465682</v>
      </c>
      <c r="H226" s="58">
        <v>8316.793</v>
      </c>
      <c r="I226" s="58">
        <v>10546.168</v>
      </c>
      <c r="J226" s="61">
        <f t="shared" si="28"/>
        <v>78.86080517587052</v>
      </c>
      <c r="K226" s="34">
        <f t="shared" si="29"/>
        <v>0.012593192648181853</v>
      </c>
      <c r="L226" s="59">
        <f t="shared" si="30"/>
        <v>9.813289810146772</v>
      </c>
      <c r="N226" s="55"/>
      <c r="O226"/>
      <c r="Q226"/>
    </row>
    <row r="227" spans="1:17" ht="13.5" customHeight="1">
      <c r="A227" s="56"/>
      <c r="B227" s="111">
        <v>539</v>
      </c>
      <c r="C227" s="36" t="s">
        <v>205</v>
      </c>
      <c r="D227" s="90"/>
      <c r="E227" s="90"/>
      <c r="F227" s="97"/>
      <c r="G227" s="59"/>
      <c r="H227" s="58">
        <v>34.962</v>
      </c>
      <c r="I227" s="58">
        <v>87.91</v>
      </c>
      <c r="J227" s="61">
        <f t="shared" si="28"/>
        <v>39.770219542714145</v>
      </c>
      <c r="K227" s="34">
        <f t="shared" si="29"/>
        <v>5.2939059727197013E-05</v>
      </c>
      <c r="L227" s="59">
        <f t="shared" si="30"/>
        <v>0</v>
      </c>
      <c r="N227" s="55"/>
      <c r="O227"/>
      <c r="Q227"/>
    </row>
    <row r="228" spans="1:17" ht="13.5" customHeight="1">
      <c r="A228" s="56"/>
      <c r="B228" s="111">
        <v>540</v>
      </c>
      <c r="C228" s="36" t="s">
        <v>206</v>
      </c>
      <c r="D228" s="58">
        <v>99.601</v>
      </c>
      <c r="E228" s="58">
        <v>28.746</v>
      </c>
      <c r="F228" s="34">
        <f>D228/E228*100</f>
        <v>346.48646768246016</v>
      </c>
      <c r="G228" s="59">
        <f>D228/$D$8*100</f>
        <v>0.0016111101813890915</v>
      </c>
      <c r="H228" s="58">
        <v>896.825</v>
      </c>
      <c r="I228" s="58">
        <v>180.108</v>
      </c>
      <c r="J228" s="61">
        <f t="shared" si="28"/>
        <v>497.93734870188996</v>
      </c>
      <c r="K228" s="34">
        <f t="shared" si="29"/>
        <v>0.0013579621371730295</v>
      </c>
      <c r="L228" s="59">
        <f t="shared" si="30"/>
        <v>11.105957126529702</v>
      </c>
      <c r="N228" s="55"/>
      <c r="O228"/>
      <c r="Q228"/>
    </row>
    <row r="229" spans="1:16" ht="13.5" customHeight="1">
      <c r="A229" s="56"/>
      <c r="B229" s="111">
        <v>541</v>
      </c>
      <c r="C229" s="36" t="s">
        <v>207</v>
      </c>
      <c r="D229" s="58">
        <v>485.82</v>
      </c>
      <c r="E229" s="58">
        <v>553.113</v>
      </c>
      <c r="F229" s="34">
        <f>D229/E229*100</f>
        <v>87.83376995297523</v>
      </c>
      <c r="G229" s="59">
        <f>D229/$D$8*100</f>
        <v>0.007858450701523563</v>
      </c>
      <c r="H229" s="58">
        <v>6342.975</v>
      </c>
      <c r="I229" s="58">
        <v>8473.642</v>
      </c>
      <c r="J229" s="61">
        <f t="shared" si="28"/>
        <v>74.85535735401614</v>
      </c>
      <c r="K229" s="34">
        <f t="shared" si="29"/>
        <v>0.009604460053003762</v>
      </c>
      <c r="L229" s="59">
        <f t="shared" si="30"/>
        <v>7.65918200844241</v>
      </c>
      <c r="N229"/>
      <c r="O229"/>
      <c r="P229"/>
    </row>
    <row r="230" spans="1:16" ht="13.5" customHeight="1">
      <c r="A230" s="56"/>
      <c r="B230" s="111">
        <v>542</v>
      </c>
      <c r="C230" s="36" t="s">
        <v>208</v>
      </c>
      <c r="D230" s="58">
        <v>139.352</v>
      </c>
      <c r="E230" s="58">
        <v>187.335</v>
      </c>
      <c r="F230" s="34">
        <f>D230/E230*100</f>
        <v>74.3865268102597</v>
      </c>
      <c r="G230" s="59">
        <f>D230/$D$8*100</f>
        <v>0.002254108151493787</v>
      </c>
      <c r="H230" s="58">
        <v>1122.335</v>
      </c>
      <c r="I230" s="58">
        <v>1565.223</v>
      </c>
      <c r="J230" s="61">
        <f t="shared" si="28"/>
        <v>71.70447917006075</v>
      </c>
      <c r="K230" s="34">
        <f t="shared" si="29"/>
        <v>0.0016994267947750032</v>
      </c>
      <c r="L230" s="59">
        <f t="shared" si="30"/>
        <v>12.416257178115268</v>
      </c>
      <c r="N230"/>
      <c r="O230"/>
      <c r="P230"/>
    </row>
    <row r="231" spans="1:16" ht="13.5" customHeight="1">
      <c r="A231" s="56"/>
      <c r="B231" s="111">
        <v>543</v>
      </c>
      <c r="C231" s="36" t="s">
        <v>209</v>
      </c>
      <c r="D231" s="58">
        <v>3456.045</v>
      </c>
      <c r="E231" s="58">
        <v>6346.529</v>
      </c>
      <c r="F231" s="34">
        <f>D231/E231*100</f>
        <v>54.455671753804324</v>
      </c>
      <c r="G231" s="59">
        <f>D231/$D$8*100</f>
        <v>0.055903748826205184</v>
      </c>
      <c r="H231" s="58">
        <v>18458.994</v>
      </c>
      <c r="I231" s="58">
        <v>28489.574</v>
      </c>
      <c r="J231" s="61">
        <f t="shared" si="28"/>
        <v>64.79210254249502</v>
      </c>
      <c r="K231" s="34">
        <f t="shared" si="29"/>
        <v>0.02795039717035556</v>
      </c>
      <c r="L231" s="59">
        <f t="shared" si="30"/>
        <v>18.722824223248573</v>
      </c>
      <c r="N231"/>
      <c r="O231"/>
      <c r="P231"/>
    </row>
    <row r="232" spans="1:16" ht="13.5" customHeight="1">
      <c r="A232" s="56"/>
      <c r="B232" s="111">
        <v>544</v>
      </c>
      <c r="C232" s="36" t="s">
        <v>210</v>
      </c>
      <c r="D232" s="90"/>
      <c r="E232" s="90"/>
      <c r="F232" s="97"/>
      <c r="G232" s="59"/>
      <c r="H232" s="58">
        <v>5607.361</v>
      </c>
      <c r="I232" s="58">
        <v>5767.419</v>
      </c>
      <c r="J232" s="61">
        <f t="shared" si="28"/>
        <v>97.22478980632411</v>
      </c>
      <c r="K232" s="34">
        <f t="shared" si="29"/>
        <v>0.008490601764514478</v>
      </c>
      <c r="L232" s="59">
        <f t="shared" si="30"/>
        <v>0</v>
      </c>
      <c r="N232"/>
      <c r="O232"/>
      <c r="P232"/>
    </row>
    <row r="233" spans="1:16" ht="13.5" customHeight="1">
      <c r="A233" s="56"/>
      <c r="B233" s="111">
        <v>545</v>
      </c>
      <c r="C233" s="36" t="s">
        <v>211</v>
      </c>
      <c r="D233" s="58">
        <v>634.795</v>
      </c>
      <c r="E233" s="58">
        <v>1226.665</v>
      </c>
      <c r="F233" s="34">
        <f>D233/E233*100</f>
        <v>51.74966270334607</v>
      </c>
      <c r="G233" s="59">
        <f aca="true" t="shared" si="31" ref="G233:G242">D233/$D$8*100</f>
        <v>0.010268217062026368</v>
      </c>
      <c r="H233" s="58">
        <v>13876.482</v>
      </c>
      <c r="I233" s="58">
        <v>9360.106</v>
      </c>
      <c r="J233" s="61">
        <f t="shared" si="28"/>
        <v>148.25133390583397</v>
      </c>
      <c r="K233" s="34">
        <f t="shared" si="29"/>
        <v>0.021011610016628744</v>
      </c>
      <c r="L233" s="59">
        <f t="shared" si="30"/>
        <v>4.574610481244454</v>
      </c>
      <c r="N233"/>
      <c r="O233"/>
      <c r="P233"/>
    </row>
    <row r="234" spans="1:16" ht="13.5" customHeight="1">
      <c r="A234" s="56"/>
      <c r="B234" s="111">
        <v>546</v>
      </c>
      <c r="C234" s="36" t="s">
        <v>212</v>
      </c>
      <c r="D234" s="58">
        <v>3141.284</v>
      </c>
      <c r="E234" s="58">
        <v>4030.949</v>
      </c>
      <c r="F234" s="34">
        <f>D234/E234*100</f>
        <v>77.92914274033237</v>
      </c>
      <c r="G234" s="59">
        <f t="shared" si="31"/>
        <v>0.05081228737698066</v>
      </c>
      <c r="H234" s="58">
        <v>10959.061</v>
      </c>
      <c r="I234" s="58">
        <v>16613.45</v>
      </c>
      <c r="J234" s="61">
        <f t="shared" si="28"/>
        <v>65.96499222015896</v>
      </c>
      <c r="K234" s="34">
        <f t="shared" si="29"/>
        <v>0.016594084572764584</v>
      </c>
      <c r="L234" s="59">
        <f t="shared" si="30"/>
        <v>28.663806141785326</v>
      </c>
      <c r="N234"/>
      <c r="O234"/>
      <c r="P234"/>
    </row>
    <row r="235" spans="1:16" ht="13.5" customHeight="1">
      <c r="A235" s="56"/>
      <c r="B235" s="111">
        <v>547</v>
      </c>
      <c r="C235" s="36" t="s">
        <v>213</v>
      </c>
      <c r="D235" s="58">
        <v>6.215</v>
      </c>
      <c r="E235" s="58">
        <v>2.723</v>
      </c>
      <c r="F235" s="34">
        <f>D235/E235*100</f>
        <v>228.24091076019096</v>
      </c>
      <c r="G235" s="59">
        <f t="shared" si="31"/>
        <v>0.00010053161893287421</v>
      </c>
      <c r="H235" s="58">
        <v>633.69</v>
      </c>
      <c r="I235" s="58">
        <v>1317.969</v>
      </c>
      <c r="J235" s="61">
        <f t="shared" si="28"/>
        <v>48.08079704454354</v>
      </c>
      <c r="K235" s="34">
        <f t="shared" si="29"/>
        <v>0.0009595261357624699</v>
      </c>
      <c r="L235" s="59">
        <f t="shared" si="30"/>
        <v>0.9807634647856207</v>
      </c>
      <c r="N235"/>
      <c r="O235"/>
      <c r="P235"/>
    </row>
    <row r="236" spans="1:16" ht="13.5" customHeight="1">
      <c r="A236" s="56"/>
      <c r="B236" s="111">
        <v>548</v>
      </c>
      <c r="C236" s="36" t="s">
        <v>214</v>
      </c>
      <c r="D236" s="90"/>
      <c r="E236" s="116" t="s">
        <v>304</v>
      </c>
      <c r="F236" s="97" t="s">
        <v>318</v>
      </c>
      <c r="G236" s="118" t="s">
        <v>304</v>
      </c>
      <c r="H236" s="58">
        <v>109.663</v>
      </c>
      <c r="I236" s="58">
        <v>132.857</v>
      </c>
      <c r="J236" s="61">
        <f t="shared" si="28"/>
        <v>82.54213176573309</v>
      </c>
      <c r="K236" s="34">
        <f t="shared" si="29"/>
        <v>0.0001660504578360393</v>
      </c>
      <c r="L236" s="59">
        <f t="shared" si="30"/>
        <v>0</v>
      </c>
      <c r="N236"/>
      <c r="O236"/>
      <c r="P236"/>
    </row>
    <row r="237" spans="1:16" ht="13.5" customHeight="1">
      <c r="A237" s="56"/>
      <c r="B237" s="111">
        <v>549</v>
      </c>
      <c r="C237" s="36" t="s">
        <v>215</v>
      </c>
      <c r="D237" s="58">
        <v>268.039</v>
      </c>
      <c r="E237" s="58">
        <v>446.29</v>
      </c>
      <c r="F237" s="34">
        <f>D237/E237*100</f>
        <v>60.059378431065</v>
      </c>
      <c r="G237" s="59">
        <f t="shared" si="31"/>
        <v>0.0043357030743602035</v>
      </c>
      <c r="H237" s="58">
        <v>1476.519</v>
      </c>
      <c r="I237" s="58">
        <v>2049.976</v>
      </c>
      <c r="J237" s="61">
        <f t="shared" si="28"/>
        <v>72.026160306267</v>
      </c>
      <c r="K237" s="34">
        <f t="shared" si="29"/>
        <v>0.002235728148542452</v>
      </c>
      <c r="L237" s="59">
        <f t="shared" si="30"/>
        <v>18.153440626229663</v>
      </c>
      <c r="N237"/>
      <c r="O237"/>
      <c r="P237"/>
    </row>
    <row r="238" spans="1:16" ht="13.5" customHeight="1">
      <c r="A238" s="56"/>
      <c r="B238" s="111">
        <v>550</v>
      </c>
      <c r="C238" s="36" t="s">
        <v>216</v>
      </c>
      <c r="D238" s="58"/>
      <c r="E238" s="58">
        <v>57.804</v>
      </c>
      <c r="F238" s="34">
        <f>D238/E238*100</f>
        <v>0</v>
      </c>
      <c r="G238" s="59">
        <f t="shared" si="31"/>
        <v>0</v>
      </c>
      <c r="H238" s="58">
        <v>947.438</v>
      </c>
      <c r="I238" s="58">
        <v>1415.904</v>
      </c>
      <c r="J238" s="61">
        <f t="shared" si="28"/>
        <v>66.91399981919677</v>
      </c>
      <c r="K238" s="34">
        <f t="shared" si="29"/>
        <v>0.0014345997617360585</v>
      </c>
      <c r="L238" s="59">
        <f t="shared" si="30"/>
        <v>0</v>
      </c>
      <c r="N238"/>
      <c r="O238"/>
      <c r="P238"/>
    </row>
    <row r="239" spans="1:16" ht="13.5" customHeight="1">
      <c r="A239" s="56"/>
      <c r="B239" s="111">
        <v>551</v>
      </c>
      <c r="C239" s="36" t="s">
        <v>217</v>
      </c>
      <c r="D239" s="58">
        <v>43416.688</v>
      </c>
      <c r="E239" s="58">
        <v>57020.527</v>
      </c>
      <c r="F239" s="34">
        <f>D239/E239*100</f>
        <v>76.14220752466915</v>
      </c>
      <c r="G239" s="59">
        <f t="shared" si="31"/>
        <v>0.7022928291783576</v>
      </c>
      <c r="H239" s="58">
        <v>457603.563</v>
      </c>
      <c r="I239" s="58">
        <v>598317.008</v>
      </c>
      <c r="J239" s="61">
        <f t="shared" si="28"/>
        <v>76.48179090372774</v>
      </c>
      <c r="K239" s="34">
        <f t="shared" si="29"/>
        <v>0.6928980708493553</v>
      </c>
      <c r="L239" s="59">
        <f t="shared" si="30"/>
        <v>9.487838712479606</v>
      </c>
      <c r="N239"/>
      <c r="O239"/>
      <c r="P239"/>
    </row>
    <row r="240" spans="1:16" ht="13.5" customHeight="1">
      <c r="A240" s="56"/>
      <c r="B240" s="111">
        <v>552</v>
      </c>
      <c r="C240" s="36" t="s">
        <v>218</v>
      </c>
      <c r="D240" s="90">
        <v>0.288</v>
      </c>
      <c r="E240" s="90">
        <v>0</v>
      </c>
      <c r="F240" s="100" t="s">
        <v>295</v>
      </c>
      <c r="G240" s="59">
        <f t="shared" si="31"/>
        <v>4.658585076857243E-06</v>
      </c>
      <c r="H240" s="58">
        <v>39.465</v>
      </c>
      <c r="I240" s="58">
        <v>236.823</v>
      </c>
      <c r="J240" s="61">
        <f t="shared" si="28"/>
        <v>16.66434425710341</v>
      </c>
      <c r="K240" s="34">
        <f t="shared" si="29"/>
        <v>5.9757450721750196E-05</v>
      </c>
      <c r="L240" s="59">
        <f t="shared" si="30"/>
        <v>0.7297605473204104</v>
      </c>
      <c r="N240"/>
      <c r="O240"/>
      <c r="P240"/>
    </row>
    <row r="241" spans="1:16" ht="13.5" customHeight="1">
      <c r="A241" s="56"/>
      <c r="B241" s="111">
        <v>553</v>
      </c>
      <c r="C241" s="36" t="s">
        <v>219</v>
      </c>
      <c r="D241" s="58">
        <v>379.352</v>
      </c>
      <c r="E241" s="58">
        <v>517.843</v>
      </c>
      <c r="F241" s="34">
        <f>D241/E241*100</f>
        <v>73.25617996188033</v>
      </c>
      <c r="G241" s="59">
        <f t="shared" si="31"/>
        <v>0.006136262382208156</v>
      </c>
      <c r="H241" s="58">
        <v>1323.473</v>
      </c>
      <c r="I241" s="58">
        <v>1773.731</v>
      </c>
      <c r="J241" s="61">
        <f t="shared" si="28"/>
        <v>74.61520377103405</v>
      </c>
      <c r="K241" s="34">
        <f t="shared" si="29"/>
        <v>0.0020039876492858708</v>
      </c>
      <c r="L241" s="59">
        <f t="shared" si="30"/>
        <v>28.66337280775656</v>
      </c>
      <c r="N241"/>
      <c r="O241"/>
      <c r="P241"/>
    </row>
    <row r="242" spans="1:16" ht="13.5" customHeight="1">
      <c r="A242" s="56"/>
      <c r="B242" s="111">
        <v>554</v>
      </c>
      <c r="C242" s="36" t="s">
        <v>220</v>
      </c>
      <c r="D242" s="58">
        <v>287.337</v>
      </c>
      <c r="E242" s="58">
        <v>614.636</v>
      </c>
      <c r="F242" s="34">
        <f>D242/E242*100</f>
        <v>46.74913282007562</v>
      </c>
      <c r="G242" s="59">
        <f t="shared" si="31"/>
        <v>0.004647860625794895</v>
      </c>
      <c r="H242" s="58">
        <v>2678.304</v>
      </c>
      <c r="I242" s="58">
        <v>5583.276</v>
      </c>
      <c r="J242" s="61">
        <f t="shared" si="28"/>
        <v>47.970116469255686</v>
      </c>
      <c r="K242" s="34">
        <f t="shared" si="29"/>
        <v>0.0040554572228016315</v>
      </c>
      <c r="L242" s="59">
        <f t="shared" si="30"/>
        <v>10.72831911538048</v>
      </c>
      <c r="N242"/>
      <c r="O242"/>
      <c r="P242"/>
    </row>
    <row r="243" spans="1:16" ht="13.5" customHeight="1">
      <c r="A243" s="56"/>
      <c r="B243" s="111">
        <v>555</v>
      </c>
      <c r="C243" s="36" t="s">
        <v>221</v>
      </c>
      <c r="D243" s="90"/>
      <c r="E243" s="90"/>
      <c r="F243" s="34"/>
      <c r="G243" s="59"/>
      <c r="H243" s="58">
        <v>2695.947</v>
      </c>
      <c r="I243" s="58">
        <v>1294.428</v>
      </c>
      <c r="J243" s="61">
        <f t="shared" si="28"/>
        <v>208.27322956549148</v>
      </c>
      <c r="K243" s="34">
        <f t="shared" si="29"/>
        <v>0.004082172051208672</v>
      </c>
      <c r="L243" s="59">
        <f t="shared" si="30"/>
        <v>0</v>
      </c>
      <c r="M243" s="6"/>
      <c r="N243"/>
      <c r="O243"/>
      <c r="P243"/>
    </row>
    <row r="244" spans="1:16" ht="13.5" customHeight="1">
      <c r="A244" s="56"/>
      <c r="B244" s="111">
        <v>556</v>
      </c>
      <c r="C244" s="36" t="s">
        <v>222</v>
      </c>
      <c r="D244" s="90"/>
      <c r="E244" s="90"/>
      <c r="F244" s="100"/>
      <c r="G244" s="59"/>
      <c r="H244" s="58">
        <v>71.169</v>
      </c>
      <c r="I244" s="58">
        <v>37.528</v>
      </c>
      <c r="J244" s="61">
        <f t="shared" si="28"/>
        <v>189.64240034107866</v>
      </c>
      <c r="K244" s="34">
        <f t="shared" si="29"/>
        <v>0.00010776328418639907</v>
      </c>
      <c r="L244" s="59">
        <f t="shared" si="30"/>
        <v>0</v>
      </c>
      <c r="N244"/>
      <c r="O244"/>
      <c r="P244"/>
    </row>
    <row r="245" spans="1:16" ht="13.5" customHeight="1">
      <c r="A245" s="56"/>
      <c r="B245" s="111">
        <v>557</v>
      </c>
      <c r="C245" s="36" t="s">
        <v>300</v>
      </c>
      <c r="D245" s="90">
        <v>2.02</v>
      </c>
      <c r="E245" s="90">
        <v>0</v>
      </c>
      <c r="F245" s="100" t="s">
        <v>295</v>
      </c>
      <c r="G245" s="59">
        <f>D245/$D$8*100</f>
        <v>3.2674798108512614E-05</v>
      </c>
      <c r="H245" s="58">
        <v>2.02</v>
      </c>
      <c r="I245" s="58">
        <v>0</v>
      </c>
      <c r="J245" s="117" t="s">
        <v>251</v>
      </c>
      <c r="K245" s="34">
        <f t="shared" si="29"/>
        <v>3.0586608503214334E-06</v>
      </c>
      <c r="L245" s="59">
        <f t="shared" si="30"/>
        <v>100</v>
      </c>
      <c r="N245"/>
      <c r="O245"/>
      <c r="P245"/>
    </row>
    <row r="246" spans="1:16" ht="13.5" customHeight="1">
      <c r="A246" s="56"/>
      <c r="B246" s="111">
        <v>558</v>
      </c>
      <c r="C246" s="36" t="s">
        <v>223</v>
      </c>
      <c r="D246" s="58">
        <v>0.795</v>
      </c>
      <c r="E246" s="58">
        <v>1.62</v>
      </c>
      <c r="F246" s="34">
        <f>D246/E246*100</f>
        <v>49.074074074074076</v>
      </c>
      <c r="G246" s="59">
        <f>D246/$D$8*100</f>
        <v>1.285963588924135E-05</v>
      </c>
      <c r="H246" s="58">
        <v>4.117</v>
      </c>
      <c r="I246" s="58">
        <v>4.062</v>
      </c>
      <c r="J246" s="61">
        <f t="shared" si="28"/>
        <v>101.35401280157556</v>
      </c>
      <c r="K246" s="34">
        <f t="shared" si="29"/>
        <v>6.233914218204625E-06</v>
      </c>
      <c r="L246" s="59">
        <f t="shared" si="30"/>
        <v>19.310177313577846</v>
      </c>
      <c r="N246"/>
      <c r="O246"/>
      <c r="P246"/>
    </row>
    <row r="247" spans="1:16" ht="13.5" customHeight="1">
      <c r="A247" s="56"/>
      <c r="B247" s="111">
        <v>559</v>
      </c>
      <c r="C247" s="89" t="s">
        <v>319</v>
      </c>
      <c r="D247" s="90"/>
      <c r="E247" s="90"/>
      <c r="F247" s="20"/>
      <c r="G247" s="103"/>
      <c r="H247" s="58">
        <v>2.445</v>
      </c>
      <c r="I247" s="58">
        <v>3.384</v>
      </c>
      <c r="J247" s="61">
        <f t="shared" si="28"/>
        <v>72.25177304964538</v>
      </c>
      <c r="K247" s="34">
        <f t="shared" si="29"/>
        <v>3.7021909797207445E-06</v>
      </c>
      <c r="L247" s="59">
        <f t="shared" si="30"/>
        <v>0</v>
      </c>
      <c r="N247"/>
      <c r="O247"/>
      <c r="P247"/>
    </row>
    <row r="248" spans="1:16" ht="13.5" customHeight="1">
      <c r="A248" s="122"/>
      <c r="B248" s="123">
        <v>560</v>
      </c>
      <c r="C248" s="124" t="s">
        <v>272</v>
      </c>
      <c r="D248" s="125"/>
      <c r="E248" s="125"/>
      <c r="F248" s="126"/>
      <c r="G248" s="127"/>
      <c r="H248" s="128">
        <v>45.065</v>
      </c>
      <c r="I248" s="128">
        <v>0</v>
      </c>
      <c r="J248" s="129" t="s">
        <v>251</v>
      </c>
      <c r="K248" s="34">
        <f t="shared" si="29"/>
        <v>6.823690654442346E-05</v>
      </c>
      <c r="L248" s="59">
        <f t="shared" si="30"/>
        <v>0</v>
      </c>
      <c r="N248"/>
      <c r="O248"/>
      <c r="P248"/>
    </row>
    <row r="249" spans="1:12" ht="13.5" customHeight="1" thickBot="1">
      <c r="A249" s="21" t="s">
        <v>225</v>
      </c>
      <c r="B249" s="22" t="s">
        <v>280</v>
      </c>
      <c r="C249" s="70"/>
      <c r="D249" s="71">
        <f>SUM(D189:D247)</f>
        <v>69898.489</v>
      </c>
      <c r="E249" s="71">
        <f>SUM(E189:E247)</f>
        <v>145522.08299999996</v>
      </c>
      <c r="F249" s="24">
        <f>D249/E249*100</f>
        <v>48.03290851739665</v>
      </c>
      <c r="G249" s="99">
        <f>D249/$D$8*100</f>
        <v>1.1306529782995494</v>
      </c>
      <c r="H249" s="71">
        <f>SUM(H189:H248)</f>
        <v>797703.142</v>
      </c>
      <c r="I249" s="71">
        <f>SUM(I189:I248)</f>
        <v>1395196.116</v>
      </c>
      <c r="J249" s="24">
        <f>H249/I249*100</f>
        <v>57.17498298998992</v>
      </c>
      <c r="K249" s="24">
        <f t="shared" si="29"/>
        <v>1.2078729557494057</v>
      </c>
      <c r="L249" s="99">
        <f t="shared" si="30"/>
        <v>8.76246880822741</v>
      </c>
    </row>
    <row r="250" spans="1:12" ht="13.5" customHeight="1">
      <c r="A250" s="87" t="s">
        <v>242</v>
      </c>
      <c r="B250" s="40"/>
      <c r="C250" s="85"/>
      <c r="D250" s="86"/>
      <c r="E250" s="86"/>
      <c r="F250" s="54"/>
      <c r="G250" s="51"/>
      <c r="H250" s="86"/>
      <c r="I250" s="86"/>
      <c r="J250" s="54"/>
      <c r="K250" s="54">
        <f t="shared" si="29"/>
        <v>0</v>
      </c>
      <c r="L250" s="51"/>
    </row>
    <row r="251" spans="1:12" ht="13.5" customHeight="1">
      <c r="A251" s="56"/>
      <c r="B251" s="111">
        <v>702</v>
      </c>
      <c r="C251" s="36" t="s">
        <v>243</v>
      </c>
      <c r="D251" s="58">
        <v>0</v>
      </c>
      <c r="E251" s="58">
        <v>0.426</v>
      </c>
      <c r="F251" s="25" t="s">
        <v>254</v>
      </c>
      <c r="G251" s="59">
        <f>D251/$D$8*100</f>
        <v>0</v>
      </c>
      <c r="H251" s="58">
        <v>183.523</v>
      </c>
      <c r="I251" s="58">
        <v>218.475</v>
      </c>
      <c r="J251" s="61">
        <f>H251/I251*100</f>
        <v>84.0018308730976</v>
      </c>
      <c r="K251" s="34">
        <f t="shared" si="29"/>
        <v>0.0002778884233829408</v>
      </c>
      <c r="L251" s="59">
        <f t="shared" si="30"/>
        <v>0</v>
      </c>
    </row>
    <row r="252" spans="1:12" ht="13.5" customHeight="1" thickBot="1">
      <c r="A252" s="21" t="s">
        <v>244</v>
      </c>
      <c r="B252" s="22" t="s">
        <v>281</v>
      </c>
      <c r="C252" s="70" t="s">
        <v>243</v>
      </c>
      <c r="D252" s="71">
        <f>SUM(D250:D251)</f>
        <v>0</v>
      </c>
      <c r="E252" s="71">
        <f>SUM(E250:E251)</f>
        <v>0.426</v>
      </c>
      <c r="F252" s="30">
        <v>0</v>
      </c>
      <c r="G252" s="99">
        <f>D252/$D$8*100</f>
        <v>0</v>
      </c>
      <c r="H252" s="71">
        <f>SUM(H250:H251)</f>
        <v>183.523</v>
      </c>
      <c r="I252" s="71">
        <f>SUM(I250:I251)</f>
        <v>218.475</v>
      </c>
      <c r="J252" s="24">
        <f>H252/I252*100</f>
        <v>84.0018308730976</v>
      </c>
      <c r="K252" s="24">
        <f>H252/$H$8*100</f>
        <v>0.0002778884233829408</v>
      </c>
      <c r="L252" s="99">
        <f>D252/H252*100</f>
        <v>0</v>
      </c>
    </row>
  </sheetData>
  <sheetProtection/>
  <mergeCells count="7">
    <mergeCell ref="H6:K6"/>
    <mergeCell ref="L6:L7"/>
    <mergeCell ref="A8:C8"/>
    <mergeCell ref="A6:A7"/>
    <mergeCell ref="B6:B7"/>
    <mergeCell ref="C6:C7"/>
    <mergeCell ref="D6:G6"/>
  </mergeCells>
  <printOptions/>
  <pageMargins left="0.7" right="0.7" top="0.75" bottom="0.75" header="0.3" footer="0.3"/>
  <pageSetup fitToHeight="3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公益財団法人あいち産業振興機構</dc:creator>
  <cp:keywords/>
  <dc:description/>
  <cp:lastModifiedBy>森島　章</cp:lastModifiedBy>
  <cp:lastPrinted>2017-05-23T00:57:33Z</cp:lastPrinted>
  <dcterms:created xsi:type="dcterms:W3CDTF">2013-05-28T01:58:02Z</dcterms:created>
  <dcterms:modified xsi:type="dcterms:W3CDTF">2017-07-26T04:59:04Z</dcterms:modified>
  <cp:category/>
  <cp:version/>
  <cp:contentType/>
  <cp:contentStatus/>
</cp:coreProperties>
</file>