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790" activeTab="0"/>
  </bookViews>
  <sheets>
    <sheet name="第3表" sheetId="1" r:id="rId1"/>
  </sheets>
  <definedNames>
    <definedName name="_xlnm.Print_Area" localSheetId="0">'第3表'!$A$1:$Z$62</definedName>
  </definedNames>
  <calcPr fullCalcOnLoad="1"/>
</workbook>
</file>

<file path=xl/sharedStrings.xml><?xml version="1.0" encoding="utf-8"?>
<sst xmlns="http://schemas.openxmlformats.org/spreadsheetml/2006/main" count="86" uniqueCount="48">
  <si>
    <t>６年</t>
  </si>
  <si>
    <t>７年</t>
  </si>
  <si>
    <t>８年</t>
  </si>
  <si>
    <t>９年</t>
  </si>
  <si>
    <t>１０年</t>
  </si>
  <si>
    <t>１２年</t>
  </si>
  <si>
    <t>１３年</t>
  </si>
  <si>
    <t>①　輸出</t>
  </si>
  <si>
    <t>地域（国）名</t>
  </si>
  <si>
    <t>中国</t>
  </si>
  <si>
    <t>中南米</t>
  </si>
  <si>
    <t>中東欧</t>
  </si>
  <si>
    <t>中東</t>
  </si>
  <si>
    <t>合計</t>
  </si>
  <si>
    <t>②　輸入</t>
  </si>
  <si>
    <t>１１年</t>
  </si>
  <si>
    <t>　　　・中東、アフリカの平成９年以前と１０年は不連続（一部国の区分替えによる）。</t>
  </si>
  <si>
    <t>１４年</t>
  </si>
  <si>
    <t>ロシア</t>
  </si>
  <si>
    <t>アフリカ</t>
  </si>
  <si>
    <t>上段：価　額(億円）</t>
  </si>
  <si>
    <t>下段：構成比（％）</t>
  </si>
  <si>
    <t>１５年</t>
  </si>
  <si>
    <t>１６年</t>
  </si>
  <si>
    <t>１７年</t>
  </si>
  <si>
    <t>１８年</t>
  </si>
  <si>
    <t>１１年</t>
  </si>
  <si>
    <t>オーストラリア</t>
  </si>
  <si>
    <t>カナダ</t>
  </si>
  <si>
    <t>アメリカ</t>
  </si>
  <si>
    <t>ＥＵ</t>
  </si>
  <si>
    <t>ＥＦＴＡ</t>
  </si>
  <si>
    <t>　　　・ロシアは、平成３年までは旧ソ連の数値。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</si>
  <si>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</si>
  <si>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</si>
  <si>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</si>
  <si>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</si>
  <si>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</si>
  <si>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</si>
  <si>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</si>
  <si>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（注）・ＥＵについては、平成15年以前は15カ国、平成16年～平成１８年までは25カ国、平成１９年～平成２４年は２７か国、平成２５年以降は２８カ国の数値。</t>
  </si>
  <si>
    <t>２６年</t>
  </si>
  <si>
    <t>２７年</t>
  </si>
  <si>
    <t>下段： 構成比 （％）</t>
  </si>
  <si>
    <t>２８年</t>
  </si>
  <si>
    <t>２９年</t>
  </si>
  <si>
    <t>３０年</t>
  </si>
  <si>
    <t>第３表　県内港の地域（国）別輸出入額の推移（平成３０年）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</si>
</sst>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_ ;[Red]\-#,##0\ "/>
    <numFmt numFmtId="180" formatCode="0_ "/>
    <numFmt numFmtId="181" formatCode="0.0_ "/>
    <numFmt numFmtId="182" formatCode="#,##0.0_ ;[Red]\-#,##0.0\ "/>
    <numFmt numFmtId="183" formatCode="#,##0_);[Red]\(#,##0\)"/>
    <numFmt numFmtId="184" formatCode="#,##0.0_);[Red]\(#,##0.0\)"/>
    <numFmt numFmtId="185" formatCode="#,##0_ "/>
    <numFmt numFmtId="186" formatCode="#,##0.0_ "/>
    <numFmt numFmtId="187" formatCode="0.0;&quot;△ &quot;0.0"/>
    <numFmt numFmtId="188" formatCode="#,##0;&quot;△ &quot;#,##0"/>
    <numFmt numFmtId="189" formatCode="#,##0.0;&quot;△ &quot;#,##0.0"/>
    <numFmt numFmtId="190" formatCode="0.0%"/>
    <numFmt numFmtId="191" formatCode="0.0%;[Red]\-0.0%"/>
    <numFmt numFmtId="192" formatCode="#,###,"/>
    <numFmt numFmtId="193" formatCode="0_ ;[Red]\-0\ "/>
    <numFmt numFmtId="194" formatCode="[&lt;=999]000;000\-00"/>
    <numFmt numFmtId="195" formatCode="#,##0.000;[Red]\-#,##0.000"/>
    <numFmt numFmtId="196" formatCode="[&lt;=999]000;[&lt;=99999]000\-00;000\-0000"/>
    <numFmt numFmtId="197" formatCode="0_);[Red]\(0\)"/>
    <numFmt numFmtId="198" formatCode="0.000_);[Red]\(0.000\)"/>
    <numFmt numFmtId="199" formatCode="0.00_);[Red]\(0.00\)"/>
    <numFmt numFmtId="200" formatCode="#,##0.00;&quot;△ &quot;#,##0.00"/>
    <numFmt numFmtId="201" formatCode="##########"/>
    <numFmt numFmtId="202" formatCode="\'##########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_ "/>
    <numFmt numFmtId="208" formatCode="0.000_ "/>
    <numFmt numFmtId="209" formatCode="0.00_ "/>
    <numFmt numFmtId="210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9" fillId="0" borderId="0">
      <alignment/>
      <protection/>
    </xf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38" fontId="3" fillId="0" borderId="0" xfId="50" applyFont="1" applyAlignment="1">
      <alignment horizontal="center"/>
    </xf>
    <xf numFmtId="38" fontId="3" fillId="0" borderId="0" xfId="5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8" fontId="10" fillId="0" borderId="10" xfId="5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38" fontId="10" fillId="0" borderId="13" xfId="50" applyFont="1" applyBorder="1" applyAlignment="1">
      <alignment/>
    </xf>
    <xf numFmtId="38" fontId="10" fillId="0" borderId="12" xfId="50" applyFont="1" applyBorder="1" applyAlignment="1">
      <alignment/>
    </xf>
    <xf numFmtId="38" fontId="10" fillId="0" borderId="14" xfId="50" applyFont="1" applyFill="1" applyBorder="1" applyAlignment="1">
      <alignment/>
    </xf>
    <xf numFmtId="0" fontId="10" fillId="0" borderId="15" xfId="0" applyFont="1" applyBorder="1" applyAlignment="1">
      <alignment horizontal="left"/>
    </xf>
    <xf numFmtId="176" fontId="10" fillId="0" borderId="16" xfId="50" applyNumberFormat="1" applyFont="1" applyBorder="1" applyAlignment="1">
      <alignment/>
    </xf>
    <xf numFmtId="176" fontId="10" fillId="0" borderId="15" xfId="50" applyNumberFormat="1" applyFont="1" applyBorder="1" applyAlignment="1">
      <alignment/>
    </xf>
    <xf numFmtId="176" fontId="10" fillId="0" borderId="14" xfId="50" applyNumberFormat="1" applyFont="1" applyFill="1" applyBorder="1" applyAlignment="1">
      <alignment/>
    </xf>
    <xf numFmtId="38" fontId="10" fillId="0" borderId="12" xfId="50" applyFont="1" applyFill="1" applyBorder="1" applyAlignment="1">
      <alignment/>
    </xf>
    <xf numFmtId="176" fontId="10" fillId="0" borderId="15" xfId="5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8" fontId="10" fillId="0" borderId="14" xfId="5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177" fontId="1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10" fillId="0" borderId="0" xfId="50" applyNumberFormat="1" applyFont="1" applyBorder="1" applyAlignment="1">
      <alignment/>
    </xf>
    <xf numFmtId="0" fontId="10" fillId="0" borderId="0" xfId="0" applyFont="1" applyAlignment="1">
      <alignment/>
    </xf>
    <xf numFmtId="38" fontId="10" fillId="0" borderId="0" xfId="5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176" fontId="10" fillId="0" borderId="17" xfId="50" applyNumberFormat="1" applyFont="1" applyBorder="1" applyAlignment="1">
      <alignment/>
    </xf>
    <xf numFmtId="182" fontId="10" fillId="0" borderId="15" xfId="50" applyNumberFormat="1" applyFont="1" applyBorder="1" applyAlignment="1">
      <alignment/>
    </xf>
    <xf numFmtId="38" fontId="10" fillId="0" borderId="17" xfId="50" applyFont="1" applyBorder="1" applyAlignment="1">
      <alignment/>
    </xf>
    <xf numFmtId="3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182" fontId="10" fillId="0" borderId="0" xfId="50" applyNumberFormat="1" applyFont="1" applyBorder="1" applyAlignment="1">
      <alignment/>
    </xf>
    <xf numFmtId="176" fontId="10" fillId="0" borderId="0" xfId="5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183" fontId="0" fillId="0" borderId="0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_x001D__x000C_&quot;_x001B_&#13;_x0015_U_x0001_h_x0007_珣_x0007__x0001__x0001_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="115" zoomScaleNormal="115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6" sqref="Z6"/>
    </sheetView>
  </sheetViews>
  <sheetFormatPr defaultColWidth="9.00390625" defaultRowHeight="13.5"/>
  <cols>
    <col min="1" max="1" width="12.625" style="0" customWidth="1"/>
    <col min="2" max="14" width="8.125" style="0" customWidth="1"/>
    <col min="15" max="16" width="8.125" style="8" customWidth="1"/>
    <col min="17" max="17" width="8.125" style="0" customWidth="1"/>
  </cols>
  <sheetData>
    <row r="1" spans="1:16" ht="24.75" customHeight="1">
      <c r="A1" s="3" t="s">
        <v>47</v>
      </c>
      <c r="N1" s="2"/>
      <c r="O1" s="7"/>
      <c r="P1" s="7"/>
    </row>
    <row r="2" spans="1:14" ht="11.25" customHeight="1">
      <c r="A2" s="1"/>
      <c r="N2" s="5"/>
    </row>
    <row r="3" spans="1:26" ht="14.25" customHeight="1">
      <c r="A3" s="4" t="s">
        <v>7</v>
      </c>
      <c r="K3" s="5"/>
      <c r="N3" s="45"/>
      <c r="P3" s="45"/>
      <c r="Q3" s="45"/>
      <c r="R3" s="45"/>
      <c r="S3" s="45"/>
      <c r="T3" s="45"/>
      <c r="W3" s="47"/>
      <c r="X3" s="47"/>
      <c r="Y3" s="47"/>
      <c r="Z3" s="47" t="s">
        <v>20</v>
      </c>
    </row>
    <row r="4" spans="11:26" ht="11.25" customHeight="1">
      <c r="K4" s="6"/>
      <c r="N4" s="46"/>
      <c r="P4" s="46"/>
      <c r="Q4" s="46"/>
      <c r="R4" s="46"/>
      <c r="S4" s="46"/>
      <c r="T4" s="46"/>
      <c r="W4" s="48"/>
      <c r="X4" s="48"/>
      <c r="Y4" s="48"/>
      <c r="Z4" s="48" t="s">
        <v>43</v>
      </c>
    </row>
    <row r="5" spans="1:26" ht="12.75" customHeight="1">
      <c r="A5" s="9" t="s">
        <v>8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26</v>
      </c>
      <c r="H5" s="10" t="s">
        <v>5</v>
      </c>
      <c r="I5" s="9" t="s">
        <v>6</v>
      </c>
      <c r="J5" s="9" t="s">
        <v>17</v>
      </c>
      <c r="K5" s="11" t="s">
        <v>22</v>
      </c>
      <c r="L5" s="11" t="s">
        <v>23</v>
      </c>
      <c r="M5" s="11" t="s">
        <v>24</v>
      </c>
      <c r="N5" s="11" t="s">
        <v>25</v>
      </c>
      <c r="O5" s="12" t="s">
        <v>33</v>
      </c>
      <c r="P5" s="12" t="s">
        <v>34</v>
      </c>
      <c r="Q5" s="12" t="s">
        <v>35</v>
      </c>
      <c r="R5" s="12" t="s">
        <v>36</v>
      </c>
      <c r="S5" s="12" t="s">
        <v>37</v>
      </c>
      <c r="T5" s="12" t="s">
        <v>38</v>
      </c>
      <c r="U5" s="12" t="s">
        <v>39</v>
      </c>
      <c r="V5" s="12" t="s">
        <v>41</v>
      </c>
      <c r="W5" s="12" t="s">
        <v>42</v>
      </c>
      <c r="X5" s="12" t="s">
        <v>44</v>
      </c>
      <c r="Y5" s="12" t="s">
        <v>45</v>
      </c>
      <c r="Z5" s="12" t="s">
        <v>46</v>
      </c>
    </row>
    <row r="6" spans="1:26" ht="13.5" customHeight="1">
      <c r="A6" s="13" t="s">
        <v>9</v>
      </c>
      <c r="B6" s="14">
        <v>2230</v>
      </c>
      <c r="C6" s="14">
        <v>2637</v>
      </c>
      <c r="D6" s="14">
        <v>3399</v>
      </c>
      <c r="E6" s="14">
        <v>3854</v>
      </c>
      <c r="F6" s="14">
        <v>3234</v>
      </c>
      <c r="G6" s="14">
        <v>2788</v>
      </c>
      <c r="H6" s="14">
        <v>3894</v>
      </c>
      <c r="I6" s="14">
        <v>4507</v>
      </c>
      <c r="J6" s="15">
        <v>6011</v>
      </c>
      <c r="K6" s="16">
        <v>7629</v>
      </c>
      <c r="L6" s="16">
        <v>9427</v>
      </c>
      <c r="M6" s="16">
        <v>11232</v>
      </c>
      <c r="N6" s="16">
        <v>14879</v>
      </c>
      <c r="O6" s="15">
        <f>1795242/100</f>
        <v>17952.42</v>
      </c>
      <c r="P6" s="15">
        <v>17110</v>
      </c>
      <c r="Q6" s="15">
        <v>13497</v>
      </c>
      <c r="R6" s="15">
        <v>18178.24527</v>
      </c>
      <c r="S6" s="21">
        <v>18602</v>
      </c>
      <c r="T6" s="21">
        <v>16516.09</v>
      </c>
      <c r="U6" s="21">
        <v>19956.29</v>
      </c>
      <c r="V6" s="21">
        <v>20999.01</v>
      </c>
      <c r="W6" s="21">
        <v>20704</v>
      </c>
      <c r="X6" s="21">
        <v>19311</v>
      </c>
      <c r="Y6" s="21">
        <v>23089</v>
      </c>
      <c r="Z6" s="21">
        <v>26053</v>
      </c>
    </row>
    <row r="7" spans="1:26" ht="13.5" customHeight="1">
      <c r="A7" s="17"/>
      <c r="B7" s="18">
        <v>3.4</v>
      </c>
      <c r="C7" s="18">
        <v>4</v>
      </c>
      <c r="D7" s="18">
        <v>4.7</v>
      </c>
      <c r="E7" s="18">
        <v>4.6</v>
      </c>
      <c r="F7" s="18">
        <v>3.7</v>
      </c>
      <c r="G7" s="18">
        <v>3.4</v>
      </c>
      <c r="H7" s="18">
        <v>4.569778904379665</v>
      </c>
      <c r="I7" s="18">
        <v>5</v>
      </c>
      <c r="J7" s="19">
        <v>6.2</v>
      </c>
      <c r="K7" s="20">
        <v>7.7</v>
      </c>
      <c r="L7" s="20">
        <v>8.8</v>
      </c>
      <c r="M7" s="20">
        <v>9.2</v>
      </c>
      <c r="N7" s="20">
        <v>10</v>
      </c>
      <c r="O7" s="19">
        <f aca="true" t="shared" si="0" ref="O7:T7">O6/O28*100</f>
        <v>10.728643852736074</v>
      </c>
      <c r="P7" s="19">
        <f t="shared" si="0"/>
        <v>11.250953470633105</v>
      </c>
      <c r="Q7" s="19">
        <f t="shared" si="0"/>
        <v>15.091744658012143</v>
      </c>
      <c r="R7" s="19">
        <f t="shared" si="0"/>
        <v>15.81129448551796</v>
      </c>
      <c r="S7" s="22">
        <f t="shared" si="0"/>
        <v>16.767470998098087</v>
      </c>
      <c r="T7" s="22">
        <f t="shared" si="0"/>
        <v>13.548000766151839</v>
      </c>
      <c r="U7" s="22">
        <f>U6/U28*100</f>
        <v>14.202326696733847</v>
      </c>
      <c r="V7" s="22">
        <f>V6/V28*100</f>
        <v>14.285337212778904</v>
      </c>
      <c r="W7" s="22">
        <f>W6/W28*100</f>
        <v>13.466279016826343</v>
      </c>
      <c r="X7" s="22">
        <f>X6/X28*100</f>
        <v>13.683516857276476</v>
      </c>
      <c r="Y7" s="22">
        <f>Y6/Y28*100</f>
        <v>15.020166536559978</v>
      </c>
      <c r="Z7" s="22">
        <v>15.939040953418088</v>
      </c>
    </row>
    <row r="8" spans="1:27" ht="13.5" customHeight="1">
      <c r="A8" s="13" t="s">
        <v>27</v>
      </c>
      <c r="B8" s="14">
        <v>2392</v>
      </c>
      <c r="C8" s="14">
        <v>2154</v>
      </c>
      <c r="D8" s="14">
        <v>2324</v>
      </c>
      <c r="E8" s="14">
        <v>2724</v>
      </c>
      <c r="F8" s="14">
        <v>2788</v>
      </c>
      <c r="G8" s="14">
        <v>2763</v>
      </c>
      <c r="H8" s="14">
        <v>2783</v>
      </c>
      <c r="I8" s="14">
        <v>2757</v>
      </c>
      <c r="J8" s="15">
        <v>3344</v>
      </c>
      <c r="K8" s="21">
        <v>3909</v>
      </c>
      <c r="L8" s="21">
        <v>4243</v>
      </c>
      <c r="M8" s="21">
        <v>4423</v>
      </c>
      <c r="N8" s="21">
        <v>4628</v>
      </c>
      <c r="O8" s="15">
        <f>559911/100</f>
        <v>5599.11</v>
      </c>
      <c r="P8" s="15">
        <v>5602</v>
      </c>
      <c r="Q8" s="15">
        <v>3618</v>
      </c>
      <c r="R8" s="15">
        <v>4682.30324</v>
      </c>
      <c r="S8" s="21">
        <v>4156</v>
      </c>
      <c r="T8" s="21">
        <v>4792.54</v>
      </c>
      <c r="U8" s="21">
        <v>5018.71</v>
      </c>
      <c r="V8" s="21">
        <v>4675.26</v>
      </c>
      <c r="W8" s="21">
        <v>4021</v>
      </c>
      <c r="X8" s="21">
        <v>3864</v>
      </c>
      <c r="Y8" s="21">
        <v>4618</v>
      </c>
      <c r="Z8" s="21">
        <v>4463</v>
      </c>
      <c r="AA8" s="49"/>
    </row>
    <row r="9" spans="1:26" ht="13.5" customHeight="1">
      <c r="A9" s="17"/>
      <c r="B9" s="18">
        <v>3.8</v>
      </c>
      <c r="C9" s="18">
        <v>3.3</v>
      </c>
      <c r="D9" s="18">
        <v>3.2</v>
      </c>
      <c r="E9" s="18">
        <v>3.2</v>
      </c>
      <c r="F9" s="18">
        <v>3.2</v>
      </c>
      <c r="G9" s="18">
        <v>3.4</v>
      </c>
      <c r="H9" s="18">
        <v>3.265971928836314</v>
      </c>
      <c r="I9" s="18">
        <v>3.1</v>
      </c>
      <c r="J9" s="19">
        <v>3.5</v>
      </c>
      <c r="K9" s="22">
        <v>4</v>
      </c>
      <c r="L9" s="22">
        <v>4</v>
      </c>
      <c r="M9" s="22">
        <v>3.6235683505103964</v>
      </c>
      <c r="N9" s="22">
        <v>3.1</v>
      </c>
      <c r="O9" s="19">
        <f aca="true" t="shared" si="1" ref="O9:W9">O8/O28*100</f>
        <v>3.3461147345200857</v>
      </c>
      <c r="P9" s="19">
        <f t="shared" si="1"/>
        <v>3.6836844735526975</v>
      </c>
      <c r="Q9" s="19">
        <f t="shared" si="1"/>
        <v>4.045486565361779</v>
      </c>
      <c r="R9" s="19">
        <f t="shared" si="1"/>
        <v>4.072630460120032</v>
      </c>
      <c r="S9" s="22">
        <f t="shared" si="1"/>
        <v>3.746135333195122</v>
      </c>
      <c r="T9" s="22">
        <f t="shared" si="1"/>
        <v>3.9312776566253476</v>
      </c>
      <c r="U9" s="22">
        <f>U8/U28*100</f>
        <v>3.571673843994305</v>
      </c>
      <c r="V9" s="22">
        <f t="shared" si="1"/>
        <v>3.1805149698684225</v>
      </c>
      <c r="W9" s="22">
        <f t="shared" si="1"/>
        <v>2.615335583783749</v>
      </c>
      <c r="X9" s="22">
        <f>X8/X28*100</f>
        <v>2.7379788274308066</v>
      </c>
      <c r="Y9" s="22">
        <f>Y8/Y28*100</f>
        <v>3.0041634139994793</v>
      </c>
      <c r="Z9" s="22">
        <v>2.7304318034431705</v>
      </c>
    </row>
    <row r="10" spans="1:26" ht="13.5" customHeight="1">
      <c r="A10" s="13" t="s">
        <v>28</v>
      </c>
      <c r="B10" s="14">
        <v>1267</v>
      </c>
      <c r="C10" s="14">
        <v>1223</v>
      </c>
      <c r="D10" s="14">
        <v>1454</v>
      </c>
      <c r="E10" s="14">
        <v>2020</v>
      </c>
      <c r="F10" s="14">
        <v>2472</v>
      </c>
      <c r="G10" s="14">
        <v>2220</v>
      </c>
      <c r="H10" s="14">
        <v>2161</v>
      </c>
      <c r="I10" s="14">
        <v>2307</v>
      </c>
      <c r="J10" s="15">
        <v>2684</v>
      </c>
      <c r="K10" s="16">
        <v>2362</v>
      </c>
      <c r="L10" s="16">
        <v>2421</v>
      </c>
      <c r="M10" s="16">
        <v>3034</v>
      </c>
      <c r="N10" s="16">
        <v>4075</v>
      </c>
      <c r="O10" s="15">
        <f>472686/100</f>
        <v>4726.86</v>
      </c>
      <c r="P10" s="15">
        <v>3763</v>
      </c>
      <c r="Q10" s="15">
        <v>2057</v>
      </c>
      <c r="R10" s="15">
        <v>2305.88838</v>
      </c>
      <c r="S10" s="21">
        <v>1962</v>
      </c>
      <c r="T10" s="21">
        <v>2428.81</v>
      </c>
      <c r="U10" s="21">
        <v>2610.12</v>
      </c>
      <c r="V10" s="21">
        <v>2718.33</v>
      </c>
      <c r="W10" s="21">
        <v>3387</v>
      </c>
      <c r="X10" s="21">
        <v>3471</v>
      </c>
      <c r="Y10" s="21">
        <v>3673</v>
      </c>
      <c r="Z10" s="21">
        <v>3942</v>
      </c>
    </row>
    <row r="11" spans="1:26" ht="13.5" customHeight="1">
      <c r="A11" s="17"/>
      <c r="B11" s="18">
        <v>2</v>
      </c>
      <c r="C11" s="18">
        <v>1.9</v>
      </c>
      <c r="D11" s="18">
        <v>2</v>
      </c>
      <c r="E11" s="18">
        <v>2.4</v>
      </c>
      <c r="F11" s="18">
        <v>2.8</v>
      </c>
      <c r="G11" s="18">
        <v>2.7</v>
      </c>
      <c r="H11" s="18">
        <v>2.536027789513214</v>
      </c>
      <c r="I11" s="18">
        <v>2.6</v>
      </c>
      <c r="J11" s="19">
        <v>2.8</v>
      </c>
      <c r="K11" s="20">
        <v>2.4</v>
      </c>
      <c r="L11" s="20">
        <v>2.3</v>
      </c>
      <c r="M11" s="20">
        <v>2.4856220609198605</v>
      </c>
      <c r="N11" s="20">
        <v>2.7</v>
      </c>
      <c r="O11" s="19">
        <f aca="true" t="shared" si="2" ref="O11:W11">O10/O28*100</f>
        <v>2.824844643883334</v>
      </c>
      <c r="P11" s="19">
        <f t="shared" si="2"/>
        <v>2.474420684394645</v>
      </c>
      <c r="Q11" s="19">
        <f t="shared" si="2"/>
        <v>2.3000458443751186</v>
      </c>
      <c r="R11" s="19">
        <f t="shared" si="2"/>
        <v>2.005643541793511</v>
      </c>
      <c r="S11" s="22">
        <f t="shared" si="2"/>
        <v>1.7685075851128076</v>
      </c>
      <c r="T11" s="22">
        <f t="shared" si="2"/>
        <v>1.9923310989972354</v>
      </c>
      <c r="U11" s="22">
        <f>U10/U28*100</f>
        <v>1.8575485201747892</v>
      </c>
      <c r="V11" s="22">
        <f t="shared" si="2"/>
        <v>1.8492424502685259</v>
      </c>
      <c r="W11" s="22">
        <f t="shared" si="2"/>
        <v>2.202969814045152</v>
      </c>
      <c r="X11" s="22">
        <f>X10/X28*100</f>
        <v>2.459504272777518</v>
      </c>
      <c r="Y11" s="22">
        <f>Y10/Y28*100</f>
        <v>2.3894093156388236</v>
      </c>
      <c r="Z11" s="22">
        <v>2.4116876919500285</v>
      </c>
    </row>
    <row r="12" spans="1:26" ht="13.5" customHeight="1">
      <c r="A12" s="13" t="s">
        <v>29</v>
      </c>
      <c r="B12" s="14">
        <v>24603</v>
      </c>
      <c r="C12" s="14">
        <v>23040</v>
      </c>
      <c r="D12" s="14">
        <v>25543</v>
      </c>
      <c r="E12" s="14">
        <v>29761</v>
      </c>
      <c r="F12" s="14">
        <v>35395</v>
      </c>
      <c r="G12" s="14">
        <v>33502</v>
      </c>
      <c r="H12" s="14">
        <v>35031</v>
      </c>
      <c r="I12" s="14">
        <v>37480</v>
      </c>
      <c r="J12" s="15">
        <v>40360</v>
      </c>
      <c r="K12" s="21">
        <v>35773</v>
      </c>
      <c r="L12" s="21">
        <v>35419</v>
      </c>
      <c r="M12" s="21">
        <v>40947</v>
      </c>
      <c r="N12" s="21">
        <v>50650</v>
      </c>
      <c r="O12" s="15">
        <f>5086959/100</f>
        <v>50869.59</v>
      </c>
      <c r="P12" s="15">
        <v>40395</v>
      </c>
      <c r="Q12" s="15">
        <v>22260</v>
      </c>
      <c r="R12" s="15">
        <v>26118.910379999998</v>
      </c>
      <c r="S12" s="21">
        <v>23185</v>
      </c>
      <c r="T12" s="21">
        <v>30185.8</v>
      </c>
      <c r="U12" s="21">
        <v>37265.85</v>
      </c>
      <c r="V12" s="21">
        <v>40313.68</v>
      </c>
      <c r="W12" s="21">
        <v>45545</v>
      </c>
      <c r="X12" s="21">
        <v>41662</v>
      </c>
      <c r="Y12" s="21">
        <v>45434</v>
      </c>
      <c r="Z12" s="21">
        <v>45335</v>
      </c>
    </row>
    <row r="13" spans="1:26" ht="13.5" customHeight="1">
      <c r="A13" s="17"/>
      <c r="B13" s="18">
        <v>38.9</v>
      </c>
      <c r="C13" s="18">
        <v>34.8</v>
      </c>
      <c r="D13" s="18">
        <v>35.6</v>
      </c>
      <c r="E13" s="18">
        <v>35.4</v>
      </c>
      <c r="F13" s="18">
        <v>40.2</v>
      </c>
      <c r="G13" s="18">
        <v>41.433502</v>
      </c>
      <c r="H13" s="18">
        <v>41.1104069849317</v>
      </c>
      <c r="I13" s="18">
        <v>41.8</v>
      </c>
      <c r="J13" s="19">
        <v>41.7</v>
      </c>
      <c r="K13" s="22">
        <v>36.2</v>
      </c>
      <c r="L13" s="22">
        <v>33.1</v>
      </c>
      <c r="M13" s="22">
        <v>33.546066752961615</v>
      </c>
      <c r="N13" s="22">
        <v>33.9</v>
      </c>
      <c r="O13" s="19">
        <f aca="true" t="shared" si="3" ref="O13:W13">O12/O28*100</f>
        <v>30.400453757471386</v>
      </c>
      <c r="P13" s="19">
        <f t="shared" si="3"/>
        <v>26.56237670638365</v>
      </c>
      <c r="Q13" s="19">
        <f t="shared" si="3"/>
        <v>24.890141223038476</v>
      </c>
      <c r="R13" s="19">
        <f t="shared" si="3"/>
        <v>22.718022423240843</v>
      </c>
      <c r="S13" s="22">
        <f t="shared" si="3"/>
        <v>20.898495596758636</v>
      </c>
      <c r="T13" s="22">
        <f t="shared" si="3"/>
        <v>24.76114150061583</v>
      </c>
      <c r="U13" s="22">
        <f>U12/U28*100</f>
        <v>26.52105057260037</v>
      </c>
      <c r="V13" s="22">
        <f t="shared" si="3"/>
        <v>27.424841127656048</v>
      </c>
      <c r="W13" s="22">
        <f t="shared" si="3"/>
        <v>29.623342244076305</v>
      </c>
      <c r="X13" s="22">
        <f>X12/X28*100</f>
        <v>29.52113713986083</v>
      </c>
      <c r="Y13" s="22">
        <f>Y12/Y28*100</f>
        <v>29.556336195680462</v>
      </c>
      <c r="Z13" s="22">
        <v>27.735632043265994</v>
      </c>
    </row>
    <row r="14" spans="1:26" ht="13.5" customHeight="1">
      <c r="A14" s="13" t="s">
        <v>10</v>
      </c>
      <c r="B14" s="14">
        <v>2854</v>
      </c>
      <c r="C14" s="14">
        <v>2920</v>
      </c>
      <c r="D14" s="14">
        <v>2671</v>
      </c>
      <c r="E14" s="14">
        <v>4138</v>
      </c>
      <c r="F14" s="14">
        <v>4632</v>
      </c>
      <c r="G14" s="14">
        <v>3272</v>
      </c>
      <c r="H14" s="14">
        <v>3451</v>
      </c>
      <c r="I14" s="14">
        <v>3662</v>
      </c>
      <c r="J14" s="15">
        <v>3301</v>
      </c>
      <c r="K14" s="16">
        <v>3224</v>
      </c>
      <c r="L14" s="16">
        <v>3853</v>
      </c>
      <c r="M14" s="16">
        <v>5231</v>
      </c>
      <c r="N14" s="16">
        <v>7498</v>
      </c>
      <c r="O14" s="15">
        <f>944798/100</f>
        <v>9447.98</v>
      </c>
      <c r="P14" s="15">
        <v>8179</v>
      </c>
      <c r="Q14" s="15">
        <v>4842</v>
      </c>
      <c r="R14" s="15">
        <v>6477.64117</v>
      </c>
      <c r="S14" s="21">
        <v>6358</v>
      </c>
      <c r="T14" s="21">
        <v>6968.08</v>
      </c>
      <c r="U14" s="21">
        <v>8145.95</v>
      </c>
      <c r="V14" s="21">
        <v>7384.81</v>
      </c>
      <c r="W14" s="21">
        <v>7692</v>
      </c>
      <c r="X14" s="21">
        <v>6178</v>
      </c>
      <c r="Y14" s="21">
        <v>7147</v>
      </c>
      <c r="Z14" s="21">
        <v>8202</v>
      </c>
    </row>
    <row r="15" spans="1:26" ht="13.5" customHeight="1">
      <c r="A15" s="17"/>
      <c r="B15" s="18">
        <v>4.5</v>
      </c>
      <c r="C15" s="18">
        <v>4.4</v>
      </c>
      <c r="D15" s="18">
        <v>3.7</v>
      </c>
      <c r="E15" s="18">
        <v>4.9</v>
      </c>
      <c r="F15" s="18">
        <v>5.3</v>
      </c>
      <c r="G15" s="18">
        <v>4</v>
      </c>
      <c r="H15" s="19">
        <v>4.049899075247618</v>
      </c>
      <c r="I15" s="18">
        <v>4.1</v>
      </c>
      <c r="J15" s="19">
        <v>3.4</v>
      </c>
      <c r="K15" s="20">
        <v>3.3</v>
      </c>
      <c r="L15" s="20">
        <v>3.6</v>
      </c>
      <c r="M15" s="20">
        <v>4.285527027248447</v>
      </c>
      <c r="N15" s="20">
        <v>5</v>
      </c>
      <c r="O15" s="19">
        <f aca="true" t="shared" si="4" ref="O15:W15">O14/O28*100</f>
        <v>5.646258974989076</v>
      </c>
      <c r="P15" s="19">
        <f t="shared" si="4"/>
        <v>5.378231936663248</v>
      </c>
      <c r="Q15" s="19">
        <f t="shared" si="4"/>
        <v>5.414108885981685</v>
      </c>
      <c r="R15" s="19">
        <f t="shared" si="4"/>
        <v>5.634201243802731</v>
      </c>
      <c r="S15" s="22">
        <f t="shared" si="4"/>
        <v>5.730974121379832</v>
      </c>
      <c r="T15" s="22">
        <f t="shared" si="4"/>
        <v>5.715853642030729</v>
      </c>
      <c r="U15" s="22">
        <f>U14/U28*100</f>
        <v>5.797242030219999</v>
      </c>
      <c r="V15" s="22">
        <f t="shared" si="4"/>
        <v>5.023784507093514</v>
      </c>
      <c r="W15" s="22">
        <f t="shared" si="4"/>
        <v>5.003024449257547</v>
      </c>
      <c r="X15" s="22">
        <f>X14/X28*100</f>
        <v>4.377648342615818</v>
      </c>
      <c r="Y15" s="22">
        <f>Y14/Y28*100</f>
        <v>4.649362477231329</v>
      </c>
      <c r="Z15" s="22">
        <v>5.017925532565737</v>
      </c>
    </row>
    <row r="16" spans="1:26" ht="13.5" customHeight="1">
      <c r="A16" s="13" t="s">
        <v>30</v>
      </c>
      <c r="B16" s="14">
        <v>9147</v>
      </c>
      <c r="C16" s="14">
        <v>10293</v>
      </c>
      <c r="D16" s="14">
        <v>11866</v>
      </c>
      <c r="E16" s="14">
        <v>14373</v>
      </c>
      <c r="F16" s="14">
        <v>16889</v>
      </c>
      <c r="G16" s="14">
        <v>15530</v>
      </c>
      <c r="H16" s="14">
        <v>14618</v>
      </c>
      <c r="I16" s="14">
        <v>15972</v>
      </c>
      <c r="J16" s="15">
        <v>15611</v>
      </c>
      <c r="K16" s="21">
        <v>17238</v>
      </c>
      <c r="L16" s="21">
        <v>19608</v>
      </c>
      <c r="M16" s="21">
        <v>20558</v>
      </c>
      <c r="N16" s="21">
        <v>24091</v>
      </c>
      <c r="O16" s="15">
        <f>2579898655/100/1000</f>
        <v>25798.98655</v>
      </c>
      <c r="P16" s="15">
        <v>21576</v>
      </c>
      <c r="Q16" s="15">
        <v>12565</v>
      </c>
      <c r="R16" s="15">
        <v>14895.055470000001</v>
      </c>
      <c r="S16" s="21">
        <v>15170</v>
      </c>
      <c r="T16" s="21">
        <v>13685.76</v>
      </c>
      <c r="U16" s="21">
        <v>15927.92</v>
      </c>
      <c r="V16" s="21">
        <v>17646.21</v>
      </c>
      <c r="W16" s="21">
        <v>18835</v>
      </c>
      <c r="X16" s="21">
        <v>18482</v>
      </c>
      <c r="Y16" s="21">
        <v>18267</v>
      </c>
      <c r="Z16" s="21">
        <v>20218</v>
      </c>
    </row>
    <row r="17" spans="1:26" ht="13.5" customHeight="1">
      <c r="A17" s="17"/>
      <c r="B17" s="18">
        <v>14.5</v>
      </c>
      <c r="C17" s="18">
        <v>15.6</v>
      </c>
      <c r="D17" s="18">
        <v>16.5</v>
      </c>
      <c r="E17" s="18">
        <v>17.1</v>
      </c>
      <c r="F17" s="18">
        <v>19.2</v>
      </c>
      <c r="G17" s="18">
        <v>19.2</v>
      </c>
      <c r="H17" s="19">
        <v>17.154860817725204</v>
      </c>
      <c r="I17" s="18">
        <v>17.8</v>
      </c>
      <c r="J17" s="19">
        <v>16.1</v>
      </c>
      <c r="K17" s="22">
        <v>17.5</v>
      </c>
      <c r="L17" s="22">
        <v>18.3</v>
      </c>
      <c r="M17" s="22">
        <v>16.842260490570364</v>
      </c>
      <c r="N17" s="22">
        <v>16.1</v>
      </c>
      <c r="O17" s="19">
        <f aca="true" t="shared" si="5" ref="O17:W17">O16/O28*100</f>
        <v>15.417873381776841</v>
      </c>
      <c r="P17" s="19">
        <f t="shared" si="5"/>
        <v>14.187643020594965</v>
      </c>
      <c r="Q17" s="19">
        <f t="shared" si="5"/>
        <v>14.049623740677378</v>
      </c>
      <c r="R17" s="19">
        <f t="shared" si="5"/>
        <v>12.955601870053057</v>
      </c>
      <c r="S17" s="22">
        <f t="shared" si="5"/>
        <v>13.673934794169874</v>
      </c>
      <c r="T17" s="22">
        <f t="shared" si="5"/>
        <v>11.226306405775833</v>
      </c>
      <c r="U17" s="22">
        <f>U16/U28*100</f>
        <v>11.335449797504495</v>
      </c>
      <c r="V17" s="22">
        <f t="shared" si="5"/>
        <v>12.004473562206561</v>
      </c>
      <c r="W17" s="22">
        <f t="shared" si="5"/>
        <v>12.250645541051206</v>
      </c>
      <c r="X17" s="22">
        <f>X16/X28*100</f>
        <v>13.09609852188824</v>
      </c>
      <c r="Y17" s="22">
        <f>Y16/Y28*100</f>
        <v>11.883294301327089</v>
      </c>
      <c r="Z17" s="22">
        <v>12.369229263278966</v>
      </c>
    </row>
    <row r="18" spans="1:26" ht="13.5" customHeight="1">
      <c r="A18" s="13" t="s">
        <v>31</v>
      </c>
      <c r="B18" s="14">
        <v>1488</v>
      </c>
      <c r="C18" s="14">
        <v>1540</v>
      </c>
      <c r="D18" s="14">
        <v>662</v>
      </c>
      <c r="E18" s="14">
        <v>868</v>
      </c>
      <c r="F18" s="14">
        <v>831</v>
      </c>
      <c r="G18" s="14">
        <v>722</v>
      </c>
      <c r="H18" s="14">
        <v>717</v>
      </c>
      <c r="I18" s="14">
        <v>689</v>
      </c>
      <c r="J18" s="15">
        <v>573</v>
      </c>
      <c r="K18" s="16">
        <v>617</v>
      </c>
      <c r="L18" s="16">
        <v>759</v>
      </c>
      <c r="M18" s="16">
        <v>814</v>
      </c>
      <c r="N18" s="16">
        <v>874</v>
      </c>
      <c r="O18" s="15">
        <f>96425/100</f>
        <v>964.25</v>
      </c>
      <c r="P18" s="15">
        <v>798</v>
      </c>
      <c r="Q18" s="15">
        <v>509</v>
      </c>
      <c r="R18" s="15">
        <v>659.2932099999999</v>
      </c>
      <c r="S18" s="21">
        <v>668</v>
      </c>
      <c r="T18" s="21">
        <v>620.56</v>
      </c>
      <c r="U18" s="21">
        <v>596.5</v>
      </c>
      <c r="V18" s="21">
        <v>632.96</v>
      </c>
      <c r="W18" s="21">
        <v>688</v>
      </c>
      <c r="X18" s="21">
        <v>768</v>
      </c>
      <c r="Y18" s="21">
        <v>657</v>
      </c>
      <c r="Z18" s="21">
        <v>745</v>
      </c>
    </row>
    <row r="19" spans="1:26" ht="13.5" customHeight="1">
      <c r="A19" s="17"/>
      <c r="B19" s="18">
        <v>2.4</v>
      </c>
      <c r="C19" s="18">
        <v>2.3</v>
      </c>
      <c r="D19" s="18">
        <v>0.9</v>
      </c>
      <c r="E19" s="18">
        <v>1</v>
      </c>
      <c r="F19" s="18">
        <v>0.9</v>
      </c>
      <c r="G19" s="18">
        <v>0.9</v>
      </c>
      <c r="H19" s="18">
        <v>0.8414307843965638</v>
      </c>
      <c r="I19" s="18">
        <v>0.8</v>
      </c>
      <c r="J19" s="19">
        <v>0.6</v>
      </c>
      <c r="K19" s="20">
        <v>0.6</v>
      </c>
      <c r="L19" s="20">
        <v>0.7</v>
      </c>
      <c r="M19" s="20">
        <v>0.666874211466304</v>
      </c>
      <c r="N19" s="20">
        <v>0.6</v>
      </c>
      <c r="O19" s="19">
        <f aca="true" t="shared" si="6" ref="O19:W19">O18/O28*100</f>
        <v>0.5762507135528669</v>
      </c>
      <c r="P19" s="19">
        <f t="shared" si="6"/>
        <v>0.5247376311844079</v>
      </c>
      <c r="Q19" s="19">
        <f t="shared" si="6"/>
        <v>0.5691411447675914</v>
      </c>
      <c r="R19" s="19">
        <f t="shared" si="6"/>
        <v>0.5734480386187701</v>
      </c>
      <c r="S19" s="22">
        <f t="shared" si="6"/>
        <v>0.6021218485501303</v>
      </c>
      <c r="T19" s="22">
        <f t="shared" si="6"/>
        <v>0.5090398124158432</v>
      </c>
      <c r="U19" s="22">
        <f>U18/U28*100</f>
        <v>0.42451216506684053</v>
      </c>
      <c r="V19" s="22">
        <f t="shared" si="6"/>
        <v>0.4305939681061409</v>
      </c>
      <c r="W19" s="22">
        <f t="shared" si="6"/>
        <v>0.44748840627784603</v>
      </c>
      <c r="X19" s="22">
        <f>X18/X28*100</f>
        <v>0.5441945495514646</v>
      </c>
      <c r="Y19" s="22">
        <f>Y18/Y28*100</f>
        <v>0.4274004683840749</v>
      </c>
      <c r="Z19" s="22">
        <v>0.4557857256475828</v>
      </c>
    </row>
    <row r="20" spans="1:26" ht="13.5" customHeight="1">
      <c r="A20" s="13" t="s">
        <v>18</v>
      </c>
      <c r="B20" s="14">
        <v>84</v>
      </c>
      <c r="C20" s="14">
        <v>75</v>
      </c>
      <c r="D20" s="14">
        <v>107</v>
      </c>
      <c r="E20" s="14">
        <v>174</v>
      </c>
      <c r="F20" s="14">
        <v>220</v>
      </c>
      <c r="G20" s="14">
        <v>114</v>
      </c>
      <c r="H20" s="15">
        <v>121</v>
      </c>
      <c r="I20" s="14">
        <v>174</v>
      </c>
      <c r="J20" s="15">
        <v>314</v>
      </c>
      <c r="K20" s="21">
        <v>595</v>
      </c>
      <c r="L20" s="21">
        <v>1060</v>
      </c>
      <c r="M20" s="21">
        <v>1279</v>
      </c>
      <c r="N20" s="21">
        <v>2454</v>
      </c>
      <c r="O20" s="15">
        <f>440861/100</f>
        <v>4408.61</v>
      </c>
      <c r="P20" s="15">
        <v>5977</v>
      </c>
      <c r="Q20" s="15">
        <v>804</v>
      </c>
      <c r="R20" s="15">
        <v>2778.8904700000003</v>
      </c>
      <c r="S20" s="21">
        <v>3529</v>
      </c>
      <c r="T20" s="21">
        <v>4208.6</v>
      </c>
      <c r="U20" s="21">
        <v>4284.26</v>
      </c>
      <c r="V20" s="21">
        <v>3939.61</v>
      </c>
      <c r="W20" s="21">
        <v>3028</v>
      </c>
      <c r="X20" s="21">
        <v>2801</v>
      </c>
      <c r="Y20" s="21">
        <v>3006</v>
      </c>
      <c r="Z20" s="21">
        <v>3566</v>
      </c>
    </row>
    <row r="21" spans="1:26" ht="13.5" customHeight="1">
      <c r="A21" s="17"/>
      <c r="B21" s="18">
        <v>0.1</v>
      </c>
      <c r="C21" s="18">
        <v>0.1</v>
      </c>
      <c r="D21" s="18">
        <v>0.1</v>
      </c>
      <c r="E21" s="18">
        <v>0.2</v>
      </c>
      <c r="F21" s="18">
        <v>0.3</v>
      </c>
      <c r="G21" s="18">
        <v>0.1</v>
      </c>
      <c r="H21" s="19">
        <v>0.14199877951462236</v>
      </c>
      <c r="I21" s="18">
        <v>0.2</v>
      </c>
      <c r="J21" s="19">
        <v>0.3</v>
      </c>
      <c r="K21" s="22">
        <v>0.6</v>
      </c>
      <c r="L21" s="22">
        <v>1</v>
      </c>
      <c r="M21" s="22">
        <v>1.0478281529059001</v>
      </c>
      <c r="N21" s="22">
        <v>1.6</v>
      </c>
      <c r="O21" s="19">
        <f aca="true" t="shared" si="7" ref="O21:W21">O20/O28*100</f>
        <v>2.63465352167623</v>
      </c>
      <c r="P21" s="19">
        <f t="shared" si="7"/>
        <v>3.930271706252137</v>
      </c>
      <c r="Q21" s="19">
        <f t="shared" si="7"/>
        <v>0.8989970145248398</v>
      </c>
      <c r="R21" s="19">
        <f t="shared" si="7"/>
        <v>2.417057032269288</v>
      </c>
      <c r="S21" s="22">
        <f t="shared" si="7"/>
        <v>3.1809700651697748</v>
      </c>
      <c r="T21" s="22">
        <f t="shared" si="7"/>
        <v>3.4522769023677298</v>
      </c>
      <c r="U21" s="22">
        <f>U20/U28*100</f>
        <v>3.0489865688336333</v>
      </c>
      <c r="V21" s="22">
        <f t="shared" si="7"/>
        <v>2.6800624094581553</v>
      </c>
      <c r="W21" s="22">
        <f t="shared" si="7"/>
        <v>1.96946932297866</v>
      </c>
      <c r="X21" s="22">
        <f>X20/X28*100</f>
        <v>1.98475121522611</v>
      </c>
      <c r="Y21" s="22">
        <f>Y20/Y28*100</f>
        <v>1.955503512880562</v>
      </c>
      <c r="Z21" s="22">
        <v>2.181653553905074</v>
      </c>
    </row>
    <row r="22" spans="1:26" ht="13.5" customHeight="1">
      <c r="A22" s="13" t="s">
        <v>11</v>
      </c>
      <c r="B22" s="14">
        <v>100</v>
      </c>
      <c r="C22" s="14">
        <v>127</v>
      </c>
      <c r="D22" s="14">
        <v>169</v>
      </c>
      <c r="E22" s="14">
        <v>302</v>
      </c>
      <c r="F22" s="14">
        <v>316</v>
      </c>
      <c r="G22" s="14">
        <v>323</v>
      </c>
      <c r="H22" s="14">
        <v>326</v>
      </c>
      <c r="I22" s="14">
        <v>261</v>
      </c>
      <c r="J22" s="15">
        <v>440</v>
      </c>
      <c r="K22" s="23">
        <v>665</v>
      </c>
      <c r="L22" s="24">
        <v>1337</v>
      </c>
      <c r="M22" s="24">
        <v>223</v>
      </c>
      <c r="N22" s="24">
        <v>342</v>
      </c>
      <c r="O22" s="15">
        <f>(722043-222666-440861)/100</f>
        <v>585.16</v>
      </c>
      <c r="P22" s="15">
        <v>1069</v>
      </c>
      <c r="Q22" s="15">
        <v>144</v>
      </c>
      <c r="R22" s="15">
        <v>439.52012</v>
      </c>
      <c r="S22" s="21">
        <v>578</v>
      </c>
      <c r="T22" s="21">
        <v>776.37</v>
      </c>
      <c r="U22" s="21">
        <v>1002.82</v>
      </c>
      <c r="V22" s="21">
        <v>760.77</v>
      </c>
      <c r="W22" s="21">
        <v>298</v>
      </c>
      <c r="X22" s="21">
        <v>457</v>
      </c>
      <c r="Y22" s="21">
        <v>1665</v>
      </c>
      <c r="Z22" s="21">
        <v>1746</v>
      </c>
    </row>
    <row r="23" spans="1:26" ht="13.5" customHeight="1">
      <c r="A23" s="17"/>
      <c r="B23" s="18">
        <v>0.2</v>
      </c>
      <c r="C23" s="18">
        <v>0.2</v>
      </c>
      <c r="D23" s="18">
        <v>0.2</v>
      </c>
      <c r="E23" s="18">
        <v>0.4</v>
      </c>
      <c r="F23" s="18">
        <v>0.4</v>
      </c>
      <c r="G23" s="18">
        <v>0.4</v>
      </c>
      <c r="H23" s="18">
        <v>0.3825752241468338</v>
      </c>
      <c r="I23" s="18">
        <v>0.3</v>
      </c>
      <c r="J23" s="19">
        <v>0.5</v>
      </c>
      <c r="K23" s="23">
        <v>0.7</v>
      </c>
      <c r="L23" s="23">
        <v>1.2</v>
      </c>
      <c r="M23" s="20">
        <v>0.2</v>
      </c>
      <c r="N23" s="20">
        <v>0.2</v>
      </c>
      <c r="O23" s="19">
        <f aca="true" t="shared" si="8" ref="O23:W23">O22/O28*100</f>
        <v>0.34970066636514974</v>
      </c>
      <c r="P23" s="19">
        <f t="shared" si="8"/>
        <v>0.7029380046818695</v>
      </c>
      <c r="Q23" s="19">
        <f t="shared" si="8"/>
        <v>0.16101439066116535</v>
      </c>
      <c r="R23" s="19">
        <f t="shared" si="8"/>
        <v>0.38229113681830046</v>
      </c>
      <c r="S23" s="22">
        <f t="shared" si="8"/>
        <v>0.5209976473981667</v>
      </c>
      <c r="T23" s="22">
        <f t="shared" si="8"/>
        <v>0.6368493605216067</v>
      </c>
      <c r="U23" s="22">
        <f>U22/U28*100</f>
        <v>0.7136786074976178</v>
      </c>
      <c r="V23" s="22">
        <f t="shared" si="8"/>
        <v>0.5175413503477453</v>
      </c>
      <c r="W23" s="22">
        <f t="shared" si="8"/>
        <v>0.1938249201610438</v>
      </c>
      <c r="X23" s="22">
        <f>X22/X28*100</f>
        <v>0.3238241004492439</v>
      </c>
      <c r="Y23" s="22">
        <f>Y22/Y28*100</f>
        <v>1.0831381733021077</v>
      </c>
      <c r="Z23" s="22">
        <v>1.068190438900241</v>
      </c>
    </row>
    <row r="24" spans="1:26" ht="13.5" customHeight="1">
      <c r="A24" s="13" t="s">
        <v>12</v>
      </c>
      <c r="B24" s="14">
        <v>3072</v>
      </c>
      <c r="C24" s="14">
        <v>2731</v>
      </c>
      <c r="D24" s="14">
        <v>3043</v>
      </c>
      <c r="E24" s="14">
        <v>3827</v>
      </c>
      <c r="F24" s="14">
        <v>3913</v>
      </c>
      <c r="G24" s="14">
        <v>3084</v>
      </c>
      <c r="H24" s="15">
        <v>3129</v>
      </c>
      <c r="I24" s="14">
        <v>3899</v>
      </c>
      <c r="J24" s="15">
        <v>4464</v>
      </c>
      <c r="K24" s="21">
        <v>4993</v>
      </c>
      <c r="L24" s="21">
        <v>5099</v>
      </c>
      <c r="M24" s="21">
        <v>6326</v>
      </c>
      <c r="N24" s="21">
        <v>7733</v>
      </c>
      <c r="O24" s="15">
        <f>1109265/100</f>
        <v>11092.65</v>
      </c>
      <c r="P24" s="15">
        <v>13460</v>
      </c>
      <c r="Q24" s="15">
        <v>7616</v>
      </c>
      <c r="R24" s="15">
        <v>9389.97156</v>
      </c>
      <c r="S24" s="21">
        <v>7899</v>
      </c>
      <c r="T24" s="21">
        <v>10909.77</v>
      </c>
      <c r="U24" s="21">
        <v>12314.78</v>
      </c>
      <c r="V24" s="21">
        <v>13485.22</v>
      </c>
      <c r="W24" s="21">
        <v>14174</v>
      </c>
      <c r="X24" s="21">
        <v>11822</v>
      </c>
      <c r="Y24" s="21">
        <v>10653</v>
      </c>
      <c r="Z24" s="21">
        <v>11126</v>
      </c>
    </row>
    <row r="25" spans="1:26" ht="13.5" customHeight="1">
      <c r="A25" s="17"/>
      <c r="B25" s="18">
        <v>4.9</v>
      </c>
      <c r="C25" s="18">
        <v>4.1</v>
      </c>
      <c r="D25" s="18">
        <v>4.2</v>
      </c>
      <c r="E25" s="18">
        <v>4.5</v>
      </c>
      <c r="F25" s="18">
        <v>4.4</v>
      </c>
      <c r="G25" s="18">
        <v>3.8</v>
      </c>
      <c r="H25" s="19">
        <v>3.672018025630193</v>
      </c>
      <c r="I25" s="18">
        <v>4.4</v>
      </c>
      <c r="J25" s="19">
        <v>4.6</v>
      </c>
      <c r="K25" s="22">
        <v>5.1</v>
      </c>
      <c r="L25" s="22">
        <v>4.8</v>
      </c>
      <c r="M25" s="22">
        <v>5.182612115154594</v>
      </c>
      <c r="N25" s="22">
        <v>5.2</v>
      </c>
      <c r="O25" s="19">
        <f aca="true" t="shared" si="9" ref="O25:W25">O24/O28*100</f>
        <v>6.6291392042439305</v>
      </c>
      <c r="P25" s="19">
        <f t="shared" si="9"/>
        <v>8.850837739025225</v>
      </c>
      <c r="Q25" s="19">
        <f t="shared" si="9"/>
        <v>8.515872217190521</v>
      </c>
      <c r="R25" s="19">
        <f t="shared" si="9"/>
        <v>8.167323266939201</v>
      </c>
      <c r="S25" s="22">
        <f t="shared" si="9"/>
        <v>7.1200007211040095</v>
      </c>
      <c r="T25" s="22">
        <f t="shared" si="9"/>
        <v>8.949186660919162</v>
      </c>
      <c r="U25" s="22">
        <f>U24/U28*100</f>
        <v>8.764080335493423</v>
      </c>
      <c r="V25" s="22">
        <f t="shared" si="9"/>
        <v>9.173809388562143</v>
      </c>
      <c r="W25" s="22">
        <f t="shared" si="9"/>
        <v>9.219041672357834</v>
      </c>
      <c r="X25" s="22">
        <f>X24/X28*100</f>
        <v>8.376911412496636</v>
      </c>
      <c r="Y25" s="22">
        <f>Y24/Y28*100</f>
        <v>6.930132708821233</v>
      </c>
      <c r="Z25" s="22">
        <v>6.806808031617457</v>
      </c>
    </row>
    <row r="26" spans="1:26" ht="13.5" customHeight="1">
      <c r="A26" s="13" t="s">
        <v>19</v>
      </c>
      <c r="B26" s="14">
        <v>578</v>
      </c>
      <c r="C26" s="14">
        <v>535</v>
      </c>
      <c r="D26" s="14">
        <v>721</v>
      </c>
      <c r="E26" s="14">
        <v>640</v>
      </c>
      <c r="F26" s="14">
        <v>1691</v>
      </c>
      <c r="G26" s="14">
        <v>1342</v>
      </c>
      <c r="H26" s="14">
        <v>1288</v>
      </c>
      <c r="I26" s="14">
        <v>1206</v>
      </c>
      <c r="J26" s="15">
        <v>1375</v>
      </c>
      <c r="K26" s="16">
        <v>1641</v>
      </c>
      <c r="L26" s="16">
        <v>2313</v>
      </c>
      <c r="M26" s="16">
        <v>2731</v>
      </c>
      <c r="N26" s="16">
        <v>3903</v>
      </c>
      <c r="O26" s="15">
        <f>452017/100</f>
        <v>4520.17</v>
      </c>
      <c r="P26" s="15">
        <v>4435</v>
      </c>
      <c r="Q26" s="15">
        <v>2260</v>
      </c>
      <c r="R26" s="15">
        <v>2654.03706</v>
      </c>
      <c r="S26" s="21">
        <v>2441</v>
      </c>
      <c r="T26" s="21">
        <v>2636.93</v>
      </c>
      <c r="U26" s="21">
        <v>3100.84</v>
      </c>
      <c r="V26" s="21">
        <v>3029.01</v>
      </c>
      <c r="W26" s="21">
        <v>2758</v>
      </c>
      <c r="X26" s="21">
        <v>1858</v>
      </c>
      <c r="Y26" s="21">
        <v>2103</v>
      </c>
      <c r="Z26" s="21">
        <v>2060</v>
      </c>
    </row>
    <row r="27" spans="1:26" ht="13.5" customHeight="1">
      <c r="A27" s="25"/>
      <c r="B27" s="18">
        <v>0.9</v>
      </c>
      <c r="C27" s="18">
        <v>0.8</v>
      </c>
      <c r="D27" s="18">
        <v>1</v>
      </c>
      <c r="E27" s="18">
        <v>0.8</v>
      </c>
      <c r="F27" s="18">
        <v>1.9</v>
      </c>
      <c r="G27" s="18">
        <v>1.7</v>
      </c>
      <c r="H27" s="18">
        <v>1.511524198469699</v>
      </c>
      <c r="I27" s="18">
        <v>1.3</v>
      </c>
      <c r="J27" s="19">
        <v>1.4</v>
      </c>
      <c r="K27" s="20">
        <v>1.7</v>
      </c>
      <c r="L27" s="20">
        <v>2.2</v>
      </c>
      <c r="M27" s="20">
        <v>2.2373875571430912</v>
      </c>
      <c r="N27" s="20">
        <v>2.6</v>
      </c>
      <c r="O27" s="19">
        <f aca="true" t="shared" si="10" ref="O27:W27">O26/O28*100</f>
        <v>2.7013235031166842</v>
      </c>
      <c r="P27" s="19">
        <f t="shared" si="10"/>
        <v>2.916305005392041</v>
      </c>
      <c r="Q27" s="19">
        <f t="shared" si="10"/>
        <v>2.5270314089877335</v>
      </c>
      <c r="R27" s="19">
        <f t="shared" si="10"/>
        <v>2.3084605201356876</v>
      </c>
      <c r="S27" s="22">
        <f t="shared" si="10"/>
        <v>2.200268611243814</v>
      </c>
      <c r="T27" s="22">
        <f t="shared" si="10"/>
        <v>2.1630500717959737</v>
      </c>
      <c r="U27" s="22">
        <f t="shared" si="10"/>
        <v>2.2067800535219813</v>
      </c>
      <c r="V27" s="22">
        <f t="shared" si="10"/>
        <v>2.060593774224567</v>
      </c>
      <c r="W27" s="22">
        <f t="shared" si="10"/>
        <v>1.793856140282412</v>
      </c>
      <c r="X27" s="22">
        <f>X26/X28*100</f>
        <v>1.31655400138883</v>
      </c>
      <c r="Y27" s="22">
        <f>Y26/Y28*100</f>
        <v>1.3680718188914909</v>
      </c>
      <c r="Z27" s="22">
        <v>1.2602934158845913</v>
      </c>
    </row>
    <row r="28" spans="1:26" ht="13.5" customHeight="1">
      <c r="A28" s="26" t="s">
        <v>13</v>
      </c>
      <c r="B28" s="14">
        <v>63248</v>
      </c>
      <c r="C28" s="14">
        <v>66168</v>
      </c>
      <c r="D28" s="14">
        <v>71810</v>
      </c>
      <c r="E28" s="14">
        <v>84170</v>
      </c>
      <c r="F28" s="14">
        <v>88017</v>
      </c>
      <c r="G28" s="14">
        <v>80893</v>
      </c>
      <c r="H28" s="15">
        <v>85212</v>
      </c>
      <c r="I28" s="14">
        <v>89560</v>
      </c>
      <c r="J28" s="15">
        <v>96778</v>
      </c>
      <c r="K28" s="21">
        <v>98772</v>
      </c>
      <c r="L28" s="21">
        <v>106933</v>
      </c>
      <c r="M28" s="21">
        <v>122062</v>
      </c>
      <c r="N28" s="21">
        <v>149504</v>
      </c>
      <c r="O28" s="15">
        <f>16733168/100</f>
        <v>167331.68</v>
      </c>
      <c r="P28" s="15">
        <v>152076</v>
      </c>
      <c r="Q28" s="15">
        <v>89433</v>
      </c>
      <c r="R28" s="15">
        <v>114970</v>
      </c>
      <c r="S28" s="21">
        <v>110941</v>
      </c>
      <c r="T28" s="21">
        <v>121907.95</v>
      </c>
      <c r="U28" s="21">
        <v>140514.23</v>
      </c>
      <c r="V28" s="21">
        <v>146996.95</v>
      </c>
      <c r="W28" s="21">
        <v>153747</v>
      </c>
      <c r="X28" s="21">
        <v>141126</v>
      </c>
      <c r="Y28" s="21">
        <v>153720</v>
      </c>
      <c r="Z28" s="21">
        <v>163454</v>
      </c>
    </row>
    <row r="29" spans="1:26" ht="13.5" customHeight="1">
      <c r="A29" s="27"/>
      <c r="B29" s="28">
        <v>100</v>
      </c>
      <c r="C29" s="28">
        <v>100</v>
      </c>
      <c r="D29" s="28">
        <v>100</v>
      </c>
      <c r="E29" s="28">
        <v>100</v>
      </c>
      <c r="F29" s="28">
        <v>100</v>
      </c>
      <c r="G29" s="28">
        <v>100</v>
      </c>
      <c r="H29" s="28">
        <v>100</v>
      </c>
      <c r="I29" s="28">
        <v>100</v>
      </c>
      <c r="J29" s="19">
        <v>100</v>
      </c>
      <c r="K29" s="22">
        <v>100</v>
      </c>
      <c r="L29" s="22">
        <v>100</v>
      </c>
      <c r="M29" s="22">
        <v>100</v>
      </c>
      <c r="N29" s="22">
        <v>100</v>
      </c>
      <c r="O29" s="19">
        <f aca="true" t="shared" si="11" ref="O29:T29">O28/O28*100</f>
        <v>100</v>
      </c>
      <c r="P29" s="19">
        <f t="shared" si="11"/>
        <v>100</v>
      </c>
      <c r="Q29" s="19">
        <f t="shared" si="11"/>
        <v>100</v>
      </c>
      <c r="R29" s="19">
        <f t="shared" si="11"/>
        <v>100</v>
      </c>
      <c r="S29" s="22">
        <f t="shared" si="11"/>
        <v>100</v>
      </c>
      <c r="T29" s="22">
        <f t="shared" si="11"/>
        <v>100</v>
      </c>
      <c r="U29" s="22">
        <f>U28/U28*100</f>
        <v>100</v>
      </c>
      <c r="V29" s="22">
        <f>V28/V28*100</f>
        <v>100</v>
      </c>
      <c r="W29" s="22">
        <f>W28/W28*100</f>
        <v>100</v>
      </c>
      <c r="X29" s="22">
        <f>X28/X28*100</f>
        <v>100</v>
      </c>
      <c r="Y29" s="22">
        <f>Y28/Y28*100</f>
        <v>100</v>
      </c>
      <c r="Z29" s="22">
        <v>100</v>
      </c>
    </row>
    <row r="30" spans="1:16" ht="10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32"/>
      <c r="L30" s="32"/>
      <c r="M30" s="32"/>
      <c r="N30" s="32"/>
      <c r="O30" s="33"/>
      <c r="P30" s="33"/>
    </row>
    <row r="31" spans="1:16" ht="10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</row>
    <row r="32" spans="1:26" ht="13.5" customHeight="1">
      <c r="A32" s="4" t="s">
        <v>14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4"/>
      <c r="N32" s="45"/>
      <c r="P32" s="45"/>
      <c r="Q32" s="45"/>
      <c r="R32" s="45"/>
      <c r="S32" s="45"/>
      <c r="T32" s="45"/>
      <c r="W32" s="47"/>
      <c r="X32" s="47"/>
      <c r="Y32" s="47"/>
      <c r="Z32" s="47" t="s">
        <v>20</v>
      </c>
    </row>
    <row r="33" spans="1:26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5"/>
      <c r="N33" s="46"/>
      <c r="P33" s="46"/>
      <c r="Q33" s="46"/>
      <c r="R33" s="46"/>
      <c r="S33" s="46"/>
      <c r="T33" s="46"/>
      <c r="W33" s="48"/>
      <c r="X33" s="48"/>
      <c r="Y33" s="48"/>
      <c r="Z33" s="48" t="s">
        <v>21</v>
      </c>
    </row>
    <row r="34" spans="1:26" ht="13.5" customHeight="1">
      <c r="A34" s="26" t="s">
        <v>8</v>
      </c>
      <c r="B34" s="36" t="s">
        <v>0</v>
      </c>
      <c r="C34" s="36" t="s">
        <v>1</v>
      </c>
      <c r="D34" s="36" t="s">
        <v>2</v>
      </c>
      <c r="E34" s="36" t="s">
        <v>3</v>
      </c>
      <c r="F34" s="36" t="s">
        <v>4</v>
      </c>
      <c r="G34" s="36" t="s">
        <v>15</v>
      </c>
      <c r="H34" s="36" t="s">
        <v>5</v>
      </c>
      <c r="I34" s="9" t="s">
        <v>6</v>
      </c>
      <c r="J34" s="9" t="s">
        <v>17</v>
      </c>
      <c r="K34" s="11" t="s">
        <v>22</v>
      </c>
      <c r="L34" s="11" t="s">
        <v>23</v>
      </c>
      <c r="M34" s="11" t="s">
        <v>24</v>
      </c>
      <c r="N34" s="11" t="s">
        <v>25</v>
      </c>
      <c r="O34" s="12" t="s">
        <v>33</v>
      </c>
      <c r="P34" s="12" t="s">
        <v>34</v>
      </c>
      <c r="Q34" s="12" t="s">
        <v>35</v>
      </c>
      <c r="R34" s="12" t="s">
        <v>36</v>
      </c>
      <c r="S34" s="12" t="s">
        <v>37</v>
      </c>
      <c r="T34" s="12" t="s">
        <v>38</v>
      </c>
      <c r="U34" s="12" t="s">
        <v>39</v>
      </c>
      <c r="V34" s="12" t="s">
        <v>41</v>
      </c>
      <c r="W34" s="12" t="s">
        <v>42</v>
      </c>
      <c r="X34" s="12" t="s">
        <v>44</v>
      </c>
      <c r="Y34" s="12" t="s">
        <v>45</v>
      </c>
      <c r="Z34" s="12" t="s">
        <v>46</v>
      </c>
    </row>
    <row r="35" spans="1:26" ht="13.5" customHeight="1">
      <c r="A35" s="13" t="s">
        <v>9</v>
      </c>
      <c r="B35" s="14">
        <v>2422</v>
      </c>
      <c r="C35" s="14">
        <v>3988</v>
      </c>
      <c r="D35" s="14">
        <v>5108</v>
      </c>
      <c r="E35" s="14">
        <v>5719</v>
      </c>
      <c r="F35" s="14">
        <v>5690</v>
      </c>
      <c r="G35" s="14">
        <v>5689</v>
      </c>
      <c r="H35" s="14">
        <v>6425</v>
      </c>
      <c r="I35" s="15">
        <v>7890</v>
      </c>
      <c r="J35" s="15">
        <v>8955</v>
      </c>
      <c r="K35" s="16">
        <v>9509</v>
      </c>
      <c r="L35" s="16">
        <v>10962</v>
      </c>
      <c r="M35" s="16">
        <v>12797</v>
      </c>
      <c r="N35" s="16">
        <v>15845</v>
      </c>
      <c r="O35" s="15">
        <f>1741595/100</f>
        <v>17415.95</v>
      </c>
      <c r="P35" s="15">
        <v>16859</v>
      </c>
      <c r="Q35" s="15">
        <v>12193</v>
      </c>
      <c r="R35" s="15">
        <v>14184.18926</v>
      </c>
      <c r="S35" s="21">
        <v>16572</v>
      </c>
      <c r="T35" s="21">
        <v>17078.48</v>
      </c>
      <c r="U35" s="21">
        <v>18101.55</v>
      </c>
      <c r="V35" s="21">
        <v>19263.68</v>
      </c>
      <c r="W35" s="21">
        <v>20677</v>
      </c>
      <c r="X35" s="21">
        <v>17825</v>
      </c>
      <c r="Y35" s="21">
        <v>18852</v>
      </c>
      <c r="Z35" s="21">
        <v>19974</v>
      </c>
    </row>
    <row r="36" spans="1:26" ht="13.5" customHeight="1">
      <c r="A36" s="37"/>
      <c r="B36" s="38">
        <v>10.8</v>
      </c>
      <c r="C36" s="38">
        <v>14.4</v>
      </c>
      <c r="D36" s="38">
        <v>15.8</v>
      </c>
      <c r="E36" s="38">
        <v>16.4</v>
      </c>
      <c r="F36" s="38">
        <v>17.7</v>
      </c>
      <c r="G36" s="38">
        <v>18.3</v>
      </c>
      <c r="H36" s="18">
        <v>18.794793037882112</v>
      </c>
      <c r="I36" s="39">
        <v>21.9</v>
      </c>
      <c r="J36" s="19">
        <v>23.9</v>
      </c>
      <c r="K36" s="20">
        <v>24.1</v>
      </c>
      <c r="L36" s="20">
        <v>25.1</v>
      </c>
      <c r="M36" s="22">
        <v>25.30151449246708</v>
      </c>
      <c r="N36" s="22">
        <v>25.4</v>
      </c>
      <c r="O36" s="19">
        <f aca="true" t="shared" si="12" ref="O36:V36">O35/O57*100</f>
        <v>25.82277336136641</v>
      </c>
      <c r="P36" s="19">
        <f t="shared" si="12"/>
        <v>24.481942407388583</v>
      </c>
      <c r="Q36" s="19">
        <f t="shared" si="12"/>
        <v>28.563731346780052</v>
      </c>
      <c r="R36" s="19">
        <f t="shared" si="12"/>
        <v>28.608261372069983</v>
      </c>
      <c r="S36" s="22">
        <f t="shared" si="12"/>
        <v>28.514892372283494</v>
      </c>
      <c r="T36" s="22">
        <f t="shared" si="12"/>
        <v>27.826525601215614</v>
      </c>
      <c r="U36" s="22">
        <f>U35/U57*100</f>
        <v>26.46192155866961</v>
      </c>
      <c r="V36" s="22">
        <f t="shared" si="12"/>
        <v>26.00909091154575</v>
      </c>
      <c r="W36" s="22">
        <f>W35/W57*100</f>
        <v>28.239552034963122</v>
      </c>
      <c r="X36" s="22">
        <f>X35/X57*100</f>
        <v>28.833244366800926</v>
      </c>
      <c r="Y36" s="22">
        <f>Y35/Y57*100</f>
        <v>27.957467633580997</v>
      </c>
      <c r="Z36" s="22">
        <v>12.219951790717879</v>
      </c>
    </row>
    <row r="37" spans="1:26" ht="13.5" customHeight="1">
      <c r="A37" s="13" t="s">
        <v>27</v>
      </c>
      <c r="B37" s="14">
        <v>1354</v>
      </c>
      <c r="C37" s="14">
        <v>1391</v>
      </c>
      <c r="D37" s="14">
        <v>1508</v>
      </c>
      <c r="E37" s="14">
        <v>1716</v>
      </c>
      <c r="F37" s="14">
        <v>1761</v>
      </c>
      <c r="G37" s="14">
        <v>1388</v>
      </c>
      <c r="H37" s="14">
        <v>1553</v>
      </c>
      <c r="I37" s="15">
        <v>1730</v>
      </c>
      <c r="J37" s="15">
        <v>1747</v>
      </c>
      <c r="K37" s="21">
        <v>1627</v>
      </c>
      <c r="L37" s="21">
        <v>1915</v>
      </c>
      <c r="M37" s="21">
        <v>1895</v>
      </c>
      <c r="N37" s="21">
        <v>2381</v>
      </c>
      <c r="O37" s="15">
        <f>259401/100</f>
        <v>2594.01</v>
      </c>
      <c r="P37" s="15">
        <v>3037</v>
      </c>
      <c r="Q37" s="15">
        <v>1866</v>
      </c>
      <c r="R37" s="15">
        <v>2524.79069</v>
      </c>
      <c r="S37" s="21">
        <v>3064</v>
      </c>
      <c r="T37" s="21">
        <v>3023.52</v>
      </c>
      <c r="U37" s="21">
        <v>3113.81</v>
      </c>
      <c r="V37" s="21">
        <v>2916.37</v>
      </c>
      <c r="W37" s="21">
        <v>2605</v>
      </c>
      <c r="X37" s="21">
        <v>2121</v>
      </c>
      <c r="Y37" s="21">
        <v>2349</v>
      </c>
      <c r="Z37" s="21">
        <v>2880</v>
      </c>
    </row>
    <row r="38" spans="1:26" ht="13.5" customHeight="1">
      <c r="A38" s="37"/>
      <c r="B38" s="38">
        <v>6.1</v>
      </c>
      <c r="C38" s="38">
        <v>5</v>
      </c>
      <c r="D38" s="38">
        <v>4.7</v>
      </c>
      <c r="E38" s="38">
        <v>4.9</v>
      </c>
      <c r="F38" s="38">
        <v>5.5</v>
      </c>
      <c r="G38" s="38">
        <v>4.5</v>
      </c>
      <c r="H38" s="18">
        <v>4.542928184876407</v>
      </c>
      <c r="I38" s="39">
        <v>4.8</v>
      </c>
      <c r="J38" s="19">
        <v>4.7</v>
      </c>
      <c r="K38" s="22">
        <v>4.1</v>
      </c>
      <c r="L38" s="22">
        <v>4.4</v>
      </c>
      <c r="M38" s="22">
        <v>3.7466882834433948</v>
      </c>
      <c r="N38" s="22">
        <v>3.8</v>
      </c>
      <c r="O38" s="19">
        <f aca="true" t="shared" si="13" ref="O38:V38">O37/O57*100</f>
        <v>3.8461601191504386</v>
      </c>
      <c r="P38" s="19">
        <f t="shared" si="13"/>
        <v>4.41020577087841</v>
      </c>
      <c r="Q38" s="19">
        <f t="shared" si="13"/>
        <v>4.371354276477616</v>
      </c>
      <c r="R38" s="19">
        <f t="shared" si="13"/>
        <v>5.09228061225749</v>
      </c>
      <c r="S38" s="22">
        <f t="shared" si="13"/>
        <v>5.272123475058932</v>
      </c>
      <c r="T38" s="22">
        <f t="shared" si="13"/>
        <v>4.92631994684465</v>
      </c>
      <c r="U38" s="22">
        <f>U37/U57*100</f>
        <v>4.551952510619312</v>
      </c>
      <c r="V38" s="22">
        <f t="shared" si="13"/>
        <v>3.9375722843041765</v>
      </c>
      <c r="W38" s="22">
        <f>W37/W57*100</f>
        <v>3.5577711007921335</v>
      </c>
      <c r="X38" s="22">
        <f>X37/X57*100</f>
        <v>3.4308730043189204</v>
      </c>
      <c r="Y38" s="22">
        <f>Y37/Y57*100</f>
        <v>3.483560973439516</v>
      </c>
      <c r="Z38" s="22">
        <v>1.7619636105570986</v>
      </c>
    </row>
    <row r="39" spans="1:26" ht="13.5" customHeight="1">
      <c r="A39" s="13" t="s">
        <v>28</v>
      </c>
      <c r="B39" s="14">
        <v>657</v>
      </c>
      <c r="C39" s="14">
        <v>747</v>
      </c>
      <c r="D39" s="14">
        <v>866</v>
      </c>
      <c r="E39" s="14">
        <v>936</v>
      </c>
      <c r="F39" s="14">
        <v>802</v>
      </c>
      <c r="G39" s="14">
        <v>738</v>
      </c>
      <c r="H39" s="14">
        <v>738</v>
      </c>
      <c r="I39" s="15">
        <v>710</v>
      </c>
      <c r="J39" s="15">
        <v>649</v>
      </c>
      <c r="K39" s="16">
        <v>714</v>
      </c>
      <c r="L39" s="16">
        <v>858</v>
      </c>
      <c r="M39" s="16">
        <v>913</v>
      </c>
      <c r="N39" s="16">
        <v>1024</v>
      </c>
      <c r="O39" s="15">
        <f>106794/100</f>
        <v>1067.94</v>
      </c>
      <c r="P39" s="15">
        <v>1169</v>
      </c>
      <c r="Q39" s="15">
        <v>644</v>
      </c>
      <c r="R39" s="15">
        <v>703.68251</v>
      </c>
      <c r="S39" s="21">
        <v>758</v>
      </c>
      <c r="T39" s="21">
        <v>759.46</v>
      </c>
      <c r="U39" s="21">
        <v>974.65</v>
      </c>
      <c r="V39" s="21">
        <v>951.47</v>
      </c>
      <c r="W39" s="21">
        <v>989</v>
      </c>
      <c r="X39" s="21">
        <v>851</v>
      </c>
      <c r="Y39" s="21">
        <v>1003</v>
      </c>
      <c r="Z39" s="21">
        <v>1072</v>
      </c>
    </row>
    <row r="40" spans="1:26" ht="13.5" customHeight="1">
      <c r="A40" s="37"/>
      <c r="B40" s="38">
        <v>2.9</v>
      </c>
      <c r="C40" s="38">
        <v>2.7</v>
      </c>
      <c r="D40" s="38">
        <v>2.7</v>
      </c>
      <c r="E40" s="38">
        <v>2.7</v>
      </c>
      <c r="F40" s="38">
        <v>2.5</v>
      </c>
      <c r="G40" s="38">
        <v>2.4</v>
      </c>
      <c r="H40" s="18">
        <v>2.158841597191751</v>
      </c>
      <c r="I40" s="39">
        <v>2</v>
      </c>
      <c r="J40" s="19">
        <v>1.7</v>
      </c>
      <c r="K40" s="20">
        <v>1.8</v>
      </c>
      <c r="L40" s="20">
        <v>2</v>
      </c>
      <c r="M40" s="22">
        <v>1.8051326663766853</v>
      </c>
      <c r="N40" s="22">
        <v>1.6</v>
      </c>
      <c r="O40" s="19">
        <f>O39/O57*100</f>
        <v>1.5834434862030289</v>
      </c>
      <c r="P40" s="19">
        <v>1.6975734429229048</v>
      </c>
      <c r="Q40" s="19">
        <f aca="true" t="shared" si="14" ref="Q40:V40">Q39/Q57*100</f>
        <v>1.508656031110174</v>
      </c>
      <c r="R40" s="19">
        <f t="shared" si="14"/>
        <v>1.4192656908354202</v>
      </c>
      <c r="S40" s="22">
        <f t="shared" si="14"/>
        <v>1.3042655333207152</v>
      </c>
      <c r="T40" s="22">
        <f t="shared" si="14"/>
        <v>1.2374129977081807</v>
      </c>
      <c r="U40" s="22">
        <f t="shared" si="14"/>
        <v>1.424801293102377</v>
      </c>
      <c r="V40" s="22">
        <f t="shared" si="14"/>
        <v>1.2846387465743012</v>
      </c>
      <c r="W40" s="22">
        <f>W39/W57*100</f>
        <v>1.3507238459437312</v>
      </c>
      <c r="X40" s="22">
        <f>X39/X57*100</f>
        <v>1.3765548923504958</v>
      </c>
      <c r="Y40" s="22">
        <f>Y39/Y57*100</f>
        <v>1.4874464267176817</v>
      </c>
      <c r="Z40" s="22">
        <v>0.6558420105962534</v>
      </c>
    </row>
    <row r="41" spans="1:26" ht="13.5" customHeight="1">
      <c r="A41" s="13" t="s">
        <v>29</v>
      </c>
      <c r="B41" s="14">
        <v>4692</v>
      </c>
      <c r="C41" s="14">
        <v>5704</v>
      </c>
      <c r="D41" s="14">
        <v>6140</v>
      </c>
      <c r="E41" s="14">
        <v>6499</v>
      </c>
      <c r="F41" s="14">
        <v>7443</v>
      </c>
      <c r="G41" s="14">
        <v>6710</v>
      </c>
      <c r="H41" s="14">
        <v>5386</v>
      </c>
      <c r="I41" s="15">
        <v>5284</v>
      </c>
      <c r="J41" s="15">
        <v>5710</v>
      </c>
      <c r="K41" s="21">
        <v>5010</v>
      </c>
      <c r="L41" s="21">
        <v>4745</v>
      </c>
      <c r="M41" s="21">
        <v>5015</v>
      </c>
      <c r="N41" s="21">
        <v>6277</v>
      </c>
      <c r="O41" s="15">
        <f>674977/100</f>
        <v>6749.77</v>
      </c>
      <c r="P41" s="15">
        <v>6931</v>
      </c>
      <c r="Q41" s="15">
        <v>4275</v>
      </c>
      <c r="R41" s="15">
        <v>3910.64873</v>
      </c>
      <c r="S41" s="21">
        <v>4338</v>
      </c>
      <c r="T41" s="21">
        <v>4560.08</v>
      </c>
      <c r="U41" s="21">
        <v>5352.8</v>
      </c>
      <c r="V41" s="21">
        <v>6096.62</v>
      </c>
      <c r="W41" s="21">
        <v>7038</v>
      </c>
      <c r="X41" s="21">
        <v>6473</v>
      </c>
      <c r="Y41" s="21">
        <v>6324</v>
      </c>
      <c r="Z41" s="21">
        <v>7611</v>
      </c>
    </row>
    <row r="42" spans="1:26" ht="13.5" customHeight="1">
      <c r="A42" s="37"/>
      <c r="B42" s="38">
        <v>21</v>
      </c>
      <c r="C42" s="38">
        <v>20.6</v>
      </c>
      <c r="D42" s="38">
        <v>18.9</v>
      </c>
      <c r="E42" s="38">
        <v>18.6</v>
      </c>
      <c r="F42" s="38">
        <v>23.1</v>
      </c>
      <c r="G42" s="38">
        <v>21.6</v>
      </c>
      <c r="H42" s="18">
        <v>15.755448296036272</v>
      </c>
      <c r="I42" s="39">
        <v>14.7</v>
      </c>
      <c r="J42" s="19">
        <v>15.3</v>
      </c>
      <c r="K42" s="22">
        <v>12.7</v>
      </c>
      <c r="L42" s="22">
        <v>10.9</v>
      </c>
      <c r="M42" s="22">
        <v>9.915378227687928</v>
      </c>
      <c r="N42" s="22">
        <v>10</v>
      </c>
      <c r="O42" s="19">
        <f aca="true" t="shared" si="15" ref="O42:V42">O41/O57*100</f>
        <v>10.007939902867783</v>
      </c>
      <c r="P42" s="19">
        <f t="shared" si="15"/>
        <v>10.06491149093127</v>
      </c>
      <c r="Q42" s="19">
        <f t="shared" si="15"/>
        <v>10.014758591608688</v>
      </c>
      <c r="R42" s="19">
        <f t="shared" si="15"/>
        <v>7.887434308120161</v>
      </c>
      <c r="S42" s="22">
        <f t="shared" si="15"/>
        <v>7.464253144518815</v>
      </c>
      <c r="T42" s="22">
        <f t="shared" si="15"/>
        <v>7.429887370749112</v>
      </c>
      <c r="U42" s="22">
        <f>U41/U57*100</f>
        <v>7.825041154997593</v>
      </c>
      <c r="V42" s="22">
        <f t="shared" si="15"/>
        <v>8.231425347241444</v>
      </c>
      <c r="W42" s="22">
        <f>W41/W57*100</f>
        <v>9.612127833925157</v>
      </c>
      <c r="X42" s="22">
        <f>X41/X57*100</f>
        <v>10.470552077772926</v>
      </c>
      <c r="Y42" s="22">
        <f>Y41/Y57*100</f>
        <v>9.37847577523691</v>
      </c>
      <c r="Z42" s="22">
        <v>4.656355916649332</v>
      </c>
    </row>
    <row r="43" spans="1:26" ht="13.5" customHeight="1">
      <c r="A43" s="13" t="s">
        <v>10</v>
      </c>
      <c r="B43" s="14">
        <v>851</v>
      </c>
      <c r="C43" s="14">
        <v>1080</v>
      </c>
      <c r="D43" s="14">
        <v>932</v>
      </c>
      <c r="E43" s="14">
        <v>1169</v>
      </c>
      <c r="F43" s="14">
        <v>859</v>
      </c>
      <c r="G43" s="14">
        <v>822</v>
      </c>
      <c r="H43" s="14">
        <v>1023</v>
      </c>
      <c r="I43" s="15">
        <v>1135</v>
      </c>
      <c r="J43" s="15">
        <v>1359</v>
      </c>
      <c r="K43" s="16">
        <v>1610</v>
      </c>
      <c r="L43" s="16">
        <v>1844</v>
      </c>
      <c r="M43" s="16">
        <v>2103</v>
      </c>
      <c r="N43" s="16">
        <v>2523</v>
      </c>
      <c r="O43" s="15">
        <f>275906/100</f>
        <v>2759.06</v>
      </c>
      <c r="P43" s="15">
        <v>2651</v>
      </c>
      <c r="Q43" s="15">
        <v>1736</v>
      </c>
      <c r="R43" s="15">
        <v>2005.24301</v>
      </c>
      <c r="S43" s="21">
        <v>2090</v>
      </c>
      <c r="T43" s="21">
        <v>2002.75</v>
      </c>
      <c r="U43" s="21">
        <v>2720.7</v>
      </c>
      <c r="V43" s="21">
        <v>1813.7</v>
      </c>
      <c r="W43" s="21">
        <v>2247</v>
      </c>
      <c r="X43" s="21">
        <v>1823</v>
      </c>
      <c r="Y43" s="21">
        <v>2023</v>
      </c>
      <c r="Z43" s="21">
        <v>2276</v>
      </c>
    </row>
    <row r="44" spans="1:26" ht="13.5" customHeight="1">
      <c r="A44" s="17"/>
      <c r="B44" s="18">
        <v>3.8</v>
      </c>
      <c r="C44" s="18">
        <v>3.9</v>
      </c>
      <c r="D44" s="18">
        <v>2.9</v>
      </c>
      <c r="E44" s="18">
        <v>3.3</v>
      </c>
      <c r="F44" s="18">
        <v>2.7</v>
      </c>
      <c r="G44" s="18">
        <v>2.6</v>
      </c>
      <c r="H44" s="18">
        <v>2.992540587977183</v>
      </c>
      <c r="I44" s="39">
        <v>3.1</v>
      </c>
      <c r="J44" s="19">
        <v>3.6</v>
      </c>
      <c r="K44" s="20">
        <v>4.1</v>
      </c>
      <c r="L44" s="20">
        <v>4.2</v>
      </c>
      <c r="M44" s="22">
        <v>4.157934279726364</v>
      </c>
      <c r="N44" s="22">
        <v>4</v>
      </c>
      <c r="O44" s="19">
        <f aca="true" t="shared" si="16" ref="O44:V44">O43/O57*100</f>
        <v>4.090881121639164</v>
      </c>
      <c r="P44" s="19">
        <f t="shared" si="16"/>
        <v>3.849672538228076</v>
      </c>
      <c r="Q44" s="19">
        <f t="shared" si="16"/>
        <v>4.066811909949164</v>
      </c>
      <c r="R44" s="19">
        <f t="shared" si="16"/>
        <v>4.044398667632861</v>
      </c>
      <c r="S44" s="22">
        <f t="shared" si="16"/>
        <v>3.5961938847497295</v>
      </c>
      <c r="T44" s="22">
        <f t="shared" si="16"/>
        <v>3.2631460263345784</v>
      </c>
      <c r="U44" s="22">
        <f>U43/U57*100</f>
        <v>3.977280950232019</v>
      </c>
      <c r="V44" s="22">
        <f t="shared" si="16"/>
        <v>2.448789026098364</v>
      </c>
      <c r="W44" s="22">
        <f>W43/W57*100</f>
        <v>3.068833652007648</v>
      </c>
      <c r="X44" s="22">
        <f>X43/X57*100</f>
        <v>2.948836155998771</v>
      </c>
      <c r="Y44" s="22">
        <f>Y43/Y57*100</f>
        <v>3.000103809820409</v>
      </c>
      <c r="Z44" s="22">
        <v>1.3924406866763737</v>
      </c>
    </row>
    <row r="45" spans="1:26" ht="13.5" customHeight="1">
      <c r="A45" s="37" t="s">
        <v>30</v>
      </c>
      <c r="B45" s="40">
        <v>3785</v>
      </c>
      <c r="C45" s="40">
        <v>4960</v>
      </c>
      <c r="D45" s="40">
        <v>6616</v>
      </c>
      <c r="E45" s="40">
        <v>6713</v>
      </c>
      <c r="F45" s="40">
        <v>5896</v>
      </c>
      <c r="G45" s="40">
        <v>5655</v>
      </c>
      <c r="H45" s="40">
        <v>5907</v>
      </c>
      <c r="I45" s="15">
        <v>6334</v>
      </c>
      <c r="J45" s="15">
        <v>6301</v>
      </c>
      <c r="K45" s="21">
        <v>6725</v>
      </c>
      <c r="L45" s="21">
        <v>7840</v>
      </c>
      <c r="M45" s="21">
        <v>8182</v>
      </c>
      <c r="N45" s="21">
        <v>8583</v>
      </c>
      <c r="O45" s="15">
        <f>857747223/100/1000</f>
        <v>8577.472230000001</v>
      </c>
      <c r="P45" s="15">
        <v>7483</v>
      </c>
      <c r="Q45" s="15">
        <v>5521</v>
      </c>
      <c r="R45" s="15">
        <v>5755.29157</v>
      </c>
      <c r="S45" s="21">
        <v>6568</v>
      </c>
      <c r="T45" s="21">
        <v>7157.8</v>
      </c>
      <c r="U45" s="21">
        <v>8189.55</v>
      </c>
      <c r="V45" s="21">
        <v>9259.11</v>
      </c>
      <c r="W45" s="21">
        <v>10378</v>
      </c>
      <c r="X45" s="21">
        <v>10008</v>
      </c>
      <c r="Y45" s="21">
        <v>10406</v>
      </c>
      <c r="Z45" s="21">
        <v>11056</v>
      </c>
    </row>
    <row r="46" spans="1:26" ht="13.5" customHeight="1">
      <c r="A46" s="17"/>
      <c r="B46" s="18">
        <v>17</v>
      </c>
      <c r="C46" s="18">
        <v>17.9</v>
      </c>
      <c r="D46" s="18">
        <v>20.4</v>
      </c>
      <c r="E46" s="18">
        <v>19.2</v>
      </c>
      <c r="F46" s="18">
        <v>18.3</v>
      </c>
      <c r="G46" s="18">
        <v>18.2</v>
      </c>
      <c r="H46" s="18">
        <v>17.27950855638438</v>
      </c>
      <c r="I46" s="39">
        <v>17.6</v>
      </c>
      <c r="J46" s="19">
        <v>16.8</v>
      </c>
      <c r="K46" s="22">
        <v>17.1</v>
      </c>
      <c r="L46" s="22">
        <v>18</v>
      </c>
      <c r="M46" s="22">
        <v>16.17699394993871</v>
      </c>
      <c r="N46" s="22">
        <v>13.7</v>
      </c>
      <c r="O46" s="19">
        <f aca="true" t="shared" si="17" ref="O46:V46">O45/O57*100</f>
        <v>12.717889142349637</v>
      </c>
      <c r="P46" s="19">
        <f t="shared" si="17"/>
        <v>10.866503056793924</v>
      </c>
      <c r="Q46" s="19">
        <f t="shared" si="17"/>
        <v>12.93368004310446</v>
      </c>
      <c r="R46" s="19">
        <f t="shared" si="17"/>
        <v>11.607916567452161</v>
      </c>
      <c r="S46" s="22">
        <f t="shared" si="17"/>
        <v>11.301340399538862</v>
      </c>
      <c r="T46" s="22">
        <f t="shared" si="17"/>
        <v>11.662437462138382</v>
      </c>
      <c r="U46" s="22">
        <f>U45/U57*100</f>
        <v>11.971970892039781</v>
      </c>
      <c r="V46" s="22">
        <f t="shared" si="17"/>
        <v>12.501299531034693</v>
      </c>
      <c r="W46" s="22">
        <f>W45/W57*100</f>
        <v>14.173723026495495</v>
      </c>
      <c r="X46" s="22">
        <f>X45/X57*100</f>
        <v>16.188673751637793</v>
      </c>
      <c r="Y46" s="22">
        <f>Y45/Y57*100</f>
        <v>15.432071302516647</v>
      </c>
      <c r="Z46" s="22">
        <v>6.763982527194195</v>
      </c>
    </row>
    <row r="47" spans="1:26" ht="13.5" customHeight="1">
      <c r="A47" s="37" t="s">
        <v>31</v>
      </c>
      <c r="B47" s="40">
        <v>562</v>
      </c>
      <c r="C47" s="40">
        <v>725</v>
      </c>
      <c r="D47" s="40">
        <v>161</v>
      </c>
      <c r="E47" s="40">
        <v>177</v>
      </c>
      <c r="F47" s="40">
        <v>143</v>
      </c>
      <c r="G47" s="40">
        <v>132</v>
      </c>
      <c r="H47" s="40">
        <v>124</v>
      </c>
      <c r="I47" s="15">
        <v>130</v>
      </c>
      <c r="J47" s="15">
        <v>143</v>
      </c>
      <c r="K47" s="16">
        <v>132</v>
      </c>
      <c r="L47" s="16">
        <v>133</v>
      </c>
      <c r="M47" s="16">
        <v>153</v>
      </c>
      <c r="N47" s="16">
        <v>217</v>
      </c>
      <c r="O47" s="15">
        <f>39057/100</f>
        <v>390.57</v>
      </c>
      <c r="P47" s="15">
        <v>362</v>
      </c>
      <c r="Q47" s="15">
        <v>303</v>
      </c>
      <c r="R47" s="15">
        <v>216.10564000000002</v>
      </c>
      <c r="S47" s="21">
        <v>235</v>
      </c>
      <c r="T47" s="21">
        <v>167.43</v>
      </c>
      <c r="U47" s="21">
        <v>190.5</v>
      </c>
      <c r="V47" s="21">
        <v>258.13</v>
      </c>
      <c r="W47" s="21">
        <v>253</v>
      </c>
      <c r="X47" s="21">
        <v>224</v>
      </c>
      <c r="Y47" s="21">
        <v>321</v>
      </c>
      <c r="Z47" s="21">
        <v>265</v>
      </c>
    </row>
    <row r="48" spans="1:26" ht="13.5" customHeight="1">
      <c r="A48" s="17"/>
      <c r="B48" s="18">
        <v>2.5</v>
      </c>
      <c r="C48" s="18">
        <v>2.6</v>
      </c>
      <c r="D48" s="18">
        <v>0.5</v>
      </c>
      <c r="E48" s="18">
        <v>0.5</v>
      </c>
      <c r="F48" s="18">
        <v>0.4</v>
      </c>
      <c r="G48" s="18">
        <v>0.4</v>
      </c>
      <c r="H48" s="18">
        <v>0.36273219248208277</v>
      </c>
      <c r="I48" s="39">
        <v>0.4</v>
      </c>
      <c r="J48" s="19">
        <v>0.4</v>
      </c>
      <c r="K48" s="20">
        <v>0.3</v>
      </c>
      <c r="L48" s="20">
        <v>0.3</v>
      </c>
      <c r="M48" s="22">
        <v>0.30250306457353</v>
      </c>
      <c r="N48" s="22">
        <v>0.30250306457353</v>
      </c>
      <c r="O48" s="19">
        <f aca="true" t="shared" si="18" ref="O48:V48">O47/O57*100</f>
        <v>0.5791013749895284</v>
      </c>
      <c r="P48" s="19">
        <f t="shared" si="18"/>
        <v>0.5256814254389149</v>
      </c>
      <c r="Q48" s="19">
        <f t="shared" si="18"/>
        <v>0.7098179773701595</v>
      </c>
      <c r="R48" s="19">
        <f t="shared" si="18"/>
        <v>0.43586605619632446</v>
      </c>
      <c r="S48" s="22">
        <f t="shared" si="18"/>
        <v>0.40435672866803174</v>
      </c>
      <c r="T48" s="22">
        <f t="shared" si="18"/>
        <v>0.27279917073483884</v>
      </c>
      <c r="U48" s="22">
        <f>U47/U57*100</f>
        <v>0.27848422134715317</v>
      </c>
      <c r="V48" s="22">
        <f t="shared" si="18"/>
        <v>0.3485173464777916</v>
      </c>
      <c r="W48" s="22">
        <f>W47/W57*100</f>
        <v>0.34553400710188475</v>
      </c>
      <c r="X48" s="22">
        <f>X47/X57*100</f>
        <v>0.36233642289836787</v>
      </c>
      <c r="Y48" s="22">
        <f>Y47/Y57*100</f>
        <v>0.4760421764470347</v>
      </c>
      <c r="Z48" s="22">
        <v>0.16212512388806638</v>
      </c>
    </row>
    <row r="49" spans="1:26" ht="13.5" customHeight="1">
      <c r="A49" s="37" t="s">
        <v>18</v>
      </c>
      <c r="B49" s="40">
        <v>146</v>
      </c>
      <c r="C49" s="40">
        <v>254</v>
      </c>
      <c r="D49" s="40">
        <v>242</v>
      </c>
      <c r="E49" s="40">
        <v>359</v>
      </c>
      <c r="F49" s="40">
        <v>239</v>
      </c>
      <c r="G49" s="40">
        <v>321</v>
      </c>
      <c r="H49" s="40">
        <v>438</v>
      </c>
      <c r="I49" s="15">
        <v>462</v>
      </c>
      <c r="J49" s="15">
        <v>526</v>
      </c>
      <c r="K49" s="21">
        <v>516</v>
      </c>
      <c r="L49" s="21">
        <v>700</v>
      </c>
      <c r="M49" s="21">
        <v>735</v>
      </c>
      <c r="N49" s="21">
        <v>832</v>
      </c>
      <c r="O49" s="15">
        <f>112793/100</f>
        <v>1127.93</v>
      </c>
      <c r="P49" s="15">
        <v>999</v>
      </c>
      <c r="Q49" s="15">
        <v>464</v>
      </c>
      <c r="R49" s="15">
        <v>791.0958</v>
      </c>
      <c r="S49" s="21">
        <v>1348</v>
      </c>
      <c r="T49" s="21">
        <v>1076.93</v>
      </c>
      <c r="U49" s="21">
        <v>1702.24</v>
      </c>
      <c r="V49" s="21">
        <v>2013.62</v>
      </c>
      <c r="W49" s="21">
        <v>1303</v>
      </c>
      <c r="X49" s="21">
        <v>962</v>
      </c>
      <c r="Y49" s="21">
        <v>1202</v>
      </c>
      <c r="Z49" s="21">
        <v>1249</v>
      </c>
    </row>
    <row r="50" spans="1:26" ht="13.5" customHeight="1">
      <c r="A50" s="17"/>
      <c r="B50" s="18">
        <v>0.7</v>
      </c>
      <c r="C50" s="18">
        <v>0.9</v>
      </c>
      <c r="D50" s="18">
        <v>0.7</v>
      </c>
      <c r="E50" s="18">
        <v>1</v>
      </c>
      <c r="F50" s="18">
        <v>0.7</v>
      </c>
      <c r="G50" s="18">
        <v>1</v>
      </c>
      <c r="H50" s="18">
        <v>1.2812637121544537</v>
      </c>
      <c r="I50" s="39">
        <v>1.3</v>
      </c>
      <c r="J50" s="19">
        <v>1.4</v>
      </c>
      <c r="K50" s="22">
        <v>1.3</v>
      </c>
      <c r="L50" s="22">
        <v>1.6</v>
      </c>
      <c r="M50" s="22">
        <v>1.4532009964806833</v>
      </c>
      <c r="N50" s="22">
        <v>1.3</v>
      </c>
      <c r="O50" s="19">
        <f aca="true" t="shared" si="19" ref="O50:V50">O49/O57*100</f>
        <v>1.6723911562381617</v>
      </c>
      <c r="P50" s="19">
        <f t="shared" si="19"/>
        <v>1.450706475175348</v>
      </c>
      <c r="Q50" s="19">
        <f t="shared" si="19"/>
        <v>1.0869819851477032</v>
      </c>
      <c r="R50" s="19">
        <f t="shared" si="19"/>
        <v>1.595570603430231</v>
      </c>
      <c r="S50" s="22">
        <f t="shared" si="19"/>
        <v>2.31945902231705</v>
      </c>
      <c r="T50" s="22">
        <f t="shared" si="19"/>
        <v>1.7546772438599412</v>
      </c>
      <c r="U50" s="22">
        <f>U49/U57*100</f>
        <v>2.488435595516945</v>
      </c>
      <c r="V50" s="22">
        <f t="shared" si="19"/>
        <v>2.7187134359222513</v>
      </c>
      <c r="W50" s="22">
        <f>W49/W57*100</f>
        <v>1.7795684239278884</v>
      </c>
      <c r="X50" s="22">
        <f>X49/X57*100</f>
        <v>1.5561055304831692</v>
      </c>
      <c r="Y50" s="22">
        <f>Y49/Y57*100</f>
        <v>1.7825629161661551</v>
      </c>
      <c r="Z50" s="22">
        <v>0.764129357495075</v>
      </c>
    </row>
    <row r="51" spans="1:26" ht="13.5" customHeight="1">
      <c r="A51" s="37" t="s">
        <v>11</v>
      </c>
      <c r="B51" s="40">
        <v>61</v>
      </c>
      <c r="C51" s="40">
        <v>68</v>
      </c>
      <c r="D51" s="40">
        <v>58</v>
      </c>
      <c r="E51" s="40">
        <v>73</v>
      </c>
      <c r="F51" s="40">
        <v>77</v>
      </c>
      <c r="G51" s="40">
        <v>115</v>
      </c>
      <c r="H51" s="40">
        <v>281</v>
      </c>
      <c r="I51" s="15">
        <v>293</v>
      </c>
      <c r="J51" s="15">
        <v>299</v>
      </c>
      <c r="K51" s="23">
        <v>253</v>
      </c>
      <c r="L51" s="23">
        <v>342</v>
      </c>
      <c r="M51" s="41">
        <v>364</v>
      </c>
      <c r="N51" s="41">
        <v>134</v>
      </c>
      <c r="O51" s="15">
        <f>(182615-51125-112793)/100</f>
        <v>186.97</v>
      </c>
      <c r="P51" s="15">
        <v>143</v>
      </c>
      <c r="Q51" s="15">
        <v>50</v>
      </c>
      <c r="R51" s="15">
        <v>109.10753</v>
      </c>
      <c r="S51" s="21">
        <v>82</v>
      </c>
      <c r="T51" s="21">
        <v>98.24</v>
      </c>
      <c r="U51" s="21">
        <v>74.39</v>
      </c>
      <c r="V51" s="21">
        <v>104.69</v>
      </c>
      <c r="W51" s="21">
        <v>93</v>
      </c>
      <c r="X51" s="21">
        <v>66</v>
      </c>
      <c r="Y51" s="21">
        <v>77</v>
      </c>
      <c r="Z51" s="21">
        <v>81</v>
      </c>
    </row>
    <row r="52" spans="1:26" ht="13.5" customHeight="1">
      <c r="A52" s="17"/>
      <c r="B52" s="18">
        <v>0.3</v>
      </c>
      <c r="C52" s="18">
        <v>0.3</v>
      </c>
      <c r="D52" s="18">
        <v>0.2</v>
      </c>
      <c r="E52" s="18">
        <v>0.2</v>
      </c>
      <c r="F52" s="18">
        <v>0.2</v>
      </c>
      <c r="G52" s="18">
        <v>0.4</v>
      </c>
      <c r="H52" s="18">
        <v>0.8219979523182682</v>
      </c>
      <c r="I52" s="39">
        <v>0.8</v>
      </c>
      <c r="J52" s="19">
        <v>0.8</v>
      </c>
      <c r="K52" s="23">
        <v>0.6</v>
      </c>
      <c r="L52" s="23">
        <v>0.8</v>
      </c>
      <c r="M52" s="22">
        <v>0.7196804934951956</v>
      </c>
      <c r="N52" s="22">
        <v>0.2</v>
      </c>
      <c r="O52" s="19">
        <f aca="true" t="shared" si="20" ref="O52:V52">O51/O57*100</f>
        <v>0.27722196810249666</v>
      </c>
      <c r="P52" s="19">
        <f t="shared" si="20"/>
        <v>0.2076586846347095</v>
      </c>
      <c r="Q52" s="19">
        <f t="shared" si="20"/>
        <v>0.11713167943401973</v>
      </c>
      <c r="R52" s="19">
        <f t="shared" si="20"/>
        <v>0.22006028534203065</v>
      </c>
      <c r="S52" s="22">
        <f t="shared" si="20"/>
        <v>0.14109468830118554</v>
      </c>
      <c r="T52" s="22">
        <f t="shared" si="20"/>
        <v>0.1600656425550413</v>
      </c>
      <c r="U52" s="22">
        <f>U51/U57*100</f>
        <v>0.1087477229712059</v>
      </c>
      <c r="V52" s="22">
        <f t="shared" si="20"/>
        <v>0.14134847171099835</v>
      </c>
      <c r="W52" s="22">
        <f>W51/W57*100</f>
        <v>0.12701447691887463</v>
      </c>
      <c r="X52" s="22">
        <f>X51/X57*100</f>
        <v>0.10675983888969769</v>
      </c>
      <c r="Y52" s="22">
        <f>Y51/Y57*100</f>
        <v>0.11419080244991177</v>
      </c>
      <c r="Z52" s="22">
        <v>0.0495552265469184</v>
      </c>
    </row>
    <row r="53" spans="1:26" ht="13.5" customHeight="1">
      <c r="A53" s="37" t="s">
        <v>12</v>
      </c>
      <c r="B53" s="40">
        <v>1527</v>
      </c>
      <c r="C53" s="40">
        <v>1498</v>
      </c>
      <c r="D53" s="40">
        <v>1882</v>
      </c>
      <c r="E53" s="40">
        <v>2236</v>
      </c>
      <c r="F53" s="40">
        <v>1573</v>
      </c>
      <c r="G53" s="40">
        <v>1638</v>
      </c>
      <c r="H53" s="40">
        <v>2574</v>
      </c>
      <c r="I53" s="15">
        <v>2685</v>
      </c>
      <c r="J53" s="15">
        <v>2340</v>
      </c>
      <c r="K53" s="21">
        <v>2813</v>
      </c>
      <c r="L53" s="21">
        <v>3013</v>
      </c>
      <c r="M53" s="21">
        <v>4128</v>
      </c>
      <c r="N53" s="21">
        <v>5756</v>
      </c>
      <c r="O53" s="15">
        <f>649215/100</f>
        <v>6492.15</v>
      </c>
      <c r="P53" s="15">
        <v>8863</v>
      </c>
      <c r="Q53" s="15">
        <v>4517</v>
      </c>
      <c r="R53" s="15">
        <v>6153.94042</v>
      </c>
      <c r="S53" s="21">
        <v>8097</v>
      </c>
      <c r="T53" s="21">
        <v>8735.77</v>
      </c>
      <c r="U53" s="21">
        <v>9611.8</v>
      </c>
      <c r="V53" s="21">
        <v>10718.89</v>
      </c>
      <c r="W53" s="21">
        <v>6341</v>
      </c>
      <c r="X53" s="21">
        <v>3937</v>
      </c>
      <c r="Y53" s="21">
        <v>4508</v>
      </c>
      <c r="Z53" s="21">
        <v>4747</v>
      </c>
    </row>
    <row r="54" spans="1:26" ht="13.5" customHeight="1">
      <c r="A54" s="17"/>
      <c r="B54" s="18">
        <v>6.8</v>
      </c>
      <c r="C54" s="18">
        <v>5.4</v>
      </c>
      <c r="D54" s="18">
        <v>5.8</v>
      </c>
      <c r="E54" s="18">
        <v>6.4</v>
      </c>
      <c r="F54" s="18">
        <v>4.9</v>
      </c>
      <c r="G54" s="18">
        <v>5.3</v>
      </c>
      <c r="H54" s="18">
        <v>7.529618253620009</v>
      </c>
      <c r="I54" s="39">
        <v>7.4</v>
      </c>
      <c r="J54" s="19">
        <v>6.3</v>
      </c>
      <c r="K54" s="22">
        <v>7.1</v>
      </c>
      <c r="L54" s="22">
        <v>6.9</v>
      </c>
      <c r="M54" s="22">
        <v>8.161651310846613</v>
      </c>
      <c r="N54" s="22">
        <v>9.2</v>
      </c>
      <c r="O54" s="19">
        <f aca="true" t="shared" si="21" ref="O54:V54">O53/O57*100</f>
        <v>9.625964594408856</v>
      </c>
      <c r="P54" s="19">
        <f t="shared" si="21"/>
        <v>12.870481971450562</v>
      </c>
      <c r="Q54" s="19">
        <f t="shared" si="21"/>
        <v>10.581675920069342</v>
      </c>
      <c r="R54" s="19">
        <f t="shared" si="21"/>
        <v>12.411956212399419</v>
      </c>
      <c r="S54" s="22">
        <f t="shared" si="21"/>
        <v>13.932240136276821</v>
      </c>
      <c r="T54" s="22">
        <f t="shared" si="21"/>
        <v>14.233475552351926</v>
      </c>
      <c r="U54" s="22">
        <f>U53/U57*100</f>
        <v>14.051100465850745</v>
      </c>
      <c r="V54" s="22">
        <f t="shared" si="21"/>
        <v>14.472239181758553</v>
      </c>
      <c r="W54" s="22">
        <f>W53/W57*100</f>
        <v>8.66020213056542</v>
      </c>
      <c r="X54" s="22">
        <f>X53/X57*100</f>
        <v>6.368386147102117</v>
      </c>
      <c r="Y54" s="22">
        <f>Y53/Y57*100</f>
        <v>6.685352434340289</v>
      </c>
      <c r="Z54" s="22">
        <v>2.904180992817551</v>
      </c>
    </row>
    <row r="55" spans="1:26" ht="13.5" customHeight="1">
      <c r="A55" s="37" t="s">
        <v>19</v>
      </c>
      <c r="B55" s="40">
        <v>140</v>
      </c>
      <c r="C55" s="40">
        <v>143</v>
      </c>
      <c r="D55" s="40">
        <v>131</v>
      </c>
      <c r="E55" s="40">
        <v>131</v>
      </c>
      <c r="F55" s="40">
        <v>454</v>
      </c>
      <c r="G55" s="40">
        <v>337</v>
      </c>
      <c r="H55" s="40">
        <v>389</v>
      </c>
      <c r="I55" s="15">
        <v>412</v>
      </c>
      <c r="J55" s="15">
        <v>565</v>
      </c>
      <c r="K55" s="16">
        <v>955</v>
      </c>
      <c r="L55" s="16">
        <v>1115</v>
      </c>
      <c r="M55" s="16">
        <v>1387</v>
      </c>
      <c r="N55" s="16">
        <v>1439</v>
      </c>
      <c r="O55" s="15">
        <f>159620/100</f>
        <v>1596.2</v>
      </c>
      <c r="P55" s="15">
        <v>1928</v>
      </c>
      <c r="Q55" s="15">
        <v>566</v>
      </c>
      <c r="R55" s="15">
        <v>809.01323</v>
      </c>
      <c r="S55" s="21">
        <v>1036</v>
      </c>
      <c r="T55" s="21">
        <v>1854.02</v>
      </c>
      <c r="U55" s="21">
        <v>1286.68</v>
      </c>
      <c r="V55" s="21">
        <v>1511.1</v>
      </c>
      <c r="W55" s="21">
        <v>1455</v>
      </c>
      <c r="X55" s="21">
        <v>699</v>
      </c>
      <c r="Y55" s="21">
        <v>790</v>
      </c>
      <c r="Z55" s="21">
        <v>1069</v>
      </c>
    </row>
    <row r="56" spans="1:26" ht="13.5" customHeight="1">
      <c r="A56" s="25"/>
      <c r="B56" s="18">
        <v>0.6</v>
      </c>
      <c r="C56" s="18">
        <v>0.5</v>
      </c>
      <c r="D56" s="18">
        <v>0.4</v>
      </c>
      <c r="E56" s="18">
        <v>0.4</v>
      </c>
      <c r="F56" s="18">
        <v>1.4</v>
      </c>
      <c r="G56" s="18">
        <v>1.1</v>
      </c>
      <c r="H56" s="18">
        <v>1.1379259909316952</v>
      </c>
      <c r="I56" s="39">
        <v>1.1</v>
      </c>
      <c r="J56" s="19">
        <v>1.5</v>
      </c>
      <c r="K56" s="20">
        <v>2.4</v>
      </c>
      <c r="L56" s="20">
        <v>2.6</v>
      </c>
      <c r="M56" s="22">
        <v>2.7422990232907587</v>
      </c>
      <c r="N56" s="22">
        <v>2.3</v>
      </c>
      <c r="O56" s="19">
        <f aca="true" t="shared" si="22" ref="O56:V56">O55/O57*100</f>
        <v>2.3666989649954817</v>
      </c>
      <c r="P56" s="19">
        <f t="shared" si="22"/>
        <v>2.7997618459840554</v>
      </c>
      <c r="Q56" s="19">
        <f t="shared" si="22"/>
        <v>1.3259306111931033</v>
      </c>
      <c r="R56" s="19">
        <f t="shared" si="22"/>
        <v>1.631708482808454</v>
      </c>
      <c r="S56" s="22">
        <f t="shared" si="22"/>
        <v>1.782610940000344</v>
      </c>
      <c r="T56" s="22">
        <f t="shared" si="22"/>
        <v>3.020815376729414</v>
      </c>
      <c r="U56" s="22">
        <f>U55/U57*100</f>
        <v>1.8809452909341475</v>
      </c>
      <c r="V56" s="22">
        <f t="shared" si="22"/>
        <v>2.0402299704125477</v>
      </c>
      <c r="W56" s="22">
        <f>W55/W57*100</f>
        <v>1.9871619776017484</v>
      </c>
      <c r="X56" s="22">
        <f>X55/X57*100</f>
        <v>1.1306837482408891</v>
      </c>
      <c r="Y56" s="22">
        <f>Y55/Y57*100</f>
        <v>1.1715679731874065</v>
      </c>
      <c r="Z56" s="22">
        <v>0.6540066318352564</v>
      </c>
    </row>
    <row r="57" spans="1:26" ht="13.5" customHeight="1">
      <c r="A57" s="42" t="s">
        <v>13</v>
      </c>
      <c r="B57" s="40">
        <v>22323</v>
      </c>
      <c r="C57" s="40">
        <v>27745</v>
      </c>
      <c r="D57" s="40">
        <v>32419</v>
      </c>
      <c r="E57" s="40">
        <v>34963</v>
      </c>
      <c r="F57" s="40">
        <v>32196</v>
      </c>
      <c r="G57" s="40">
        <v>31057</v>
      </c>
      <c r="H57" s="40">
        <v>34185</v>
      </c>
      <c r="I57" s="15">
        <v>36045</v>
      </c>
      <c r="J57" s="15">
        <v>37427</v>
      </c>
      <c r="K57" s="21">
        <v>39374</v>
      </c>
      <c r="L57" s="21">
        <v>43644</v>
      </c>
      <c r="M57" s="21">
        <v>50578</v>
      </c>
      <c r="N57" s="21">
        <v>62491</v>
      </c>
      <c r="O57" s="15">
        <f>6744415/100</f>
        <v>67444.15</v>
      </c>
      <c r="P57" s="15">
        <v>68863</v>
      </c>
      <c r="Q57" s="15">
        <v>42687</v>
      </c>
      <c r="R57" s="15">
        <v>49580.74549</v>
      </c>
      <c r="S57" s="21">
        <v>58117</v>
      </c>
      <c r="T57" s="21">
        <v>61374.82</v>
      </c>
      <c r="U57" s="21">
        <v>68406.03</v>
      </c>
      <c r="V57" s="21">
        <v>74065.18</v>
      </c>
      <c r="W57" s="21">
        <v>73220</v>
      </c>
      <c r="X57" s="21">
        <v>61821</v>
      </c>
      <c r="Y57" s="21">
        <v>67431</v>
      </c>
      <c r="Z57" s="21">
        <v>74481</v>
      </c>
    </row>
    <row r="58" spans="1:26" ht="13.5" customHeight="1">
      <c r="A58" s="27"/>
      <c r="B58" s="28">
        <v>100</v>
      </c>
      <c r="C58" s="28">
        <v>100</v>
      </c>
      <c r="D58" s="28">
        <v>100</v>
      </c>
      <c r="E58" s="28">
        <v>100</v>
      </c>
      <c r="F58" s="28">
        <v>100</v>
      </c>
      <c r="G58" s="28">
        <v>100</v>
      </c>
      <c r="H58" s="28">
        <v>100</v>
      </c>
      <c r="I58" s="39">
        <v>100</v>
      </c>
      <c r="J58" s="19">
        <v>100</v>
      </c>
      <c r="K58" s="22">
        <v>100</v>
      </c>
      <c r="L58" s="22">
        <v>100</v>
      </c>
      <c r="M58" s="22">
        <v>100</v>
      </c>
      <c r="N58" s="22">
        <v>100</v>
      </c>
      <c r="O58" s="19">
        <f aca="true" t="shared" si="23" ref="O58:V58">O57/O57*100</f>
        <v>100</v>
      </c>
      <c r="P58" s="19">
        <f t="shared" si="23"/>
        <v>100</v>
      </c>
      <c r="Q58" s="19">
        <f t="shared" si="23"/>
        <v>100</v>
      </c>
      <c r="R58" s="19">
        <f t="shared" si="23"/>
        <v>100</v>
      </c>
      <c r="S58" s="22">
        <f t="shared" si="23"/>
        <v>100</v>
      </c>
      <c r="T58" s="22">
        <f t="shared" si="23"/>
        <v>100</v>
      </c>
      <c r="U58" s="22">
        <f>U57/U57*100</f>
        <v>100</v>
      </c>
      <c r="V58" s="22">
        <f t="shared" si="23"/>
        <v>100</v>
      </c>
      <c r="W58" s="22">
        <f>W57/W57*100</f>
        <v>100</v>
      </c>
      <c r="X58" s="22">
        <f>X57/X57*100</f>
        <v>100</v>
      </c>
      <c r="Y58" s="22">
        <f>Y57/Y57*100</f>
        <v>100</v>
      </c>
      <c r="Z58" s="22">
        <v>100</v>
      </c>
    </row>
    <row r="59" spans="1:16" ht="11.25" customHeight="1">
      <c r="A59" s="29"/>
      <c r="B59" s="30"/>
      <c r="C59" s="30"/>
      <c r="D59" s="30"/>
      <c r="E59" s="30"/>
      <c r="F59" s="30"/>
      <c r="G59" s="30"/>
      <c r="H59" s="30"/>
      <c r="I59" s="43"/>
      <c r="J59" s="31"/>
      <c r="K59" s="44"/>
      <c r="L59" s="44"/>
      <c r="M59" s="44"/>
      <c r="N59" s="44"/>
      <c r="O59" s="31"/>
      <c r="P59" s="31"/>
    </row>
    <row r="60" spans="1:14" ht="13.5" customHeight="1">
      <c r="A60" s="2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 customHeight="1">
      <c r="A61" s="2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 customHeight="1">
      <c r="A62" s="2" t="s">
        <v>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森島　章</cp:lastModifiedBy>
  <cp:lastPrinted>2017-05-15T05:43:08Z</cp:lastPrinted>
  <dcterms:created xsi:type="dcterms:W3CDTF">2002-07-28T14:31:06Z</dcterms:created>
  <dcterms:modified xsi:type="dcterms:W3CDTF">2019-07-03T08:28:19Z</dcterms:modified>
  <cp:category/>
  <cp:version/>
  <cp:contentType/>
  <cp:contentStatus/>
</cp:coreProperties>
</file>