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285" tabRatio="778" activeTab="0"/>
  </bookViews>
  <sheets>
    <sheet name="県内全体輸出" sheetId="1" r:id="rId1"/>
    <sheet name="県内全体輸入" sheetId="2" r:id="rId2"/>
    <sheet name="名古屋港(輸出入）" sheetId="3" r:id="rId3"/>
    <sheet name="衣浦港（輸出入）" sheetId="4" r:id="rId4"/>
    <sheet name="三河港（輸出入）" sheetId="5" r:id="rId5"/>
    <sheet name="中部空港（輸出入） " sheetId="6" r:id="rId6"/>
  </sheets>
  <definedNames>
    <definedName name="_xlnm.Print_Area" localSheetId="0">'県内全体輸出'!$A$1:$L$249</definedName>
    <definedName name="_xlnm.Print_Titles" localSheetId="3">'衣浦港（輸出入）'!$3:$5</definedName>
    <definedName name="_xlnm.Print_Titles" localSheetId="0">'県内全体輸出'!$1:$7</definedName>
    <definedName name="_xlnm.Print_Titles" localSheetId="1">'県内全体輸入'!$1:$7</definedName>
    <definedName name="_xlnm.Print_Titles" localSheetId="4">'三河港（輸出入）'!$3:$5</definedName>
    <definedName name="_xlnm.Print_Titles" localSheetId="5">'中部空港（輸出入） '!$3:$5</definedName>
    <definedName name="_xlnm.Print_Titles" localSheetId="2">'名古屋港(輸出入）'!$3:$5</definedName>
  </definedNames>
  <calcPr fullCalcOnLoad="1"/>
</workbook>
</file>

<file path=xl/sharedStrings.xml><?xml version="1.0" encoding="utf-8"?>
<sst xmlns="http://schemas.openxmlformats.org/spreadsheetml/2006/main" count="1798" uniqueCount="450">
  <si>
    <t>第５表　県内港及び全国の地域（国）別輸出入額（平成３０年）</t>
  </si>
  <si>
    <t>（１）県内港全体</t>
  </si>
  <si>
    <t>&lt;1&gt;輸出</t>
  </si>
  <si>
    <t>(単位：百万円、%)</t>
  </si>
  <si>
    <t>地域分類</t>
  </si>
  <si>
    <t>国コード</t>
  </si>
  <si>
    <t>国名</t>
  </si>
  <si>
    <t>県内港</t>
  </si>
  <si>
    <t>全国</t>
  </si>
  <si>
    <t>本県の
割合</t>
  </si>
  <si>
    <t>2018年</t>
  </si>
  <si>
    <t>2017年</t>
  </si>
  <si>
    <t>前年比</t>
  </si>
  <si>
    <t>構成比</t>
  </si>
  <si>
    <t>総　　額</t>
  </si>
  <si>
    <t>アジア</t>
  </si>
  <si>
    <t>大韓民国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</si>
  <si>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</si>
  <si>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</si>
  <si>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</si>
  <si>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</si>
  <si>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</si>
  <si>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</si>
  <si>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</si>
  <si>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</si>
  <si>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</si>
  <si>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</si>
  <si>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</si>
  <si>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</si>
  <si>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</si>
  <si>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</si>
  <si>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</si>
  <si>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</si>
  <si>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</si>
  <si>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</si>
  <si>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</si>
  <si>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</si>
  <si>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</si>
  <si>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</si>
  <si>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</si>
  <si>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</si>
  <si>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(ASEAN)</t>
  </si>
  <si>
    <t>(その他）</t>
  </si>
  <si>
    <t>アジア 合計</t>
  </si>
  <si>
    <t>a</t>
  </si>
  <si>
    <t>大洋州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</si>
  <si>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</si>
  <si>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</si>
  <si>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</si>
  <si>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</si>
  <si>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</si>
  <si>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</si>
  <si>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</si>
  <si>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</si>
  <si>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</si>
  <si>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</si>
  <si>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</si>
  <si>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</si>
  <si>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</si>
  <si>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</si>
  <si>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</si>
  <si>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</si>
  <si>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</si>
  <si>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</si>
  <si>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</si>
  <si>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</si>
  <si>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</si>
  <si>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</si>
  <si>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</si>
  <si>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大洋州 合計</t>
  </si>
  <si>
    <t>b</t>
  </si>
  <si>
    <t>北米</t>
  </si>
  <si>
    <t>グリーンランド(デンマーク領）</t>
  </si>
  <si>
    <t>皆減</t>
  </si>
  <si>
    <t>カナダ</t>
  </si>
  <si>
    <t>アメリカ合衆国</t>
  </si>
  <si>
    <t>北米 合計</t>
  </si>
  <si>
    <t>c</t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</si>
  <si>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</si>
  <si>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</si>
  <si>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</si>
  <si>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</si>
  <si>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</si>
  <si>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</si>
  <si>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</si>
  <si>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</si>
  <si>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</si>
  <si>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</si>
  <si>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</si>
  <si>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</si>
  <si>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タークス及びカイコス諸島(英）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</si>
  <si>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</si>
  <si>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</si>
  <si>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</si>
  <si>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</si>
  <si>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</si>
  <si>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</si>
  <si>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</si>
  <si>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</si>
  <si>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</si>
  <si>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</si>
  <si>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</si>
  <si>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</si>
  <si>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</si>
  <si>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</si>
  <si>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</si>
  <si>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</si>
  <si>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</si>
  <si>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</si>
  <si>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</si>
  <si>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</si>
  <si>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</si>
  <si>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</si>
  <si>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</si>
  <si>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</si>
  <si>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</si>
  <si>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</si>
  <si>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</si>
  <si>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</si>
  <si>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</si>
  <si>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</si>
  <si>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</si>
  <si>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</si>
  <si>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</si>
  <si>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皆増</t>
  </si>
  <si>
    <t>中南米 合計</t>
  </si>
  <si>
    <t>d</t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</si>
  <si>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</si>
  <si>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</si>
  <si>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</si>
  <si>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</si>
  <si>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</si>
  <si>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</si>
  <si>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</si>
  <si>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</si>
  <si>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</si>
  <si>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</si>
  <si>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</si>
  <si>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</si>
  <si>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</si>
  <si>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</si>
  <si>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</si>
  <si>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</si>
  <si>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</si>
  <si>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</si>
  <si>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</si>
  <si>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</si>
  <si>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</si>
  <si>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</si>
  <si>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</si>
  <si>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</si>
  <si>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</si>
  <si>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</si>
  <si>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</si>
  <si>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</si>
  <si>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</si>
  <si>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マケドニア旧ユーゴスラビア共</t>
  </si>
  <si>
    <t>モンテネグロ</t>
  </si>
  <si>
    <t>コソボ</t>
  </si>
  <si>
    <t>皆減</t>
  </si>
  <si>
    <t>(EU)</t>
  </si>
  <si>
    <t>(EFTA)</t>
  </si>
  <si>
    <t>(その他）</t>
  </si>
  <si>
    <t>西欧 合計</t>
  </si>
  <si>
    <t>e1</t>
  </si>
  <si>
    <t>中東欧・</t>
  </si>
  <si>
    <t>アゼルバイジャン</t>
  </si>
  <si>
    <t>ロシア等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</si>
  <si>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</si>
  <si>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</si>
  <si>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</si>
  <si>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</si>
  <si>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</si>
  <si>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</si>
  <si>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</si>
  <si>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</si>
  <si>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</si>
  <si>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</si>
  <si>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</si>
  <si>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</si>
  <si>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</si>
  <si>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</si>
  <si>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</si>
  <si>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</si>
  <si>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</si>
  <si>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</si>
  <si>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</si>
  <si>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</si>
  <si>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</si>
  <si>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(EU)</t>
  </si>
  <si>
    <t>(その他)</t>
  </si>
  <si>
    <t>中東欧・ロシア等</t>
  </si>
  <si>
    <t>e2</t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</si>
  <si>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</si>
  <si>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</si>
  <si>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</si>
  <si>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</si>
  <si>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</si>
  <si>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</si>
  <si>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</si>
  <si>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</si>
  <si>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</si>
  <si>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</si>
  <si>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</si>
  <si>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</si>
  <si>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</si>
  <si>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</si>
  <si>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</si>
  <si>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</si>
  <si>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f</t>
  </si>
  <si>
    <t>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</si>
  <si>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</si>
  <si>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</si>
  <si>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</si>
  <si>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</si>
  <si>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</si>
  <si>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</si>
  <si>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</si>
  <si>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</si>
  <si>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</si>
  <si>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</si>
  <si>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</si>
  <si>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</si>
  <si>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</si>
  <si>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</si>
  <si>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</si>
  <si>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</si>
  <si>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</si>
  <si>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</si>
  <si>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</si>
  <si>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</si>
  <si>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</si>
  <si>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</si>
  <si>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</si>
  <si>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</si>
  <si>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</si>
  <si>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</si>
  <si>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</si>
  <si>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</si>
  <si>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</si>
  <si>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</si>
  <si>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</si>
  <si>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</si>
  <si>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</si>
  <si>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</si>
  <si>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</si>
  <si>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</si>
  <si>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</si>
  <si>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</si>
  <si>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</si>
  <si>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</si>
  <si>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</si>
  <si>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</si>
  <si>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</si>
  <si>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</si>
  <si>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</si>
  <si>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</si>
  <si>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</si>
  <si>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</si>
  <si>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</si>
  <si>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</si>
  <si>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</si>
  <si>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</si>
  <si>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</si>
  <si>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</si>
  <si>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</si>
  <si>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</si>
  <si>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</si>
  <si>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</si>
  <si>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南スーダン</t>
  </si>
  <si>
    <t>アフリカ 合計</t>
  </si>
  <si>
    <t>g</t>
  </si>
  <si>
    <t>特殊地域</t>
  </si>
  <si>
    <t>不明</t>
  </si>
  <si>
    <t>特殊地域合計</t>
  </si>
  <si>
    <t>h</t>
  </si>
  <si>
    <t>第５表　県内港及び全国の地域（国）別輸出入額（平成３０年）</t>
  </si>
  <si>
    <t>（１）県内港全体</t>
  </si>
  <si>
    <t>&lt;２&gt;輸入</t>
  </si>
  <si>
    <t>(単位：百万円、%)</t>
  </si>
  <si>
    <t>県内港</t>
  </si>
  <si>
    <t>全国</t>
  </si>
  <si>
    <t>本県の
割合</t>
  </si>
  <si>
    <t>前年比</t>
  </si>
  <si>
    <t>構成比</t>
  </si>
  <si>
    <t>総　　額</t>
  </si>
  <si>
    <t>(ASEAN)</t>
  </si>
  <si>
    <t>（その他）</t>
  </si>
  <si>
    <t>a</t>
  </si>
  <si>
    <t>クック諸島(ニュージーランド）</t>
  </si>
  <si>
    <t>皆増</t>
  </si>
  <si>
    <t>米領オセアニア</t>
  </si>
  <si>
    <t>大洋州 合計</t>
  </si>
  <si>
    <t>b</t>
  </si>
  <si>
    <t>グリーンランド(デンマーク）</t>
  </si>
  <si>
    <t>c</t>
  </si>
  <si>
    <t>タークス及びカイコス諸島(英）</t>
  </si>
  <si>
    <t>d</t>
  </si>
  <si>
    <t>セルビア</t>
  </si>
  <si>
    <t>マケドニア旧ユーゴスラビア</t>
  </si>
  <si>
    <t>モンテネグロ</t>
  </si>
  <si>
    <t>コソボ</t>
  </si>
  <si>
    <t>(EU)</t>
  </si>
  <si>
    <t>(EFTA)</t>
  </si>
  <si>
    <t>(その他）</t>
  </si>
  <si>
    <t>e1</t>
  </si>
  <si>
    <t>中東欧・</t>
  </si>
  <si>
    <t>ロシア等</t>
  </si>
  <si>
    <t>ジョージア</t>
  </si>
  <si>
    <t>（EU)</t>
  </si>
  <si>
    <t>中東欧・ロシア等 合計</t>
  </si>
  <si>
    <t>e2</t>
  </si>
  <si>
    <t>f</t>
  </si>
  <si>
    <t>h</t>
  </si>
  <si>
    <t>（2）港別ー①名古屋港ー</t>
  </si>
  <si>
    <t>&lt;1&gt;輸出</t>
  </si>
  <si>
    <t>(単位：千円、%)</t>
  </si>
  <si>
    <t>価格</t>
  </si>
  <si>
    <t>構成比</t>
  </si>
  <si>
    <t>総　　額</t>
  </si>
  <si>
    <t>(ASEAN)</t>
  </si>
  <si>
    <t>a</t>
  </si>
  <si>
    <t>(その他）</t>
  </si>
  <si>
    <t>トケラウ諸島(ニュージーランド)</t>
  </si>
  <si>
    <t>アジア 合計</t>
  </si>
  <si>
    <t>大洋州 合計</t>
  </si>
  <si>
    <t>北米</t>
  </si>
  <si>
    <t>グリーンランド(デンマーク)</t>
  </si>
  <si>
    <t>クック</t>
  </si>
  <si>
    <t>ニウエ</t>
  </si>
  <si>
    <t>北米 合計</t>
  </si>
  <si>
    <t>c</t>
  </si>
  <si>
    <t>d</t>
  </si>
  <si>
    <t>タークス及びカイコス諸島(英)</t>
  </si>
  <si>
    <t>セルビア</t>
  </si>
  <si>
    <t>マケドニア旧ユーゴスラビア共和国</t>
  </si>
  <si>
    <t>モンテネグロ</t>
  </si>
  <si>
    <t>(EU)</t>
  </si>
  <si>
    <t>(EFTA)</t>
  </si>
  <si>
    <t>e1</t>
  </si>
  <si>
    <t>中東欧・</t>
  </si>
  <si>
    <t>ロシア等</t>
  </si>
  <si>
    <t>中南米 合計</t>
  </si>
  <si>
    <t>ジョージア</t>
  </si>
  <si>
    <t>（EU)</t>
  </si>
  <si>
    <t>e2</t>
  </si>
  <si>
    <t>f</t>
  </si>
  <si>
    <t>(EFTA)</t>
  </si>
  <si>
    <t>(その他）</t>
  </si>
  <si>
    <t>西欧 合計</t>
  </si>
  <si>
    <t>中東欧・</t>
  </si>
  <si>
    <t>ロシア等</t>
  </si>
  <si>
    <t>(EU)</t>
  </si>
  <si>
    <t>(その他)</t>
  </si>
  <si>
    <t>中東欧・ロシア等集計</t>
  </si>
  <si>
    <t>g</t>
  </si>
  <si>
    <t>中東 合計</t>
  </si>
  <si>
    <t>南スーダン</t>
  </si>
  <si>
    <t>アフリカ 合計</t>
  </si>
  <si>
    <t>（2）港別ー②衣浦港ー</t>
  </si>
  <si>
    <t>&lt;1&gt;輸出</t>
  </si>
  <si>
    <t>総　　額</t>
  </si>
  <si>
    <t>a</t>
  </si>
  <si>
    <t>(ASEAN)</t>
  </si>
  <si>
    <t>大洋州 合計</t>
  </si>
  <si>
    <t>b</t>
  </si>
  <si>
    <t>(その他）</t>
  </si>
  <si>
    <t>アジア 合計</t>
  </si>
  <si>
    <t>c</t>
  </si>
  <si>
    <t>b</t>
  </si>
  <si>
    <t>北米 合計</t>
  </si>
  <si>
    <t>d</t>
  </si>
  <si>
    <t>中南米 合計</t>
  </si>
  <si>
    <t>(EU)</t>
  </si>
  <si>
    <t>(EFTA)</t>
  </si>
  <si>
    <t>e1</t>
  </si>
  <si>
    <t>中東欧・</t>
  </si>
  <si>
    <t>ロシア等</t>
  </si>
  <si>
    <t>（EU)</t>
  </si>
  <si>
    <t>西欧 合計</t>
  </si>
  <si>
    <t>e1</t>
  </si>
  <si>
    <t>e2</t>
  </si>
  <si>
    <t>ロシア等</t>
  </si>
  <si>
    <t>(EU)</t>
  </si>
  <si>
    <t>(その他)</t>
  </si>
  <si>
    <t>f</t>
  </si>
  <si>
    <t>g</t>
  </si>
  <si>
    <t>中東 合計</t>
  </si>
  <si>
    <t>f</t>
  </si>
  <si>
    <t>アフリカ 合計</t>
  </si>
  <si>
    <t>g</t>
  </si>
  <si>
    <t>（2）港別ー③三河港ー</t>
  </si>
  <si>
    <t>&lt;1&gt;輸出</t>
  </si>
  <si>
    <t>総　　額</t>
  </si>
  <si>
    <t>(ASEAN)</t>
  </si>
  <si>
    <t>(ASEAN)</t>
  </si>
  <si>
    <t>a</t>
  </si>
  <si>
    <t>(その他）</t>
  </si>
  <si>
    <t>アジア 合計</t>
  </si>
  <si>
    <t>大洋州 合計</t>
  </si>
  <si>
    <t>b</t>
  </si>
  <si>
    <t>大洋州 合計</t>
  </si>
  <si>
    <t>b</t>
  </si>
  <si>
    <t>c</t>
  </si>
  <si>
    <t>北米 合計</t>
  </si>
  <si>
    <t>d</t>
  </si>
  <si>
    <t>中南米 合計</t>
  </si>
  <si>
    <t>d</t>
  </si>
  <si>
    <t>(EU)</t>
  </si>
  <si>
    <t>e1</t>
  </si>
  <si>
    <t>中東欧・</t>
  </si>
  <si>
    <t>（EU)</t>
  </si>
  <si>
    <t>e2</t>
  </si>
  <si>
    <t>f</t>
  </si>
  <si>
    <t>(EU)</t>
  </si>
  <si>
    <t>g</t>
  </si>
  <si>
    <t>(その他）</t>
  </si>
  <si>
    <t>西欧 合計</t>
  </si>
  <si>
    <t>中東欧・</t>
  </si>
  <si>
    <t>(EU)</t>
  </si>
  <si>
    <t>(その他)</t>
  </si>
  <si>
    <t>e2</t>
  </si>
  <si>
    <t>中東 合計</t>
  </si>
  <si>
    <t>f</t>
  </si>
  <si>
    <t>アフリカ 合計</t>
  </si>
  <si>
    <t>（2）港別ー④中部国際空港ー</t>
  </si>
  <si>
    <t>&lt;1&gt;輸出</t>
  </si>
  <si>
    <t>(ASEAN)</t>
  </si>
  <si>
    <t>(その他）</t>
  </si>
  <si>
    <t>a</t>
  </si>
  <si>
    <t>アジア 合計</t>
  </si>
  <si>
    <t>大洋州 合計</t>
  </si>
  <si>
    <t>b</t>
  </si>
  <si>
    <t>c</t>
  </si>
  <si>
    <t>北米 合計</t>
  </si>
  <si>
    <t>d</t>
  </si>
  <si>
    <t>中南米 合計</t>
  </si>
  <si>
    <t>d</t>
  </si>
  <si>
    <t>e2</t>
  </si>
  <si>
    <t>(EFTA)</t>
  </si>
  <si>
    <t>西欧 合計</t>
  </si>
  <si>
    <t>(EU)</t>
  </si>
  <si>
    <t>(その他)</t>
  </si>
  <si>
    <t>g</t>
  </si>
  <si>
    <t>中東 合計</t>
  </si>
  <si>
    <t>f</t>
  </si>
  <si>
    <t>トケラウ諸島(ニュージーランド)</t>
  </si>
  <si>
    <t>皆増</t>
  </si>
  <si>
    <t>皆減</t>
  </si>
  <si>
    <t>皆増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</si>
</sst>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.0;&quot;△ &quot;#,##0.0"/>
    <numFmt numFmtId="179" formatCode="#,##0_ "/>
  </numFmts>
  <fonts count="62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1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5"/>
      <color indexed="8"/>
      <name val="游ゴシック"/>
      <family val="3"/>
    </font>
    <font>
      <sz val="7"/>
      <color indexed="8"/>
      <name val="游ゴシック"/>
      <family val="3"/>
    </font>
    <font>
      <sz val="6"/>
      <color indexed="8"/>
      <name val="游ゴシック"/>
      <family val="3"/>
    </font>
    <font>
      <sz val="10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5"/>
      <color theme="1"/>
      <name val="Calibri"/>
      <family val="3"/>
    </font>
    <font>
      <sz val="7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4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6" fontId="0" fillId="33" borderId="15" xfId="0" applyNumberFormat="1" applyFont="1" applyFill="1" applyBorder="1" applyAlignment="1">
      <alignment horizontal="right" vertical="center"/>
    </xf>
    <xf numFmtId="176" fontId="0" fillId="33" borderId="16" xfId="0" applyNumberFormat="1" applyFont="1" applyFill="1" applyBorder="1" applyAlignment="1">
      <alignment horizontal="right" vertical="center"/>
    </xf>
    <xf numFmtId="177" fontId="0" fillId="33" borderId="17" xfId="42" applyNumberFormat="1" applyFont="1" applyFill="1" applyBorder="1" applyAlignment="1">
      <alignment horizontal="right" vertical="center" shrinkToFit="1"/>
    </xf>
    <xf numFmtId="178" fontId="0" fillId="33" borderId="18" xfId="0" applyNumberFormat="1" applyFont="1" applyFill="1" applyBorder="1" applyAlignment="1">
      <alignment horizontal="right" vertical="center" shrinkToFit="1"/>
    </xf>
    <xf numFmtId="177" fontId="0" fillId="33" borderId="17" xfId="0" applyNumberFormat="1" applyFont="1" applyFill="1" applyBorder="1" applyAlignment="1">
      <alignment horizontal="right" vertical="center" shrinkToFit="1"/>
    </xf>
    <xf numFmtId="178" fontId="0" fillId="33" borderId="17" xfId="0" applyNumberFormat="1" applyFont="1" applyFill="1" applyBorder="1" applyAlignment="1">
      <alignment horizontal="right" vertical="center" shrinkToFit="1"/>
    </xf>
    <xf numFmtId="38" fontId="0" fillId="0" borderId="0" xfId="0" applyNumberFormat="1" applyFont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12" xfId="42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176" fontId="0" fillId="0" borderId="23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 shrinkToFit="1"/>
    </xf>
    <xf numFmtId="178" fontId="0" fillId="0" borderId="12" xfId="0" applyNumberFormat="1" applyFont="1" applyFill="1" applyBorder="1" applyAlignment="1">
      <alignment horizontal="right" vertical="center" shrinkToFit="1"/>
    </xf>
    <xf numFmtId="0" fontId="48" fillId="0" borderId="0" xfId="0" applyFont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36" fillId="0" borderId="1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4" xfId="42" applyNumberFormat="1" applyFont="1" applyFill="1" applyBorder="1" applyAlignment="1">
      <alignment horizontal="right" vertical="center" shrinkToFit="1"/>
    </xf>
    <xf numFmtId="178" fontId="0" fillId="0" borderId="26" xfId="0" applyNumberFormat="1" applyFont="1" applyFill="1" applyBorder="1" applyAlignment="1">
      <alignment horizontal="right" vertical="center" shrinkToFit="1"/>
    </xf>
    <xf numFmtId="38" fontId="0" fillId="0" borderId="10" xfId="48" applyFont="1" applyFill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0" fontId="6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34" borderId="14" xfId="0" applyFont="1" applyFill="1" applyBorder="1" applyAlignment="1">
      <alignment horizontal="center" vertical="center" shrinkToFit="1"/>
    </xf>
    <xf numFmtId="0" fontId="0" fillId="34" borderId="25" xfId="0" applyFont="1" applyFill="1" applyBorder="1" applyAlignment="1">
      <alignment vertical="center" shrinkToFit="1"/>
    </xf>
    <xf numFmtId="176" fontId="0" fillId="34" borderId="10" xfId="0" applyNumberFormat="1" applyFont="1" applyFill="1" applyBorder="1" applyAlignment="1">
      <alignment horizontal="right" vertical="center"/>
    </xf>
    <xf numFmtId="176" fontId="0" fillId="34" borderId="11" xfId="0" applyNumberFormat="1" applyFont="1" applyFill="1" applyBorder="1" applyAlignment="1">
      <alignment horizontal="right" vertical="center"/>
    </xf>
    <xf numFmtId="177" fontId="0" fillId="35" borderId="14" xfId="42" applyNumberFormat="1" applyFont="1" applyFill="1" applyBorder="1" applyAlignment="1">
      <alignment horizontal="right" vertical="center" shrinkToFit="1"/>
    </xf>
    <xf numFmtId="178" fontId="0" fillId="35" borderId="26" xfId="0" applyNumberFormat="1" applyFont="1" applyFill="1" applyBorder="1" applyAlignment="1">
      <alignment horizontal="right" vertical="center" shrinkToFit="1"/>
    </xf>
    <xf numFmtId="176" fontId="0" fillId="35" borderId="11" xfId="0" applyNumberFormat="1" applyFont="1" applyFill="1" applyBorder="1" applyAlignment="1">
      <alignment horizontal="right" vertical="center"/>
    </xf>
    <xf numFmtId="177" fontId="0" fillId="35" borderId="14" xfId="0" applyNumberFormat="1" applyFont="1" applyFill="1" applyBorder="1" applyAlignment="1">
      <alignment horizontal="right" vertical="center" shrinkToFit="1"/>
    </xf>
    <xf numFmtId="178" fontId="0" fillId="35" borderId="14" xfId="0" applyNumberFormat="1" applyFont="1" applyFill="1" applyBorder="1" applyAlignment="1">
      <alignment horizontal="right" vertical="center" shrinkToFit="1"/>
    </xf>
    <xf numFmtId="0" fontId="0" fillId="36" borderId="27" xfId="0" applyFont="1" applyFill="1" applyBorder="1" applyAlignment="1">
      <alignment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vertical="center" shrinkToFit="1"/>
    </xf>
    <xf numFmtId="176" fontId="0" fillId="36" borderId="15" xfId="0" applyNumberFormat="1" applyFont="1" applyFill="1" applyBorder="1" applyAlignment="1">
      <alignment horizontal="right" vertical="center"/>
    </xf>
    <xf numFmtId="176" fontId="0" fillId="36" borderId="16" xfId="0" applyNumberFormat="1" applyFont="1" applyFill="1" applyBorder="1" applyAlignment="1">
      <alignment horizontal="right" vertical="center"/>
    </xf>
    <xf numFmtId="177" fontId="0" fillId="37" borderId="17" xfId="42" applyNumberFormat="1" applyFont="1" applyFill="1" applyBorder="1" applyAlignment="1">
      <alignment horizontal="right" vertical="center" shrinkToFit="1"/>
    </xf>
    <xf numFmtId="178" fontId="0" fillId="37" borderId="18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/>
    </xf>
    <xf numFmtId="177" fontId="0" fillId="38" borderId="17" xfId="0" applyNumberFormat="1" applyFont="1" applyFill="1" applyBorder="1" applyAlignment="1">
      <alignment horizontal="right" vertical="center" shrinkToFit="1"/>
    </xf>
    <xf numFmtId="178" fontId="0" fillId="37" borderId="17" xfId="0" applyNumberFormat="1" applyFont="1" applyFill="1" applyBorder="1" applyAlignment="1">
      <alignment horizontal="right" vertical="center" shrinkToFit="1"/>
    </xf>
    <xf numFmtId="0" fontId="0" fillId="0" borderId="19" xfId="0" applyFont="1" applyBorder="1" applyAlignment="1">
      <alignment vertical="center" shrinkToFit="1"/>
    </xf>
    <xf numFmtId="0" fontId="36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76" fontId="0" fillId="0" borderId="22" xfId="0" applyNumberFormat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176" fontId="0" fillId="0" borderId="22" xfId="0" applyNumberFormat="1" applyFont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/>
    </xf>
    <xf numFmtId="177" fontId="0" fillId="0" borderId="14" xfId="42" applyNumberFormat="1" applyFont="1" applyFill="1" applyBorder="1" applyAlignment="1">
      <alignment horizontal="right" vertical="center" shrinkToFit="1"/>
    </xf>
    <xf numFmtId="178" fontId="0" fillId="0" borderId="26" xfId="0" applyNumberFormat="1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176" fontId="0" fillId="0" borderId="32" xfId="0" applyNumberForma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/>
    </xf>
    <xf numFmtId="38" fontId="0" fillId="0" borderId="21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37" borderId="17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176" fontId="0" fillId="33" borderId="31" xfId="0" applyNumberFormat="1" applyFont="1" applyFill="1" applyBorder="1" applyAlignment="1">
      <alignment horizontal="right" vertical="center"/>
    </xf>
    <xf numFmtId="176" fontId="0" fillId="33" borderId="24" xfId="0" applyNumberFormat="1" applyFont="1" applyFill="1" applyBorder="1" applyAlignment="1">
      <alignment horizontal="right" vertical="center"/>
    </xf>
    <xf numFmtId="178" fontId="0" fillId="33" borderId="11" xfId="0" applyNumberFormat="1" applyFont="1" applyFill="1" applyBorder="1" applyAlignment="1">
      <alignment horizontal="right" vertical="center" shrinkToFit="1"/>
    </xf>
    <xf numFmtId="178" fontId="0" fillId="33" borderId="25" xfId="0" applyNumberFormat="1" applyFont="1" applyFill="1" applyBorder="1" applyAlignment="1">
      <alignment horizontal="right" vertical="center" shrinkToFit="1"/>
    </xf>
    <xf numFmtId="176" fontId="0" fillId="33" borderId="23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8" fontId="0" fillId="33" borderId="14" xfId="0" applyNumberFormat="1" applyFont="1" applyFill="1" applyBorder="1" applyAlignment="1">
      <alignment horizontal="right" vertical="center" shrinkToFit="1"/>
    </xf>
    <xf numFmtId="178" fontId="0" fillId="39" borderId="26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25" xfId="0" applyNumberFormat="1" applyFont="1" applyFill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right" vertical="center"/>
    </xf>
    <xf numFmtId="0" fontId="0" fillId="0" borderId="26" xfId="0" applyFont="1" applyFill="1" applyBorder="1" applyAlignment="1">
      <alignment vertical="center" shrinkToFit="1"/>
    </xf>
    <xf numFmtId="176" fontId="0" fillId="0" borderId="3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 shrinkToFit="1"/>
    </xf>
    <xf numFmtId="0" fontId="0" fillId="34" borderId="26" xfId="0" applyFont="1" applyFill="1" applyBorder="1" applyAlignment="1">
      <alignment vertical="center" shrinkToFit="1"/>
    </xf>
    <xf numFmtId="176" fontId="0" fillId="34" borderId="31" xfId="0" applyNumberFormat="1" applyFont="1" applyFill="1" applyBorder="1" applyAlignment="1">
      <alignment horizontal="right" vertical="center"/>
    </xf>
    <xf numFmtId="176" fontId="0" fillId="34" borderId="24" xfId="0" applyNumberFormat="1" applyFont="1" applyFill="1" applyBorder="1" applyAlignment="1">
      <alignment horizontal="right" vertical="center"/>
    </xf>
    <xf numFmtId="178" fontId="0" fillId="34" borderId="11" xfId="0" applyNumberFormat="1" applyFont="1" applyFill="1" applyBorder="1" applyAlignment="1">
      <alignment horizontal="right" vertical="center" shrinkToFit="1"/>
    </xf>
    <xf numFmtId="178" fontId="0" fillId="34" borderId="25" xfId="0" applyNumberFormat="1" applyFont="1" applyFill="1" applyBorder="1" applyAlignment="1">
      <alignment horizontal="right" vertical="center" shrinkToFit="1"/>
    </xf>
    <xf numFmtId="178" fontId="0" fillId="34" borderId="14" xfId="0" applyNumberFormat="1" applyFont="1" applyFill="1" applyBorder="1" applyAlignment="1">
      <alignment horizontal="right" vertical="center" shrinkToFit="1"/>
    </xf>
    <xf numFmtId="178" fontId="0" fillId="34" borderId="26" xfId="0" applyNumberFormat="1" applyFont="1" applyFill="1" applyBorder="1" applyAlignment="1">
      <alignment horizontal="right" vertical="center" shrinkToFit="1"/>
    </xf>
    <xf numFmtId="0" fontId="0" fillId="36" borderId="18" xfId="0" applyFont="1" applyFill="1" applyBorder="1" applyAlignment="1">
      <alignment vertical="center" shrinkToFit="1"/>
    </xf>
    <xf numFmtId="176" fontId="0" fillId="36" borderId="35" xfId="0" applyNumberFormat="1" applyFont="1" applyFill="1" applyBorder="1" applyAlignment="1">
      <alignment horizontal="right" vertical="center"/>
    </xf>
    <xf numFmtId="176" fontId="0" fillId="36" borderId="27" xfId="0" applyNumberFormat="1" applyFont="1" applyFill="1" applyBorder="1" applyAlignment="1">
      <alignment horizontal="right" vertical="center"/>
    </xf>
    <xf numFmtId="178" fontId="0" fillId="36" borderId="16" xfId="0" applyNumberFormat="1" applyFont="1" applyFill="1" applyBorder="1" applyAlignment="1">
      <alignment horizontal="right" vertical="center" shrinkToFit="1"/>
    </xf>
    <xf numFmtId="178" fontId="0" fillId="36" borderId="28" xfId="0" applyNumberFormat="1" applyFont="1" applyFill="1" applyBorder="1" applyAlignment="1">
      <alignment horizontal="right" vertical="center" shrinkToFit="1"/>
    </xf>
    <xf numFmtId="178" fontId="0" fillId="36" borderId="17" xfId="0" applyNumberFormat="1" applyFont="1" applyFill="1" applyBorder="1" applyAlignment="1">
      <alignment horizontal="right" vertical="center" shrinkToFit="1"/>
    </xf>
    <xf numFmtId="178" fontId="0" fillId="36" borderId="18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178" fontId="0" fillId="0" borderId="22" xfId="0" applyNumberFormat="1" applyFont="1" applyFill="1" applyBorder="1" applyAlignment="1">
      <alignment horizontal="right"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76" fontId="0" fillId="35" borderId="31" xfId="0" applyNumberFormat="1" applyFill="1" applyBorder="1" applyAlignment="1">
      <alignment horizontal="right" vertical="center"/>
    </xf>
    <xf numFmtId="176" fontId="0" fillId="35" borderId="24" xfId="0" applyNumberFormat="1" applyFill="1" applyBorder="1" applyAlignment="1">
      <alignment horizontal="right" vertical="center"/>
    </xf>
    <xf numFmtId="176" fontId="0" fillId="35" borderId="10" xfId="0" applyNumberFormat="1" applyFill="1" applyBorder="1" applyAlignment="1">
      <alignment horizontal="right" vertical="center"/>
    </xf>
    <xf numFmtId="176" fontId="0" fillId="35" borderId="11" xfId="0" applyNumberForma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vertical="center" shrinkToFit="1"/>
    </xf>
    <xf numFmtId="176" fontId="0" fillId="0" borderId="36" xfId="0" applyNumberFormat="1" applyFon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 shrinkToFit="1"/>
    </xf>
    <xf numFmtId="178" fontId="0" fillId="36" borderId="16" xfId="0" applyNumberFormat="1" applyFill="1" applyBorder="1" applyAlignment="1">
      <alignment horizontal="right" vertical="center" shrinkToFit="1"/>
    </xf>
    <xf numFmtId="0" fontId="3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right" vertical="center"/>
      <protection/>
    </xf>
    <xf numFmtId="0" fontId="53" fillId="0" borderId="0" xfId="61" applyFo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Alignment="1">
      <alignment horizontal="right" vertical="center"/>
      <protection/>
    </xf>
    <xf numFmtId="0" fontId="54" fillId="0" borderId="0" xfId="61" applyFont="1">
      <alignment vertical="center"/>
      <protection/>
    </xf>
    <xf numFmtId="0" fontId="54" fillId="0" borderId="0" xfId="61" applyFont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41" xfId="61" applyFont="1" applyFill="1" applyBorder="1" applyAlignment="1">
      <alignment horizontal="center" vertical="center" shrinkToFit="1"/>
      <protection/>
    </xf>
    <xf numFmtId="0" fontId="0" fillId="0" borderId="41" xfId="61" applyFont="1" applyFill="1" applyBorder="1" applyAlignment="1">
      <alignment vertical="center" shrinkToFit="1"/>
      <protection/>
    </xf>
    <xf numFmtId="0" fontId="0" fillId="0" borderId="30" xfId="61" applyFont="1" applyFill="1" applyBorder="1" applyAlignment="1">
      <alignment horizontal="center" vertical="center" shrinkToFit="1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0" xfId="61" applyFont="1" applyBorder="1" applyAlignment="1">
      <alignment vertical="center" shrinkToFit="1"/>
      <protection/>
    </xf>
    <xf numFmtId="0" fontId="0" fillId="0" borderId="30" xfId="61" applyFont="1" applyBorder="1" applyAlignment="1">
      <alignment horizontal="center" vertical="center" shrinkToFit="1"/>
      <protection/>
    </xf>
    <xf numFmtId="0" fontId="0" fillId="0" borderId="30" xfId="61" applyFont="1" applyBorder="1" applyAlignment="1">
      <alignment vertical="center" shrinkToFit="1"/>
      <protection/>
    </xf>
    <xf numFmtId="0" fontId="0" fillId="0" borderId="43" xfId="61" applyFont="1" applyBorder="1" applyAlignment="1">
      <alignment horizontal="center" vertical="center"/>
      <protection/>
    </xf>
    <xf numFmtId="179" fontId="5" fillId="33" borderId="14" xfId="61" applyNumberFormat="1" applyFont="1" applyFill="1" applyBorder="1" applyAlignment="1">
      <alignment horizontal="right" vertical="center" shrinkToFit="1"/>
      <protection/>
    </xf>
    <xf numFmtId="178" fontId="5" fillId="39" borderId="26" xfId="61" applyNumberFormat="1" applyFont="1" applyFill="1" applyBorder="1" applyAlignment="1">
      <alignment vertical="center" shrinkToFit="1"/>
      <protection/>
    </xf>
    <xf numFmtId="0" fontId="0" fillId="0" borderId="44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>
      <alignment horizontal="center" vertical="center" shrinkToFit="1"/>
      <protection/>
    </xf>
    <xf numFmtId="178" fontId="0" fillId="0" borderId="45" xfId="61" applyNumberFormat="1" applyFont="1" applyFill="1" applyBorder="1" applyAlignment="1">
      <alignment horizontal="right" vertical="center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178" fontId="0" fillId="0" borderId="26" xfId="61" applyNumberFormat="1" applyFont="1" applyFill="1" applyBorder="1" applyAlignment="1">
      <alignment vertical="center" shrinkToFit="1"/>
      <protection/>
    </xf>
    <xf numFmtId="0" fontId="0" fillId="0" borderId="36" xfId="61" applyFont="1" applyBorder="1" applyAlignment="1">
      <alignment vertical="center" shrinkToFit="1"/>
      <protection/>
    </xf>
    <xf numFmtId="0" fontId="36" fillId="0" borderId="14" xfId="61" applyFont="1" applyBorder="1" applyAlignment="1">
      <alignment horizontal="center" vertical="center"/>
      <protection/>
    </xf>
    <xf numFmtId="0" fontId="36" fillId="0" borderId="25" xfId="61" applyFont="1" applyBorder="1">
      <alignment vertical="center"/>
      <protection/>
    </xf>
    <xf numFmtId="38" fontId="0" fillId="0" borderId="14" xfId="50" applyFont="1" applyBorder="1" applyAlignment="1">
      <alignment vertical="center"/>
    </xf>
    <xf numFmtId="178" fontId="55" fillId="0" borderId="26" xfId="61" applyNumberFormat="1" applyFont="1" applyFill="1" applyBorder="1" applyAlignment="1">
      <alignment vertical="center" shrinkToFit="1"/>
      <protection/>
    </xf>
    <xf numFmtId="0" fontId="36" fillId="0" borderId="0" xfId="61" applyFont="1">
      <alignment vertical="center"/>
      <protection/>
    </xf>
    <xf numFmtId="0" fontId="0" fillId="0" borderId="24" xfId="61" applyFont="1" applyBorder="1" applyAlignment="1">
      <alignment vertical="center" shrinkToFit="1"/>
      <protection/>
    </xf>
    <xf numFmtId="0" fontId="36" fillId="0" borderId="14" xfId="61" applyFont="1" applyBorder="1">
      <alignment vertical="center"/>
      <protection/>
    </xf>
    <xf numFmtId="176" fontId="55" fillId="0" borderId="14" xfId="0" applyNumberFormat="1" applyFont="1" applyBorder="1" applyAlignment="1">
      <alignment vertical="center"/>
    </xf>
    <xf numFmtId="0" fontId="0" fillId="0" borderId="34" xfId="61" applyFont="1" applyBorder="1" applyAlignment="1">
      <alignment vertical="center" shrinkToFit="1"/>
      <protection/>
    </xf>
    <xf numFmtId="0" fontId="55" fillId="34" borderId="14" xfId="61" applyFont="1" applyFill="1" applyBorder="1" applyAlignment="1">
      <alignment horizontal="center" vertical="center" shrinkToFit="1"/>
      <protection/>
    </xf>
    <xf numFmtId="0" fontId="55" fillId="34" borderId="14" xfId="61" applyFont="1" applyFill="1" applyBorder="1" applyAlignment="1">
      <alignment vertical="center" shrinkToFit="1"/>
      <protection/>
    </xf>
    <xf numFmtId="176" fontId="55" fillId="34" borderId="14" xfId="61" applyNumberFormat="1" applyFont="1" applyFill="1" applyBorder="1" applyAlignment="1">
      <alignment vertical="center" shrinkToFit="1"/>
      <protection/>
    </xf>
    <xf numFmtId="178" fontId="55" fillId="35" borderId="26" xfId="61" applyNumberFormat="1" applyFont="1" applyFill="1" applyBorder="1" applyAlignment="1">
      <alignment vertical="center" shrinkToFit="1"/>
      <protection/>
    </xf>
    <xf numFmtId="0" fontId="0" fillId="0" borderId="0" xfId="0" applyNumberFormat="1" applyAlignment="1">
      <alignment vertical="center"/>
    </xf>
    <xf numFmtId="0" fontId="0" fillId="36" borderId="27" xfId="61" applyFont="1" applyFill="1" applyBorder="1" applyAlignment="1">
      <alignment vertical="center" shrinkToFit="1"/>
      <protection/>
    </xf>
    <xf numFmtId="0" fontId="55" fillId="36" borderId="17" xfId="61" applyFont="1" applyFill="1" applyBorder="1" applyAlignment="1">
      <alignment horizontal="center" vertical="center" shrinkToFit="1"/>
      <protection/>
    </xf>
    <xf numFmtId="0" fontId="55" fillId="36" borderId="17" xfId="61" applyFont="1" applyFill="1" applyBorder="1" applyAlignment="1">
      <alignment vertical="center" shrinkToFit="1"/>
      <protection/>
    </xf>
    <xf numFmtId="176" fontId="55" fillId="36" borderId="17" xfId="61" applyNumberFormat="1" applyFont="1" applyFill="1" applyBorder="1" applyAlignment="1">
      <alignment vertical="center" shrinkToFit="1"/>
      <protection/>
    </xf>
    <xf numFmtId="178" fontId="55" fillId="37" borderId="18" xfId="61" applyNumberFormat="1" applyFont="1" applyFill="1" applyBorder="1" applyAlignment="1">
      <alignment vertical="center" shrinkToFit="1"/>
      <protection/>
    </xf>
    <xf numFmtId="0" fontId="0" fillId="0" borderId="19" xfId="61" applyFont="1" applyBorder="1" applyAlignment="1">
      <alignment vertical="center" shrinkToFit="1"/>
      <protection/>
    </xf>
    <xf numFmtId="0" fontId="36" fillId="0" borderId="12" xfId="61" applyFont="1" applyBorder="1" applyAlignment="1">
      <alignment horizontal="center" vertical="center"/>
      <protection/>
    </xf>
    <xf numFmtId="0" fontId="36" fillId="0" borderId="12" xfId="61" applyFont="1" applyBorder="1">
      <alignment vertical="center"/>
      <protection/>
    </xf>
    <xf numFmtId="176" fontId="55" fillId="0" borderId="12" xfId="0" applyNumberFormat="1" applyFont="1" applyBorder="1" applyAlignment="1">
      <alignment vertical="center"/>
    </xf>
    <xf numFmtId="178" fontId="55" fillId="0" borderId="13" xfId="61" applyNumberFormat="1" applyFont="1" applyFill="1" applyBorder="1" applyAlignment="1">
      <alignment vertical="center" shrinkToFit="1"/>
      <protection/>
    </xf>
    <xf numFmtId="0" fontId="55" fillId="34" borderId="37" xfId="61" applyFont="1" applyFill="1" applyBorder="1" applyAlignment="1">
      <alignment horizontal="center" vertical="center" shrinkToFit="1"/>
      <protection/>
    </xf>
    <xf numFmtId="0" fontId="55" fillId="34" borderId="38" xfId="61" applyFont="1" applyFill="1" applyBorder="1" applyAlignment="1">
      <alignment vertical="center" shrinkToFit="1"/>
      <protection/>
    </xf>
    <xf numFmtId="0" fontId="55" fillId="36" borderId="28" xfId="61" applyFont="1" applyFill="1" applyBorder="1" applyAlignment="1">
      <alignment vertical="center" shrinkToFit="1"/>
      <protection/>
    </xf>
    <xf numFmtId="0" fontId="36" fillId="0" borderId="30" xfId="61" applyFont="1" applyFill="1" applyBorder="1" applyAlignment="1">
      <alignment horizontal="center" vertical="center"/>
      <protection/>
    </xf>
    <xf numFmtId="0" fontId="36" fillId="0" borderId="46" xfId="61" applyFont="1" applyFill="1" applyBorder="1">
      <alignment vertical="center"/>
      <protection/>
    </xf>
    <xf numFmtId="38" fontId="0" fillId="0" borderId="12" xfId="50" applyFont="1" applyBorder="1" applyAlignment="1">
      <alignment vertical="center"/>
    </xf>
    <xf numFmtId="0" fontId="36" fillId="0" borderId="14" xfId="61" applyFont="1" applyFill="1" applyBorder="1" applyAlignment="1">
      <alignment horizontal="center" vertical="center"/>
      <protection/>
    </xf>
    <xf numFmtId="0" fontId="36" fillId="0" borderId="25" xfId="61" applyFont="1" applyFill="1" applyBorder="1">
      <alignment vertical="center"/>
      <protection/>
    </xf>
    <xf numFmtId="0" fontId="56" fillId="0" borderId="25" xfId="61" applyFont="1" applyFill="1" applyBorder="1">
      <alignment vertical="center"/>
      <protection/>
    </xf>
    <xf numFmtId="0" fontId="55" fillId="0" borderId="30" xfId="61" applyFont="1" applyFill="1" applyBorder="1" applyAlignment="1">
      <alignment horizontal="center" vertical="center" shrinkToFit="1"/>
      <protection/>
    </xf>
    <xf numFmtId="0" fontId="55" fillId="0" borderId="30" xfId="61" applyFont="1" applyFill="1" applyBorder="1" applyAlignment="1">
      <alignment vertical="center" shrinkToFit="1"/>
      <protection/>
    </xf>
    <xf numFmtId="176" fontId="55" fillId="0" borderId="30" xfId="61" applyNumberFormat="1" applyFont="1" applyFill="1" applyBorder="1" applyAlignment="1">
      <alignment vertical="center" shrinkToFit="1"/>
      <protection/>
    </xf>
    <xf numFmtId="0" fontId="57" fillId="0" borderId="25" xfId="61" applyFont="1" applyFill="1" applyBorder="1">
      <alignment vertical="center"/>
      <protection/>
    </xf>
    <xf numFmtId="0" fontId="0" fillId="0" borderId="34" xfId="61" applyFont="1" applyBorder="1" applyAlignment="1">
      <alignment horizontal="right" vertical="center" shrinkToFit="1"/>
      <protection/>
    </xf>
    <xf numFmtId="0" fontId="55" fillId="0" borderId="14" xfId="0" applyFont="1" applyBorder="1" applyAlignment="1">
      <alignment vertical="center"/>
    </xf>
    <xf numFmtId="0" fontId="0" fillId="0" borderId="34" xfId="61" applyFont="1" applyFill="1" applyBorder="1" applyAlignment="1">
      <alignment vertical="center" shrinkToFit="1"/>
      <protection/>
    </xf>
    <xf numFmtId="0" fontId="58" fillId="0" borderId="0" xfId="61" applyFont="1">
      <alignment vertical="center"/>
      <protection/>
    </xf>
    <xf numFmtId="0" fontId="59" fillId="0" borderId="25" xfId="61" applyFont="1" applyFill="1" applyBorder="1">
      <alignment vertical="center"/>
      <protection/>
    </xf>
    <xf numFmtId="0" fontId="56" fillId="0" borderId="14" xfId="61" applyFont="1" applyBorder="1">
      <alignment vertical="center"/>
      <protection/>
    </xf>
    <xf numFmtId="0" fontId="60" fillId="0" borderId="14" xfId="61" applyFont="1" applyBorder="1">
      <alignment vertical="center"/>
      <protection/>
    </xf>
    <xf numFmtId="0" fontId="0" fillId="0" borderId="19" xfId="61" applyFont="1" applyFill="1" applyBorder="1" applyAlignment="1">
      <alignment vertical="center" shrinkToFit="1"/>
      <protection/>
    </xf>
    <xf numFmtId="176" fontId="36" fillId="0" borderId="12" xfId="61" applyNumberFormat="1" applyFont="1" applyBorder="1">
      <alignment vertical="center"/>
      <protection/>
    </xf>
    <xf numFmtId="0" fontId="61" fillId="0" borderId="25" xfId="61" applyFont="1" applyFill="1" applyBorder="1">
      <alignment vertical="center"/>
      <protection/>
    </xf>
    <xf numFmtId="0" fontId="55" fillId="34" borderId="25" xfId="61" applyFont="1" applyFill="1" applyBorder="1" applyAlignment="1">
      <alignment vertical="center" shrinkToFit="1"/>
      <protection/>
    </xf>
    <xf numFmtId="0" fontId="0" fillId="36" borderId="36" xfId="61" applyFont="1" applyFill="1" applyBorder="1" applyAlignment="1">
      <alignment vertical="center" shrinkToFit="1"/>
      <protection/>
    </xf>
    <xf numFmtId="0" fontId="55" fillId="36" borderId="37" xfId="61" applyFont="1" applyFill="1" applyBorder="1" applyAlignment="1">
      <alignment horizontal="center" vertical="center" shrinkToFit="1"/>
      <protection/>
    </xf>
    <xf numFmtId="0" fontId="55" fillId="36" borderId="38" xfId="61" applyFont="1" applyFill="1" applyBorder="1" applyAlignment="1">
      <alignment vertical="center" shrinkToFit="1"/>
      <protection/>
    </xf>
    <xf numFmtId="178" fontId="55" fillId="37" borderId="47" xfId="61" applyNumberFormat="1" applyFont="1" applyFill="1" applyBorder="1" applyAlignment="1">
      <alignment vertical="center" shrinkToFit="1"/>
      <protection/>
    </xf>
    <xf numFmtId="0" fontId="0" fillId="0" borderId="48" xfId="61" applyFont="1" applyBorder="1" applyAlignment="1">
      <alignment vertical="center" shrinkToFit="1"/>
      <protection/>
    </xf>
    <xf numFmtId="0" fontId="36" fillId="0" borderId="30" xfId="61" applyFont="1" applyBorder="1" applyAlignment="1">
      <alignment horizontal="center" vertical="center"/>
      <protection/>
    </xf>
    <xf numFmtId="0" fontId="36" fillId="0" borderId="46" xfId="61" applyFont="1" applyBorder="1">
      <alignment vertical="center"/>
      <protection/>
    </xf>
    <xf numFmtId="0" fontId="36" fillId="0" borderId="14" xfId="61" applyFont="1" applyBorder="1" applyAlignment="1">
      <alignment vertical="center" shrinkToFit="1"/>
      <protection/>
    </xf>
    <xf numFmtId="0" fontId="36" fillId="0" borderId="20" xfId="61" applyFont="1" applyBorder="1">
      <alignment vertical="center"/>
      <protection/>
    </xf>
    <xf numFmtId="0" fontId="36" fillId="0" borderId="37" xfId="61" applyFont="1" applyBorder="1">
      <alignment vertical="center"/>
      <protection/>
    </xf>
    <xf numFmtId="176" fontId="55" fillId="0" borderId="37" xfId="0" applyNumberFormat="1" applyFont="1" applyBorder="1" applyAlignment="1">
      <alignment vertical="center"/>
    </xf>
    <xf numFmtId="0" fontId="0" fillId="0" borderId="49" xfId="61" applyFont="1" applyFill="1" applyBorder="1" applyAlignment="1">
      <alignment vertical="center" shrinkToFit="1"/>
      <protection/>
    </xf>
    <xf numFmtId="0" fontId="0" fillId="0" borderId="49" xfId="61" applyFont="1" applyFill="1" applyBorder="1" applyAlignment="1">
      <alignment horizontal="center" vertical="center" shrinkToFit="1"/>
      <protection/>
    </xf>
    <xf numFmtId="179" fontId="0" fillId="0" borderId="49" xfId="61" applyNumberFormat="1" applyFont="1" applyFill="1" applyBorder="1" applyAlignment="1">
      <alignment vertical="center" shrinkToFit="1"/>
      <protection/>
    </xf>
    <xf numFmtId="178" fontId="0" fillId="0" borderId="49" xfId="61" applyNumberFormat="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36" fillId="0" borderId="0" xfId="61" applyFont="1" applyFill="1" applyBorder="1">
      <alignment vertical="center"/>
      <protection/>
    </xf>
    <xf numFmtId="179" fontId="36" fillId="0" borderId="0" xfId="61" applyNumberFormat="1" applyFont="1" applyFill="1" applyBorder="1">
      <alignment vertical="center"/>
      <protection/>
    </xf>
    <xf numFmtId="178" fontId="0" fillId="0" borderId="0" xfId="61" applyNumberFormat="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179" fontId="0" fillId="0" borderId="0" xfId="61" applyNumberFormat="1" applyFont="1" applyFill="1" applyBorder="1" applyAlignment="1">
      <alignment vertical="center" shrinkToFit="1"/>
      <protection/>
    </xf>
    <xf numFmtId="0" fontId="0" fillId="0" borderId="0" xfId="0" applyAlignment="1">
      <alignment horizontal="center" vertical="center"/>
    </xf>
    <xf numFmtId="0" fontId="36" fillId="0" borderId="37" xfId="61" applyFont="1" applyBorder="1" applyAlignment="1">
      <alignment horizontal="center" vertical="center"/>
      <protection/>
    </xf>
    <xf numFmtId="0" fontId="36" fillId="0" borderId="38" xfId="61" applyFont="1" applyBorder="1">
      <alignment vertical="center"/>
      <protection/>
    </xf>
    <xf numFmtId="0" fontId="0" fillId="0" borderId="48" xfId="61" applyFont="1" applyFill="1" applyBorder="1" applyAlignment="1">
      <alignment vertical="center" shrinkToFit="1"/>
      <protection/>
    </xf>
    <xf numFmtId="0" fontId="36" fillId="0" borderId="0" xfId="61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Alignment="1">
      <alignment horizontal="right" vertical="center"/>
      <protection/>
    </xf>
    <xf numFmtId="0" fontId="54" fillId="0" borderId="0" xfId="62" applyFont="1">
      <alignment vertical="center"/>
      <protection/>
    </xf>
    <xf numFmtId="0" fontId="54" fillId="0" borderId="0" xfId="62" applyFont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Alignment="1">
      <alignment vertical="center" shrinkToFit="1"/>
      <protection/>
    </xf>
    <xf numFmtId="0" fontId="0" fillId="0" borderId="0" xfId="62" applyFont="1" applyAlignment="1">
      <alignment horizontal="right" vertical="center"/>
      <protection/>
    </xf>
    <xf numFmtId="0" fontId="5" fillId="0" borderId="0" xfId="62" applyFont="1" applyFill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30" xfId="62" applyFont="1" applyFill="1" applyBorder="1" applyAlignment="1">
      <alignment horizontal="center" vertical="center" shrinkToFit="1"/>
      <protection/>
    </xf>
    <xf numFmtId="0" fontId="0" fillId="0" borderId="30" xfId="62" applyFont="1" applyFill="1" applyBorder="1" applyAlignment="1">
      <alignment vertical="center" shrinkToFit="1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40" xfId="62" applyFont="1" applyBorder="1" applyAlignment="1">
      <alignment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vertical="center" shrinkToFit="1"/>
      <protection/>
    </xf>
    <xf numFmtId="0" fontId="0" fillId="0" borderId="43" xfId="62" applyFont="1" applyBorder="1" applyAlignment="1">
      <alignment horizontal="center" vertical="center"/>
      <protection/>
    </xf>
    <xf numFmtId="179" fontId="5" fillId="33" borderId="14" xfId="62" applyNumberFormat="1" applyFont="1" applyFill="1" applyBorder="1" applyAlignment="1">
      <alignment horizontal="right" vertical="center" shrinkToFit="1"/>
      <protection/>
    </xf>
    <xf numFmtId="178" fontId="5" fillId="39" borderId="26" xfId="62" applyNumberFormat="1" applyFont="1" applyFill="1" applyBorder="1" applyAlignment="1">
      <alignment vertical="center" shrinkToFit="1"/>
      <protection/>
    </xf>
    <xf numFmtId="0" fontId="53" fillId="0" borderId="0" xfId="62" applyFont="1">
      <alignment vertical="center"/>
      <protection/>
    </xf>
    <xf numFmtId="0" fontId="0" fillId="0" borderId="31" xfId="62" applyFont="1" applyFill="1" applyBorder="1" applyAlignment="1">
      <alignment horizontal="center" vertical="center" shrinkToFit="1"/>
      <protection/>
    </xf>
    <xf numFmtId="0" fontId="0" fillId="0" borderId="32" xfId="62" applyFont="1" applyFill="1" applyBorder="1" applyAlignment="1">
      <alignment horizontal="center" vertical="center" shrinkToFit="1"/>
      <protection/>
    </xf>
    <xf numFmtId="178" fontId="0" fillId="0" borderId="45" xfId="62" applyNumberFormat="1" applyFont="1" applyFill="1" applyBorder="1" applyAlignment="1">
      <alignment horizontal="right" vertical="center" shrinkToFit="1"/>
      <protection/>
    </xf>
    <xf numFmtId="0" fontId="0" fillId="0" borderId="44" xfId="62" applyFont="1" applyFill="1" applyBorder="1" applyAlignment="1">
      <alignment horizontal="center" vertical="center" shrinkToFit="1"/>
      <protection/>
    </xf>
    <xf numFmtId="178" fontId="0" fillId="0" borderId="45" xfId="62" applyNumberFormat="1" applyFont="1" applyFill="1" applyBorder="1" applyAlignment="1">
      <alignment vertical="center" shrinkToFit="1"/>
      <protection/>
    </xf>
    <xf numFmtId="0" fontId="0" fillId="0" borderId="36" xfId="62" applyFont="1" applyBorder="1" applyAlignment="1">
      <alignment vertical="center" shrinkToFit="1"/>
      <protection/>
    </xf>
    <xf numFmtId="0" fontId="36" fillId="0" borderId="14" xfId="62" applyFont="1" applyBorder="1" applyAlignment="1">
      <alignment horizontal="center" vertical="center"/>
      <protection/>
    </xf>
    <xf numFmtId="0" fontId="36" fillId="0" borderId="14" xfId="62" applyFont="1" applyBorder="1">
      <alignment vertical="center"/>
      <protection/>
    </xf>
    <xf numFmtId="178" fontId="55" fillId="0" borderId="26" xfId="62" applyNumberFormat="1" applyFont="1" applyFill="1" applyBorder="1" applyAlignment="1">
      <alignment vertical="center" shrinkToFit="1"/>
      <protection/>
    </xf>
    <xf numFmtId="0" fontId="36" fillId="0" borderId="0" xfId="62" applyFont="1">
      <alignment vertical="center"/>
      <protection/>
    </xf>
    <xf numFmtId="0" fontId="55" fillId="0" borderId="34" xfId="62" applyFont="1" applyBorder="1" applyAlignment="1">
      <alignment vertical="center" shrinkToFit="1"/>
      <protection/>
    </xf>
    <xf numFmtId="0" fontId="55" fillId="34" borderId="14" xfId="62" applyFont="1" applyFill="1" applyBorder="1" applyAlignment="1">
      <alignment horizontal="center" vertical="center" shrinkToFit="1"/>
      <protection/>
    </xf>
    <xf numFmtId="0" fontId="55" fillId="34" borderId="14" xfId="62" applyFont="1" applyFill="1" applyBorder="1" applyAlignment="1">
      <alignment vertical="center" shrinkToFit="1"/>
      <protection/>
    </xf>
    <xf numFmtId="176" fontId="55" fillId="34" borderId="14" xfId="62" applyNumberFormat="1" applyFont="1" applyFill="1" applyBorder="1" applyAlignment="1">
      <alignment vertical="center" shrinkToFit="1"/>
      <protection/>
    </xf>
    <xf numFmtId="178" fontId="55" fillId="35" borderId="26" xfId="62" applyNumberFormat="1" applyFont="1" applyFill="1" applyBorder="1" applyAlignment="1">
      <alignment vertical="center" shrinkToFit="1"/>
      <protection/>
    </xf>
    <xf numFmtId="0" fontId="55" fillId="0" borderId="19" xfId="62" applyFont="1" applyBorder="1" applyAlignment="1">
      <alignment vertical="center" shrinkToFit="1"/>
      <protection/>
    </xf>
    <xf numFmtId="0" fontId="0" fillId="36" borderId="27" xfId="62" applyFont="1" applyFill="1" applyBorder="1" applyAlignment="1">
      <alignment vertical="center" shrinkToFit="1"/>
      <protection/>
    </xf>
    <xf numFmtId="0" fontId="55" fillId="36" borderId="17" xfId="62" applyFont="1" applyFill="1" applyBorder="1" applyAlignment="1">
      <alignment horizontal="center" vertical="center" shrinkToFit="1"/>
      <protection/>
    </xf>
    <xf numFmtId="0" fontId="55" fillId="36" borderId="17" xfId="62" applyFont="1" applyFill="1" applyBorder="1" applyAlignment="1">
      <alignment vertical="center" shrinkToFit="1"/>
      <protection/>
    </xf>
    <xf numFmtId="176" fontId="55" fillId="36" borderId="17" xfId="62" applyNumberFormat="1" applyFont="1" applyFill="1" applyBorder="1" applyAlignment="1">
      <alignment vertical="center" shrinkToFit="1"/>
      <protection/>
    </xf>
    <xf numFmtId="178" fontId="55" fillId="37" borderId="18" xfId="62" applyNumberFormat="1" applyFont="1" applyFill="1" applyBorder="1" applyAlignment="1">
      <alignment vertical="center" shrinkToFit="1"/>
      <protection/>
    </xf>
    <xf numFmtId="0" fontId="0" fillId="0" borderId="34" xfId="62" applyFont="1" applyBorder="1" applyAlignment="1">
      <alignment vertical="center" shrinkToFit="1"/>
      <protection/>
    </xf>
    <xf numFmtId="0" fontId="36" fillId="0" borderId="12" xfId="62" applyFont="1" applyBorder="1" applyAlignment="1">
      <alignment horizontal="center" vertical="center"/>
      <protection/>
    </xf>
    <xf numFmtId="0" fontId="36" fillId="0" borderId="12" xfId="62" applyFont="1" applyBorder="1">
      <alignment vertical="center"/>
      <protection/>
    </xf>
    <xf numFmtId="0" fontId="0" fillId="0" borderId="19" xfId="62" applyFont="1" applyBorder="1" applyAlignment="1">
      <alignment vertical="center" shrinkToFit="1"/>
      <protection/>
    </xf>
    <xf numFmtId="178" fontId="55" fillId="0" borderId="13" xfId="62" applyNumberFormat="1" applyFont="1" applyFill="1" applyBorder="1" applyAlignment="1">
      <alignment vertical="center" shrinkToFit="1"/>
      <protection/>
    </xf>
    <xf numFmtId="0" fontId="36" fillId="0" borderId="50" xfId="62" applyFont="1" applyBorder="1" applyAlignment="1">
      <alignment horizontal="center" vertical="center"/>
      <protection/>
    </xf>
    <xf numFmtId="0" fontId="36" fillId="0" borderId="50" xfId="62" applyFont="1" applyBorder="1">
      <alignment vertical="center"/>
      <protection/>
    </xf>
    <xf numFmtId="176" fontId="55" fillId="0" borderId="50" xfId="0" applyNumberFormat="1" applyFont="1" applyBorder="1" applyAlignment="1">
      <alignment vertical="center"/>
    </xf>
    <xf numFmtId="0" fontId="0" fillId="0" borderId="34" xfId="62" applyFont="1" applyFill="1" applyBorder="1" applyAlignment="1">
      <alignment vertical="center" shrinkToFit="1"/>
      <protection/>
    </xf>
    <xf numFmtId="0" fontId="55" fillId="0" borderId="50" xfId="62" applyFont="1" applyFill="1" applyBorder="1" applyAlignment="1">
      <alignment vertical="center" shrinkToFit="1"/>
      <protection/>
    </xf>
    <xf numFmtId="176" fontId="55" fillId="0" borderId="50" xfId="62" applyNumberFormat="1" applyFont="1" applyFill="1" applyBorder="1" applyAlignment="1">
      <alignment vertical="center" shrinkToFit="1"/>
      <protection/>
    </xf>
    <xf numFmtId="178" fontId="55" fillId="0" borderId="47" xfId="62" applyNumberFormat="1" applyFont="1" applyFill="1" applyBorder="1" applyAlignment="1">
      <alignment vertical="center" shrinkToFit="1"/>
      <protection/>
    </xf>
    <xf numFmtId="0" fontId="55" fillId="0" borderId="14" xfId="62" applyFont="1" applyFill="1" applyBorder="1" applyAlignment="1">
      <alignment vertical="center" shrinkToFit="1"/>
      <protection/>
    </xf>
    <xf numFmtId="176" fontId="55" fillId="0" borderId="14" xfId="62" applyNumberFormat="1" applyFont="1" applyFill="1" applyBorder="1" applyAlignment="1">
      <alignment vertical="center" shrinkToFit="1"/>
      <protection/>
    </xf>
    <xf numFmtId="0" fontId="36" fillId="0" borderId="14" xfId="0" applyFont="1" applyBorder="1" applyAlignment="1">
      <alignment vertical="center"/>
    </xf>
    <xf numFmtId="176" fontId="36" fillId="0" borderId="14" xfId="0" applyNumberFormat="1" applyFont="1" applyBorder="1" applyAlignment="1">
      <alignment vertical="center"/>
    </xf>
    <xf numFmtId="0" fontId="0" fillId="36" borderId="36" xfId="62" applyFont="1" applyFill="1" applyBorder="1" applyAlignment="1">
      <alignment vertical="center" shrinkToFit="1"/>
      <protection/>
    </xf>
    <xf numFmtId="0" fontId="0" fillId="0" borderId="48" xfId="62" applyFont="1" applyFill="1" applyBorder="1" applyAlignment="1">
      <alignment vertical="center" shrinkToFit="1"/>
      <protection/>
    </xf>
    <xf numFmtId="0" fontId="36" fillId="0" borderId="12" xfId="62" applyNumberFormat="1" applyFont="1" applyBorder="1" applyAlignment="1">
      <alignment horizontal="center" vertical="center"/>
      <protection/>
    </xf>
    <xf numFmtId="179" fontId="36" fillId="0" borderId="12" xfId="62" applyNumberFormat="1" applyFont="1" applyBorder="1">
      <alignment vertical="center"/>
      <protection/>
    </xf>
    <xf numFmtId="0" fontId="36" fillId="0" borderId="14" xfId="62" applyNumberFormat="1" applyFont="1" applyBorder="1" applyAlignment="1">
      <alignment horizontal="center" vertical="center"/>
      <protection/>
    </xf>
    <xf numFmtId="179" fontId="36" fillId="0" borderId="14" xfId="62" applyNumberFormat="1" applyFont="1" applyBorder="1">
      <alignment vertical="center"/>
      <protection/>
    </xf>
    <xf numFmtId="0" fontId="0" fillId="0" borderId="48" xfId="62" applyFont="1" applyBorder="1" applyAlignment="1">
      <alignment vertical="center" shrinkToFit="1"/>
      <protection/>
    </xf>
    <xf numFmtId="0" fontId="36" fillId="0" borderId="22" xfId="62" applyFont="1" applyBorder="1" applyAlignment="1">
      <alignment horizontal="center" vertical="center"/>
      <protection/>
    </xf>
    <xf numFmtId="0" fontId="36" fillId="0" borderId="14" xfId="62" applyFont="1" applyFill="1" applyBorder="1" applyAlignment="1">
      <alignment horizontal="center" vertical="center"/>
      <protection/>
    </xf>
    <xf numFmtId="0" fontId="36" fillId="0" borderId="14" xfId="62" applyFont="1" applyFill="1" applyBorder="1">
      <alignment vertical="center"/>
      <protection/>
    </xf>
    <xf numFmtId="0" fontId="55" fillId="0" borderId="37" xfId="62" applyFont="1" applyFill="1" applyBorder="1" applyAlignment="1">
      <alignment horizontal="center" vertical="center" shrinkToFit="1"/>
      <protection/>
    </xf>
    <xf numFmtId="0" fontId="55" fillId="0" borderId="37" xfId="62" applyFont="1" applyFill="1" applyBorder="1" applyAlignment="1">
      <alignment vertical="center" shrinkToFit="1"/>
      <protection/>
    </xf>
    <xf numFmtId="176" fontId="55" fillId="0" borderId="37" xfId="62" applyNumberFormat="1" applyFont="1" applyFill="1" applyBorder="1" applyAlignment="1">
      <alignment vertical="center" shrinkToFit="1"/>
      <protection/>
    </xf>
    <xf numFmtId="0" fontId="55" fillId="0" borderId="30" xfId="62" applyFont="1" applyFill="1" applyBorder="1" applyAlignment="1">
      <alignment horizontal="center" vertical="center" shrinkToFit="1"/>
      <protection/>
    </xf>
    <xf numFmtId="0" fontId="55" fillId="0" borderId="30" xfId="62" applyFont="1" applyFill="1" applyBorder="1" applyAlignment="1">
      <alignment vertical="center" shrinkToFit="1"/>
      <protection/>
    </xf>
    <xf numFmtId="176" fontId="55" fillId="0" borderId="30" xfId="62" applyNumberFormat="1" applyFont="1" applyFill="1" applyBorder="1" applyAlignment="1">
      <alignment vertical="center" shrinkToFit="1"/>
      <protection/>
    </xf>
    <xf numFmtId="0" fontId="48" fillId="0" borderId="49" xfId="62" applyFont="1" applyFill="1" applyBorder="1" applyAlignment="1">
      <alignment horizontal="center" vertical="center"/>
      <protection/>
    </xf>
    <xf numFmtId="0" fontId="36" fillId="0" borderId="49" xfId="62" applyFont="1" applyFill="1" applyBorder="1" applyAlignment="1">
      <alignment horizontal="center" vertical="center"/>
      <protection/>
    </xf>
    <xf numFmtId="0" fontId="36" fillId="0" borderId="49" xfId="62" applyFont="1" applyFill="1" applyBorder="1">
      <alignment vertical="center"/>
      <protection/>
    </xf>
    <xf numFmtId="179" fontId="36" fillId="0" borderId="49" xfId="62" applyNumberFormat="1" applyFont="1" applyFill="1" applyBorder="1">
      <alignment vertical="center"/>
      <protection/>
    </xf>
    <xf numFmtId="178" fontId="55" fillId="0" borderId="49" xfId="62" applyNumberFormat="1" applyFont="1" applyFill="1" applyBorder="1" applyAlignment="1">
      <alignment vertical="center" shrinkToFit="1"/>
      <protection/>
    </xf>
    <xf numFmtId="0" fontId="55" fillId="0" borderId="0" xfId="62" applyFont="1" applyFill="1" applyBorder="1" applyAlignment="1">
      <alignment vertical="center" shrinkToFit="1"/>
      <protection/>
    </xf>
    <xf numFmtId="0" fontId="36" fillId="0" borderId="0" xfId="62" applyFont="1" applyFill="1" applyBorder="1" applyAlignment="1">
      <alignment horizontal="center" vertical="center"/>
      <protection/>
    </xf>
    <xf numFmtId="0" fontId="36" fillId="0" borderId="0" xfId="62" applyFont="1" applyFill="1" applyBorder="1">
      <alignment vertical="center"/>
      <protection/>
    </xf>
    <xf numFmtId="176" fontId="36" fillId="0" borderId="0" xfId="62" applyNumberFormat="1" applyFont="1" applyFill="1" applyBorder="1">
      <alignment vertical="center"/>
      <protection/>
    </xf>
    <xf numFmtId="178" fontId="55" fillId="0" borderId="0" xfId="62" applyNumberFormat="1" applyFont="1" applyFill="1" applyBorder="1" applyAlignment="1">
      <alignment vertical="center" shrinkToFit="1"/>
      <protection/>
    </xf>
    <xf numFmtId="0" fontId="0" fillId="0" borderId="19" xfId="62" applyFont="1" applyFill="1" applyBorder="1" applyAlignment="1">
      <alignment vertical="center" shrinkToFit="1"/>
      <protection/>
    </xf>
    <xf numFmtId="0" fontId="55" fillId="0" borderId="12" xfId="0" applyFont="1" applyBorder="1" applyAlignment="1">
      <alignment vertical="center"/>
    </xf>
    <xf numFmtId="176" fontId="55" fillId="0" borderId="12" xfId="0" applyNumberFormat="1" applyFont="1" applyFill="1" applyBorder="1" applyAlignment="1">
      <alignment vertical="center"/>
    </xf>
    <xf numFmtId="0" fontId="55" fillId="0" borderId="0" xfId="62" applyFont="1" applyFill="1" applyBorder="1" applyAlignment="1">
      <alignment horizontal="center" vertical="center" shrinkToFit="1"/>
      <protection/>
    </xf>
    <xf numFmtId="179" fontId="55" fillId="0" borderId="0" xfId="62" applyNumberFormat="1" applyFont="1" applyFill="1" applyBorder="1" applyAlignment="1">
      <alignment vertical="center" shrinkToFit="1"/>
      <protection/>
    </xf>
    <xf numFmtId="176" fontId="55" fillId="0" borderId="14" xfId="0" applyNumberFormat="1" applyFont="1" applyFill="1" applyBorder="1" applyAlignment="1">
      <alignment vertical="center"/>
    </xf>
    <xf numFmtId="0" fontId="36" fillId="0" borderId="50" xfId="0" applyFont="1" applyBorder="1" applyAlignment="1">
      <alignment horizontal="center" vertical="center"/>
    </xf>
    <xf numFmtId="0" fontId="55" fillId="0" borderId="50" xfId="0" applyFont="1" applyBorder="1" applyAlignment="1">
      <alignment vertical="center"/>
    </xf>
    <xf numFmtId="176" fontId="55" fillId="0" borderId="50" xfId="0" applyNumberFormat="1" applyFont="1" applyFill="1" applyBorder="1" applyAlignment="1">
      <alignment vertical="center"/>
    </xf>
    <xf numFmtId="0" fontId="36" fillId="0" borderId="0" xfId="62" applyFont="1" applyFill="1">
      <alignment vertical="center"/>
      <protection/>
    </xf>
    <xf numFmtId="0" fontId="36" fillId="0" borderId="0" xfId="62" applyFont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179" fontId="36" fillId="0" borderId="0" xfId="62" applyNumberFormat="1" applyFont="1" applyFill="1" applyBorder="1">
      <alignment vertical="center"/>
      <protection/>
    </xf>
    <xf numFmtId="0" fontId="36" fillId="0" borderId="0" xfId="62" applyFont="1" applyAlignment="1">
      <alignment horizontal="center" vertical="center"/>
      <protection/>
    </xf>
    <xf numFmtId="0" fontId="36" fillId="0" borderId="0" xfId="62" applyFont="1">
      <alignment vertical="center"/>
      <protection/>
    </xf>
    <xf numFmtId="0" fontId="58" fillId="0" borderId="0" xfId="62" applyFont="1">
      <alignment vertical="center"/>
      <protection/>
    </xf>
    <xf numFmtId="0" fontId="55" fillId="0" borderId="44" xfId="62" applyFont="1" applyFill="1" applyBorder="1" applyAlignment="1">
      <alignment horizontal="center" vertical="center" shrinkToFit="1"/>
      <protection/>
    </xf>
    <xf numFmtId="0" fontId="55" fillId="0" borderId="32" xfId="62" applyFont="1" applyFill="1" applyBorder="1" applyAlignment="1">
      <alignment horizontal="center" vertical="center" shrinkToFit="1"/>
      <protection/>
    </xf>
    <xf numFmtId="178" fontId="55" fillId="0" borderId="45" xfId="62" applyNumberFormat="1" applyFont="1" applyFill="1" applyBorder="1" applyAlignment="1">
      <alignment horizontal="right" vertical="center" shrinkToFit="1"/>
      <protection/>
    </xf>
    <xf numFmtId="178" fontId="55" fillId="0" borderId="45" xfId="62" applyNumberFormat="1" applyFont="1" applyFill="1" applyBorder="1" applyAlignment="1">
      <alignment vertical="center" shrinkToFit="1"/>
      <protection/>
    </xf>
    <xf numFmtId="178" fontId="55" fillId="0" borderId="26" xfId="62" applyNumberFormat="1" applyFont="1" applyBorder="1" applyAlignment="1">
      <alignment vertical="center" shrinkToFit="1"/>
      <protection/>
    </xf>
    <xf numFmtId="0" fontId="4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6" fillId="0" borderId="12" xfId="62" applyFont="1" applyFill="1" applyBorder="1" applyAlignment="1">
      <alignment horizontal="center" vertical="center"/>
      <protection/>
    </xf>
    <xf numFmtId="0" fontId="36" fillId="0" borderId="12" xfId="62" applyFont="1" applyFill="1" applyBorder="1">
      <alignment vertical="center"/>
      <protection/>
    </xf>
    <xf numFmtId="178" fontId="55" fillId="0" borderId="13" xfId="62" applyNumberFormat="1" applyFont="1" applyBorder="1" applyAlignment="1">
      <alignment vertical="center" shrinkToFit="1"/>
      <protection/>
    </xf>
    <xf numFmtId="0" fontId="55" fillId="0" borderId="12" xfId="62" applyFont="1" applyFill="1" applyBorder="1" applyAlignment="1">
      <alignment horizontal="center" vertical="center" shrinkToFit="1"/>
      <protection/>
    </xf>
    <xf numFmtId="0" fontId="55" fillId="0" borderId="12" xfId="62" applyFont="1" applyFill="1" applyBorder="1" applyAlignment="1">
      <alignment vertical="center" shrinkToFit="1"/>
      <protection/>
    </xf>
    <xf numFmtId="176" fontId="55" fillId="0" borderId="12" xfId="62" applyNumberFormat="1" applyFont="1" applyFill="1" applyBorder="1" applyAlignment="1">
      <alignment vertical="center" shrinkToFit="1"/>
      <protection/>
    </xf>
    <xf numFmtId="0" fontId="55" fillId="0" borderId="14" xfId="0" applyNumberFormat="1" applyFont="1" applyBorder="1" applyAlignment="1">
      <alignment horizontal="center" vertical="center"/>
    </xf>
    <xf numFmtId="0" fontId="55" fillId="38" borderId="17" xfId="62" applyFont="1" applyFill="1" applyBorder="1" applyAlignment="1">
      <alignment vertical="center" shrinkToFit="1"/>
      <protection/>
    </xf>
    <xf numFmtId="178" fontId="55" fillId="0" borderId="43" xfId="62" applyNumberFormat="1" applyFont="1" applyFill="1" applyBorder="1" applyAlignment="1">
      <alignment vertical="center" shrinkToFit="1"/>
      <protection/>
    </xf>
    <xf numFmtId="0" fontId="0" fillId="38" borderId="27" xfId="62" applyFont="1" applyFill="1" applyBorder="1" applyAlignment="1">
      <alignment vertical="center" shrinkToFit="1"/>
      <protection/>
    </xf>
    <xf numFmtId="0" fontId="55" fillId="38" borderId="17" xfId="62" applyFont="1" applyFill="1" applyBorder="1" applyAlignment="1">
      <alignment horizontal="center" vertical="center" shrinkToFit="1"/>
      <protection/>
    </xf>
    <xf numFmtId="176" fontId="55" fillId="38" borderId="17" xfId="62" applyNumberFormat="1" applyFont="1" applyFill="1" applyBorder="1" applyAlignment="1">
      <alignment vertical="center" shrinkToFit="1"/>
      <protection/>
    </xf>
    <xf numFmtId="178" fontId="55" fillId="38" borderId="18" xfId="62" applyNumberFormat="1" applyFont="1" applyFill="1" applyBorder="1" applyAlignment="1">
      <alignment vertical="center" shrinkToFit="1"/>
      <protection/>
    </xf>
    <xf numFmtId="0" fontId="58" fillId="0" borderId="0" xfId="62" applyFont="1">
      <alignment vertical="center"/>
      <protection/>
    </xf>
    <xf numFmtId="0" fontId="36" fillId="0" borderId="12" xfId="0" applyFont="1" applyBorder="1" applyAlignment="1">
      <alignment vertical="center"/>
    </xf>
    <xf numFmtId="176" fontId="36" fillId="0" borderId="12" xfId="0" applyNumberFormat="1" applyFont="1" applyBorder="1" applyAlignment="1">
      <alignment vertical="center"/>
    </xf>
    <xf numFmtId="0" fontId="36" fillId="0" borderId="37" xfId="62" applyFont="1" applyFill="1" applyBorder="1" applyAlignment="1">
      <alignment horizontal="center" vertical="center"/>
      <protection/>
    </xf>
    <xf numFmtId="0" fontId="36" fillId="0" borderId="37" xfId="62" applyFont="1" applyFill="1" applyBorder="1">
      <alignment vertical="center"/>
      <protection/>
    </xf>
    <xf numFmtId="0" fontId="48" fillId="0" borderId="0" xfId="62" applyFont="1">
      <alignment vertical="center"/>
      <protection/>
    </xf>
    <xf numFmtId="178" fontId="55" fillId="35" borderId="45" xfId="62" applyNumberFormat="1" applyFont="1" applyFill="1" applyBorder="1" applyAlignment="1">
      <alignment vertical="center" shrinkToFit="1"/>
      <protection/>
    </xf>
    <xf numFmtId="0" fontId="61" fillId="0" borderId="14" xfId="62" applyFont="1" applyFill="1" applyBorder="1">
      <alignment vertical="center"/>
      <protection/>
    </xf>
    <xf numFmtId="0" fontId="36" fillId="0" borderId="12" xfId="62" applyFont="1" applyFill="1" applyBorder="1" applyAlignment="1">
      <alignment vertical="center" shrinkToFit="1"/>
      <protection/>
    </xf>
    <xf numFmtId="0" fontId="36" fillId="0" borderId="14" xfId="62" applyFont="1" applyFill="1" applyBorder="1" applyAlignment="1">
      <alignment vertical="center" shrinkToFit="1"/>
      <protection/>
    </xf>
    <xf numFmtId="0" fontId="59" fillId="0" borderId="0" xfId="62" applyFont="1">
      <alignment vertical="center"/>
      <protection/>
    </xf>
    <xf numFmtId="0" fontId="60" fillId="0" borderId="0" xfId="62" applyFont="1">
      <alignment vertical="center"/>
      <protection/>
    </xf>
    <xf numFmtId="0" fontId="61" fillId="0" borderId="14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36" fillId="0" borderId="0" xfId="62" applyFont="1" applyFill="1" applyBorder="1">
      <alignment vertical="center"/>
      <protection/>
    </xf>
    <xf numFmtId="176" fontId="36" fillId="0" borderId="0" xfId="62" applyNumberFormat="1" applyFont="1" applyFill="1" applyBorder="1">
      <alignment vertical="center"/>
      <protection/>
    </xf>
    <xf numFmtId="178" fontId="0" fillId="0" borderId="0" xfId="62" applyNumberFormat="1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179" fontId="0" fillId="0" borderId="0" xfId="62" applyNumberFormat="1" applyFont="1" applyFill="1" applyBorder="1" applyAlignment="1">
      <alignment vertical="center" shrinkToFit="1"/>
      <protection/>
    </xf>
    <xf numFmtId="0" fontId="36" fillId="0" borderId="0" xfId="62" applyFont="1" applyFill="1" applyBorder="1" applyAlignment="1">
      <alignment horizontal="center" vertical="center"/>
      <protection/>
    </xf>
    <xf numFmtId="179" fontId="36" fillId="0" borderId="0" xfId="62" applyNumberFormat="1" applyFont="1" applyFill="1" applyBorder="1">
      <alignment vertical="center"/>
      <protection/>
    </xf>
    <xf numFmtId="0" fontId="0" fillId="0" borderId="14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/>
    </xf>
    <xf numFmtId="0" fontId="5" fillId="33" borderId="31" xfId="61" applyFont="1" applyFill="1" applyBorder="1" applyAlignment="1">
      <alignment horizontal="center" vertical="center" shrinkToFit="1"/>
      <protection/>
    </xf>
    <xf numFmtId="0" fontId="5" fillId="33" borderId="32" xfId="61" applyFont="1" applyFill="1" applyBorder="1" applyAlignment="1">
      <alignment horizontal="center" vertical="center" shrinkToFit="1"/>
      <protection/>
    </xf>
    <xf numFmtId="0" fontId="5" fillId="33" borderId="24" xfId="61" applyFont="1" applyFill="1" applyBorder="1" applyAlignment="1">
      <alignment horizontal="center" vertical="center" shrinkToFit="1"/>
      <protection/>
    </xf>
    <xf numFmtId="0" fontId="5" fillId="33" borderId="14" xfId="61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5" fillId="33" borderId="31" xfId="62" applyFont="1" applyFill="1" applyBorder="1" applyAlignment="1">
      <alignment horizontal="center" vertical="center" shrinkToFit="1"/>
      <protection/>
    </xf>
    <xf numFmtId="0" fontId="5" fillId="33" borderId="32" xfId="62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 2 3" xfId="61"/>
    <cellStyle name="標準 3 2 2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49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2" width="7.625" style="7" customWidth="1"/>
    <col min="3" max="3" width="12.375" style="11" customWidth="1"/>
    <col min="4" max="5" width="12.875" style="7" customWidth="1"/>
    <col min="6" max="7" width="8.625" style="5" customWidth="1"/>
    <col min="8" max="8" width="12.875" style="6" customWidth="1"/>
    <col min="9" max="9" width="12.875" style="7" customWidth="1"/>
    <col min="10" max="10" width="8.625" style="5" customWidth="1"/>
    <col min="11" max="12" width="8.625" style="7" customWidth="1"/>
    <col min="13" max="13" width="6.00390625" style="7" customWidth="1"/>
    <col min="14" max="14" width="5.125" style="7" customWidth="1"/>
    <col min="15" max="16384" width="9.00390625" style="7" customWidth="1"/>
  </cols>
  <sheetData>
    <row r="1" spans="1:5" ht="16.5" customHeight="1">
      <c r="A1" s="1" t="s">
        <v>0</v>
      </c>
      <c r="B1" s="2"/>
      <c r="C1" s="3"/>
      <c r="D1" s="4"/>
      <c r="E1" s="4"/>
    </row>
    <row r="2" spans="1:5" ht="16.5" customHeight="1">
      <c r="A2" s="4"/>
      <c r="B2" s="2"/>
      <c r="C2" s="3"/>
      <c r="D2" s="4"/>
      <c r="E2" s="4"/>
    </row>
    <row r="3" spans="1:5" ht="16.5" customHeight="1">
      <c r="A3" s="8" t="s">
        <v>1</v>
      </c>
      <c r="B3" s="9"/>
      <c r="C3" s="3"/>
      <c r="D3" s="4"/>
      <c r="E3" s="4"/>
    </row>
    <row r="4" ht="16.5" customHeight="1">
      <c r="B4" s="10"/>
    </row>
    <row r="5" spans="1:12" ht="16.5" customHeight="1" thickBot="1">
      <c r="A5" s="12" t="s">
        <v>2</v>
      </c>
      <c r="B5" s="13"/>
      <c r="C5" s="14"/>
      <c r="D5" s="6"/>
      <c r="E5" s="6"/>
      <c r="F5" s="15"/>
      <c r="G5" s="15"/>
      <c r="I5" s="6"/>
      <c r="J5" s="15"/>
      <c r="K5" s="16"/>
      <c r="L5" s="17" t="s">
        <v>3</v>
      </c>
    </row>
    <row r="6" spans="1:12" ht="13.5" customHeight="1">
      <c r="A6" s="433" t="s">
        <v>4</v>
      </c>
      <c r="B6" s="435" t="s">
        <v>5</v>
      </c>
      <c r="C6" s="437" t="s">
        <v>6</v>
      </c>
      <c r="D6" s="439" t="s">
        <v>7</v>
      </c>
      <c r="E6" s="440"/>
      <c r="F6" s="440"/>
      <c r="G6" s="441"/>
      <c r="H6" s="426" t="s">
        <v>8</v>
      </c>
      <c r="I6" s="427"/>
      <c r="J6" s="427"/>
      <c r="K6" s="427"/>
      <c r="L6" s="428" t="s">
        <v>9</v>
      </c>
    </row>
    <row r="7" spans="1:12" ht="13.5" customHeight="1">
      <c r="A7" s="434"/>
      <c r="B7" s="436"/>
      <c r="C7" s="438"/>
      <c r="D7" s="18" t="s">
        <v>10</v>
      </c>
      <c r="E7" s="19" t="s">
        <v>11</v>
      </c>
      <c r="F7" s="20" t="s">
        <v>12</v>
      </c>
      <c r="G7" s="21" t="s">
        <v>13</v>
      </c>
      <c r="H7" s="18" t="s">
        <v>10</v>
      </c>
      <c r="I7" s="19" t="s">
        <v>11</v>
      </c>
      <c r="J7" s="22" t="s">
        <v>12</v>
      </c>
      <c r="K7" s="22" t="s">
        <v>13</v>
      </c>
      <c r="L7" s="429"/>
    </row>
    <row r="8" spans="1:13" ht="13.5" customHeight="1" thickBot="1">
      <c r="A8" s="430" t="s">
        <v>14</v>
      </c>
      <c r="B8" s="431"/>
      <c r="C8" s="432"/>
      <c r="D8" s="23">
        <f>D37+D61+D65+D111+D146+D171+D186+D246+D249</f>
        <v>16345359</v>
      </c>
      <c r="E8" s="24">
        <f>E37+E61+E65+E111+E146+E171+E186+E246+E249</f>
        <v>15371989</v>
      </c>
      <c r="F8" s="25">
        <f>D8/E8*100</f>
        <v>106.33210185097062</v>
      </c>
      <c r="G8" s="26">
        <f>D8/$D$8*100</f>
        <v>100</v>
      </c>
      <c r="H8" s="23">
        <f>H37+H61+H65+H111+H146+H171+H186+H246+H249</f>
        <v>81478745</v>
      </c>
      <c r="I8" s="24">
        <f>I37+I61+I65+I111+I146+I171+I186+I246+I249</f>
        <v>78286453</v>
      </c>
      <c r="J8" s="27">
        <f>H8/I8*100</f>
        <v>104.07770677769754</v>
      </c>
      <c r="K8" s="28">
        <f>H8/$H$8*100</f>
        <v>100</v>
      </c>
      <c r="L8" s="26">
        <f>D8/H8*100</f>
        <v>20.060887044836047</v>
      </c>
      <c r="M8" s="29"/>
    </row>
    <row r="9" spans="1:14" ht="13.5" customHeight="1">
      <c r="A9" s="30"/>
      <c r="B9" s="20"/>
      <c r="C9" s="31"/>
      <c r="D9" s="32"/>
      <c r="E9" s="33"/>
      <c r="F9" s="34"/>
      <c r="G9" s="35"/>
      <c r="H9" s="36"/>
      <c r="I9" s="37"/>
      <c r="J9" s="38"/>
      <c r="K9" s="39"/>
      <c r="L9" s="35"/>
      <c r="N9" s="40"/>
    </row>
    <row r="10" spans="1:14" ht="13.5" customHeight="1">
      <c r="A10" s="41" t="s">
        <v>15</v>
      </c>
      <c r="B10" s="42">
        <v>103</v>
      </c>
      <c r="C10" s="43" t="s">
        <v>16</v>
      </c>
      <c r="D10" s="44">
        <v>422654</v>
      </c>
      <c r="E10" s="45">
        <v>406900</v>
      </c>
      <c r="F10" s="46">
        <f>D10/E10*100</f>
        <v>103.87171295158515</v>
      </c>
      <c r="G10" s="47">
        <f>D10/$D$8*100</f>
        <v>2.585773735529455</v>
      </c>
      <c r="H10" s="48">
        <v>5792562</v>
      </c>
      <c r="I10" s="49">
        <v>5975216</v>
      </c>
      <c r="J10" s="50">
        <f aca="true" t="shared" si="0" ref="J10:J73">H10/I10*100</f>
        <v>96.94313979611783</v>
      </c>
      <c r="K10" s="51">
        <f>H10/$H$8*100</f>
        <v>7.109292122749314</v>
      </c>
      <c r="L10" s="47">
        <f>D10/H10*100</f>
        <v>7.296495056936809</v>
      </c>
      <c r="N10" s="40"/>
    </row>
    <row r="11" spans="1:14" ht="13.5" customHeight="1">
      <c r="A11" s="41"/>
      <c r="B11" s="42">
        <v>105</v>
      </c>
      <c r="C11" s="52" t="s">
        <v>17</v>
      </c>
      <c r="D11" s="44">
        <v>2605319</v>
      </c>
      <c r="E11" s="45">
        <v>2308872</v>
      </c>
      <c r="F11" s="46">
        <f aca="true" t="shared" si="1" ref="F11:F74">D11/E11*100</f>
        <v>112.83947312800365</v>
      </c>
      <c r="G11" s="47">
        <f aca="true" t="shared" si="2" ref="G11:G74">D11/$D$8*100</f>
        <v>15.9391971751737</v>
      </c>
      <c r="H11" s="48">
        <v>15897740</v>
      </c>
      <c r="I11" s="49">
        <v>14889706</v>
      </c>
      <c r="J11" s="50">
        <f t="shared" si="0"/>
        <v>106.77000606996539</v>
      </c>
      <c r="K11" s="51">
        <f aca="true" t="shared" si="3" ref="K11:K74">H11/$H$8*100</f>
        <v>19.511518003867142</v>
      </c>
      <c r="L11" s="47">
        <f aca="true" t="shared" si="4" ref="L11:L74">D11/H11*100</f>
        <v>16.387983449219824</v>
      </c>
      <c r="N11" s="40"/>
    </row>
    <row r="12" spans="1:14" ht="13.5" customHeight="1">
      <c r="A12" s="41"/>
      <c r="B12" s="42">
        <v>106</v>
      </c>
      <c r="C12" s="43" t="s">
        <v>18</v>
      </c>
      <c r="D12" s="44">
        <v>378995</v>
      </c>
      <c r="E12" s="45">
        <v>370468</v>
      </c>
      <c r="F12" s="46">
        <f t="shared" si="1"/>
        <v>102.30168327628837</v>
      </c>
      <c r="G12" s="47">
        <f t="shared" si="2"/>
        <v>2.3186703944526394</v>
      </c>
      <c r="H12" s="48">
        <v>4679208</v>
      </c>
      <c r="I12" s="49">
        <v>4557790</v>
      </c>
      <c r="J12" s="50">
        <f t="shared" si="0"/>
        <v>102.6639665276373</v>
      </c>
      <c r="K12" s="51">
        <f t="shared" si="3"/>
        <v>5.74285723227573</v>
      </c>
      <c r="L12" s="47">
        <f t="shared" si="4"/>
        <v>8.099554454514525</v>
      </c>
      <c r="N12" s="40"/>
    </row>
    <row r="13" spans="1:14" ht="13.5" customHeight="1">
      <c r="A13" s="41"/>
      <c r="B13" s="42">
        <v>107</v>
      </c>
      <c r="C13" s="43" t="s">
        <v>19</v>
      </c>
      <c r="D13" s="44">
        <v>20323</v>
      </c>
      <c r="E13" s="45">
        <v>13146</v>
      </c>
      <c r="F13" s="46">
        <f t="shared" si="1"/>
        <v>154.5945534763426</v>
      </c>
      <c r="G13" s="47">
        <f t="shared" si="2"/>
        <v>0.12433498707492445</v>
      </c>
      <c r="H13" s="48">
        <v>57154</v>
      </c>
      <c r="I13" s="49">
        <v>40053</v>
      </c>
      <c r="J13" s="50">
        <f t="shared" si="0"/>
        <v>142.69592789553843</v>
      </c>
      <c r="K13" s="51">
        <f t="shared" si="3"/>
        <v>0.07014590124086963</v>
      </c>
      <c r="L13" s="47">
        <f t="shared" si="4"/>
        <v>35.558316128354974</v>
      </c>
      <c r="N13" s="40"/>
    </row>
    <row r="14" spans="1:14" ht="13.5" customHeight="1">
      <c r="A14" s="41"/>
      <c r="B14" s="42">
        <v>108</v>
      </c>
      <c r="C14" s="43" t="s">
        <v>20</v>
      </c>
      <c r="D14" s="44">
        <v>239614</v>
      </c>
      <c r="E14" s="45">
        <v>236244</v>
      </c>
      <c r="F14" s="46">
        <f t="shared" si="1"/>
        <v>101.42649125480436</v>
      </c>
      <c r="G14" s="47">
        <f t="shared" si="2"/>
        <v>1.4659451652300814</v>
      </c>
      <c r="H14" s="48">
        <v>3832339</v>
      </c>
      <c r="I14" s="49">
        <v>3974065</v>
      </c>
      <c r="J14" s="50">
        <f t="shared" si="0"/>
        <v>96.43372717859421</v>
      </c>
      <c r="K14" s="51">
        <f t="shared" si="3"/>
        <v>4.703483098567609</v>
      </c>
      <c r="L14" s="47">
        <f t="shared" si="4"/>
        <v>6.252421823852222</v>
      </c>
      <c r="N14" s="40"/>
    </row>
    <row r="15" spans="1:14" ht="13.5" customHeight="1">
      <c r="A15" s="41"/>
      <c r="B15" s="42">
        <v>110</v>
      </c>
      <c r="C15" s="43" t="s">
        <v>21</v>
      </c>
      <c r="D15" s="44">
        <v>210886</v>
      </c>
      <c r="E15" s="45">
        <v>175354</v>
      </c>
      <c r="F15" s="46">
        <f t="shared" si="1"/>
        <v>120.26301082381924</v>
      </c>
      <c r="G15" s="47">
        <f t="shared" si="2"/>
        <v>1.2901888542184972</v>
      </c>
      <c r="H15" s="48">
        <v>1814163</v>
      </c>
      <c r="I15" s="49">
        <v>1688086</v>
      </c>
      <c r="J15" s="50">
        <f t="shared" si="0"/>
        <v>107.468636076598</v>
      </c>
      <c r="K15" s="51">
        <f t="shared" si="3"/>
        <v>2.2265475493025817</v>
      </c>
      <c r="L15" s="47">
        <f t="shared" si="4"/>
        <v>11.62442404568939</v>
      </c>
      <c r="N15" s="40"/>
    </row>
    <row r="16" spans="1:14" ht="13.5" customHeight="1">
      <c r="A16" s="41"/>
      <c r="B16" s="42">
        <v>111</v>
      </c>
      <c r="C16" s="43" t="s">
        <v>22</v>
      </c>
      <c r="D16" s="44">
        <v>767485</v>
      </c>
      <c r="E16" s="49">
        <v>708551</v>
      </c>
      <c r="F16" s="46">
        <f t="shared" si="1"/>
        <v>108.31753818708887</v>
      </c>
      <c r="G16" s="47">
        <f t="shared" si="2"/>
        <v>4.695430672400649</v>
      </c>
      <c r="H16" s="48">
        <v>3562499</v>
      </c>
      <c r="I16" s="49">
        <v>3300429</v>
      </c>
      <c r="J16" s="50">
        <f t="shared" si="0"/>
        <v>107.94048288873961</v>
      </c>
      <c r="K16" s="51">
        <f t="shared" si="3"/>
        <v>4.372304703515009</v>
      </c>
      <c r="L16" s="47">
        <f t="shared" si="4"/>
        <v>21.543444643773935</v>
      </c>
      <c r="N16" s="40"/>
    </row>
    <row r="17" spans="1:14" ht="13.5" customHeight="1">
      <c r="A17" s="41"/>
      <c r="B17" s="42">
        <v>112</v>
      </c>
      <c r="C17" s="43" t="s">
        <v>23</v>
      </c>
      <c r="D17" s="44">
        <v>142235</v>
      </c>
      <c r="E17" s="49">
        <v>137290</v>
      </c>
      <c r="F17" s="46">
        <f t="shared" si="1"/>
        <v>103.6018646660354</v>
      </c>
      <c r="G17" s="47">
        <f t="shared" si="2"/>
        <v>0.87018584296619</v>
      </c>
      <c r="H17" s="48">
        <v>2584088</v>
      </c>
      <c r="I17" s="49">
        <v>2540554</v>
      </c>
      <c r="J17" s="50">
        <f t="shared" si="0"/>
        <v>101.71356326218613</v>
      </c>
      <c r="K17" s="51">
        <f t="shared" si="3"/>
        <v>3.1714872387884716</v>
      </c>
      <c r="L17" s="47">
        <f t="shared" si="4"/>
        <v>5.504263012714737</v>
      </c>
      <c r="N17" s="40"/>
    </row>
    <row r="18" spans="1:14" ht="13.5" customHeight="1">
      <c r="A18" s="41"/>
      <c r="B18" s="42">
        <v>113</v>
      </c>
      <c r="C18" s="43" t="s">
        <v>24</v>
      </c>
      <c r="D18" s="44">
        <v>225544</v>
      </c>
      <c r="E18" s="49">
        <v>192735</v>
      </c>
      <c r="F18" s="46">
        <f t="shared" si="1"/>
        <v>117.02285521571069</v>
      </c>
      <c r="G18" s="47">
        <f t="shared" si="2"/>
        <v>1.3798656854217763</v>
      </c>
      <c r="H18" s="48">
        <v>1538662</v>
      </c>
      <c r="I18" s="49">
        <v>1431252</v>
      </c>
      <c r="J18" s="50">
        <f t="shared" si="0"/>
        <v>107.50461833415778</v>
      </c>
      <c r="K18" s="51">
        <f t="shared" si="3"/>
        <v>1.8884213300045305</v>
      </c>
      <c r="L18" s="47">
        <f t="shared" si="4"/>
        <v>14.658450003964482</v>
      </c>
      <c r="N18" s="40"/>
    </row>
    <row r="19" spans="1:14" ht="13.5" customHeight="1">
      <c r="A19" s="41"/>
      <c r="B19" s="42">
        <v>116</v>
      </c>
      <c r="C19" s="43" t="s">
        <v>25</v>
      </c>
      <c r="D19" s="44">
        <v>2018</v>
      </c>
      <c r="E19" s="49">
        <v>2464</v>
      </c>
      <c r="F19" s="46">
        <f t="shared" si="1"/>
        <v>81.89935064935064</v>
      </c>
      <c r="G19" s="47">
        <f t="shared" si="2"/>
        <v>0.012346012100437806</v>
      </c>
      <c r="H19" s="48">
        <v>10964</v>
      </c>
      <c r="I19" s="49">
        <v>9520</v>
      </c>
      <c r="J19" s="50">
        <f t="shared" si="0"/>
        <v>115.16806722689074</v>
      </c>
      <c r="K19" s="51">
        <f t="shared" si="3"/>
        <v>0.013456270098416464</v>
      </c>
      <c r="L19" s="47">
        <f t="shared" si="4"/>
        <v>18.405691353520613</v>
      </c>
      <c r="N19" s="40"/>
    </row>
    <row r="20" spans="1:14" ht="13.5" customHeight="1">
      <c r="A20" s="41"/>
      <c r="B20" s="42">
        <v>117</v>
      </c>
      <c r="C20" s="43" t="s">
        <v>26</v>
      </c>
      <c r="D20" s="44">
        <v>197383</v>
      </c>
      <c r="E20" s="49">
        <v>204204</v>
      </c>
      <c r="F20" s="46">
        <f t="shared" si="1"/>
        <v>96.65971283618342</v>
      </c>
      <c r="G20" s="47">
        <f t="shared" si="2"/>
        <v>1.2075782489696312</v>
      </c>
      <c r="H20" s="48">
        <v>1243163</v>
      </c>
      <c r="I20" s="49">
        <v>1247977</v>
      </c>
      <c r="J20" s="50">
        <f t="shared" si="0"/>
        <v>99.6142557114434</v>
      </c>
      <c r="K20" s="51">
        <f t="shared" si="3"/>
        <v>1.5257512864244533</v>
      </c>
      <c r="L20" s="47">
        <f t="shared" si="4"/>
        <v>15.877483483662239</v>
      </c>
      <c r="N20" s="40"/>
    </row>
    <row r="21" spans="1:14" ht="13.5" customHeight="1">
      <c r="A21" s="41"/>
      <c r="B21" s="42">
        <v>118</v>
      </c>
      <c r="C21" s="43" t="s">
        <v>27</v>
      </c>
      <c r="D21" s="44">
        <v>316892</v>
      </c>
      <c r="E21" s="49">
        <v>298478</v>
      </c>
      <c r="F21" s="46">
        <f t="shared" si="1"/>
        <v>106.16929890980241</v>
      </c>
      <c r="G21" s="47">
        <f t="shared" si="2"/>
        <v>1.9387276841089878</v>
      </c>
      <c r="H21" s="48">
        <v>1743075</v>
      </c>
      <c r="I21" s="49">
        <v>1502174</v>
      </c>
      <c r="J21" s="50">
        <f t="shared" si="0"/>
        <v>116.0368239631361</v>
      </c>
      <c r="K21" s="51">
        <f t="shared" si="3"/>
        <v>2.139300255545173</v>
      </c>
      <c r="L21" s="47">
        <f t="shared" si="4"/>
        <v>18.18005536193222</v>
      </c>
      <c r="N21" s="40"/>
    </row>
    <row r="22" spans="1:14" ht="13.5" customHeight="1">
      <c r="A22" s="41"/>
      <c r="B22" s="42">
        <v>120</v>
      </c>
      <c r="C22" s="43" t="s">
        <v>28</v>
      </c>
      <c r="D22" s="44">
        <v>2488</v>
      </c>
      <c r="E22" s="49">
        <v>2500</v>
      </c>
      <c r="F22" s="46">
        <f t="shared" si="1"/>
        <v>99.52</v>
      </c>
      <c r="G22" s="47">
        <f t="shared" si="2"/>
        <v>0.015221446038597255</v>
      </c>
      <c r="H22" s="48">
        <v>46612</v>
      </c>
      <c r="I22" s="49">
        <v>40168</v>
      </c>
      <c r="J22" s="50">
        <f t="shared" si="0"/>
        <v>116.04262099183428</v>
      </c>
      <c r="K22" s="51">
        <f t="shared" si="3"/>
        <v>0.05720755762745241</v>
      </c>
      <c r="L22" s="47">
        <f t="shared" si="4"/>
        <v>5.337681283789582</v>
      </c>
      <c r="N22" s="40"/>
    </row>
    <row r="23" spans="1:14" ht="13.5" customHeight="1">
      <c r="A23" s="41"/>
      <c r="B23" s="42">
        <v>121</v>
      </c>
      <c r="C23" s="43" t="s">
        <v>29</v>
      </c>
      <c r="D23" s="44">
        <v>4574</v>
      </c>
      <c r="E23" s="49">
        <v>2873</v>
      </c>
      <c r="F23" s="46">
        <f t="shared" si="1"/>
        <v>159.20640445527323</v>
      </c>
      <c r="G23" s="47">
        <f t="shared" si="2"/>
        <v>0.02798347836838579</v>
      </c>
      <c r="H23" s="48">
        <v>14698</v>
      </c>
      <c r="I23" s="49">
        <v>13030</v>
      </c>
      <c r="J23" s="50">
        <f t="shared" si="0"/>
        <v>112.80122793553338</v>
      </c>
      <c r="K23" s="51">
        <f t="shared" si="3"/>
        <v>0.018039060370897957</v>
      </c>
      <c r="L23" s="47">
        <f t="shared" si="4"/>
        <v>31.11988025581712</v>
      </c>
      <c r="N23" s="40"/>
    </row>
    <row r="24" spans="1:14" ht="13.5" customHeight="1">
      <c r="A24" s="41"/>
      <c r="B24" s="42">
        <v>122</v>
      </c>
      <c r="C24" s="43" t="s">
        <v>30</v>
      </c>
      <c r="D24" s="44">
        <v>13544</v>
      </c>
      <c r="E24" s="49">
        <v>15464</v>
      </c>
      <c r="F24" s="46">
        <f t="shared" si="1"/>
        <v>87.58406621831351</v>
      </c>
      <c r="G24" s="47">
        <f t="shared" si="2"/>
        <v>0.08286144097538634</v>
      </c>
      <c r="H24" s="48">
        <v>76568</v>
      </c>
      <c r="I24" s="49">
        <v>98766</v>
      </c>
      <c r="J24" s="50">
        <f t="shared" si="0"/>
        <v>77.52465423323815</v>
      </c>
      <c r="K24" s="51">
        <f t="shared" si="3"/>
        <v>0.09397297417872601</v>
      </c>
      <c r="L24" s="47">
        <f t="shared" si="4"/>
        <v>17.68885173963013</v>
      </c>
      <c r="N24" s="40"/>
    </row>
    <row r="25" spans="1:14" ht="13.5" customHeight="1">
      <c r="A25" s="41"/>
      <c r="B25" s="42">
        <v>123</v>
      </c>
      <c r="C25" s="43" t="s">
        <v>31</v>
      </c>
      <c r="D25" s="44">
        <v>238327</v>
      </c>
      <c r="E25" s="49">
        <v>181225</v>
      </c>
      <c r="F25" s="46">
        <f t="shared" si="1"/>
        <v>131.508897779004</v>
      </c>
      <c r="G25" s="47">
        <f t="shared" si="2"/>
        <v>1.4580713705951642</v>
      </c>
      <c r="H25" s="48">
        <v>1215277</v>
      </c>
      <c r="I25" s="49">
        <v>993222</v>
      </c>
      <c r="J25" s="50">
        <f t="shared" si="0"/>
        <v>122.35703598993982</v>
      </c>
      <c r="K25" s="51">
        <f t="shared" si="3"/>
        <v>1.4915264097403562</v>
      </c>
      <c r="L25" s="47">
        <f t="shared" si="4"/>
        <v>19.610919979560215</v>
      </c>
      <c r="N25" s="40"/>
    </row>
    <row r="26" spans="1:14" ht="13.5" customHeight="1">
      <c r="A26" s="41"/>
      <c r="B26" s="42">
        <v>124</v>
      </c>
      <c r="C26" s="43" t="s">
        <v>32</v>
      </c>
      <c r="D26" s="44">
        <v>55090</v>
      </c>
      <c r="E26" s="49">
        <v>60407</v>
      </c>
      <c r="F26" s="46">
        <f t="shared" si="1"/>
        <v>91.19803996225603</v>
      </c>
      <c r="G26" s="47">
        <f t="shared" si="2"/>
        <v>0.3370375652195831</v>
      </c>
      <c r="H26" s="48">
        <v>231562</v>
      </c>
      <c r="I26" s="49">
        <v>260581</v>
      </c>
      <c r="J26" s="50">
        <f t="shared" si="0"/>
        <v>88.86373143091784</v>
      </c>
      <c r="K26" s="51">
        <f t="shared" si="3"/>
        <v>0.28419927184690924</v>
      </c>
      <c r="L26" s="47">
        <f t="shared" si="4"/>
        <v>23.790604676069478</v>
      </c>
      <c r="N26" s="40"/>
    </row>
    <row r="27" spans="1:14" ht="13.5" customHeight="1">
      <c r="A27" s="41"/>
      <c r="B27" s="42">
        <v>125</v>
      </c>
      <c r="C27" s="43" t="s">
        <v>33</v>
      </c>
      <c r="D27" s="44">
        <v>30791</v>
      </c>
      <c r="E27" s="49">
        <v>18459</v>
      </c>
      <c r="F27" s="46">
        <f t="shared" si="1"/>
        <v>166.80751936724633</v>
      </c>
      <c r="G27" s="47">
        <f t="shared" si="2"/>
        <v>0.1883776306167396</v>
      </c>
      <c r="H27" s="48">
        <v>138056</v>
      </c>
      <c r="I27" s="49">
        <v>98361</v>
      </c>
      <c r="J27" s="50">
        <f t="shared" si="0"/>
        <v>140.35644208578603</v>
      </c>
      <c r="K27" s="51">
        <f t="shared" si="3"/>
        <v>0.16943805405937462</v>
      </c>
      <c r="L27" s="47">
        <f t="shared" si="4"/>
        <v>22.303268238975487</v>
      </c>
      <c r="N27" s="40"/>
    </row>
    <row r="28" spans="1:14" ht="13.5" customHeight="1">
      <c r="A28" s="41"/>
      <c r="B28" s="42">
        <v>126</v>
      </c>
      <c r="C28" s="43" t="s">
        <v>34</v>
      </c>
      <c r="D28" s="44">
        <v>199</v>
      </c>
      <c r="E28" s="49">
        <v>275</v>
      </c>
      <c r="F28" s="46">
        <f t="shared" si="1"/>
        <v>72.36363636363636</v>
      </c>
      <c r="G28" s="47">
        <f t="shared" si="2"/>
        <v>0.0012174709653058095</v>
      </c>
      <c r="H28" s="48">
        <v>2769</v>
      </c>
      <c r="I28" s="49">
        <v>2262</v>
      </c>
      <c r="J28" s="50">
        <f t="shared" si="0"/>
        <v>122.41379310344827</v>
      </c>
      <c r="K28" s="51">
        <f t="shared" si="3"/>
        <v>0.003398432315078</v>
      </c>
      <c r="L28" s="47">
        <f t="shared" si="4"/>
        <v>7.186710003611411</v>
      </c>
      <c r="N28" s="40"/>
    </row>
    <row r="29" spans="1:14" ht="13.5" customHeight="1">
      <c r="A29" s="41"/>
      <c r="B29" s="42">
        <v>127</v>
      </c>
      <c r="C29" s="53" t="s">
        <v>35</v>
      </c>
      <c r="D29" s="44">
        <v>32881</v>
      </c>
      <c r="E29" s="49">
        <v>33018</v>
      </c>
      <c r="F29" s="46">
        <f t="shared" si="1"/>
        <v>99.58507480768066</v>
      </c>
      <c r="G29" s="47">
        <f t="shared" si="2"/>
        <v>0.20116413472472525</v>
      </c>
      <c r="H29" s="48">
        <v>173017</v>
      </c>
      <c r="I29" s="49">
        <v>195338</v>
      </c>
      <c r="J29" s="50">
        <f t="shared" si="0"/>
        <v>88.57313989085584</v>
      </c>
      <c r="K29" s="51">
        <f t="shared" si="3"/>
        <v>0.21234617690785493</v>
      </c>
      <c r="L29" s="47">
        <f t="shared" si="4"/>
        <v>19.00449088817862</v>
      </c>
      <c r="N29" s="40"/>
    </row>
    <row r="30" spans="1:14" ht="13.5" customHeight="1">
      <c r="A30" s="41"/>
      <c r="B30" s="42">
        <v>128</v>
      </c>
      <c r="C30" s="43" t="s">
        <v>36</v>
      </c>
      <c r="D30" s="44">
        <v>104</v>
      </c>
      <c r="E30" s="49">
        <v>227</v>
      </c>
      <c r="F30" s="46">
        <f t="shared" si="1"/>
        <v>45.81497797356828</v>
      </c>
      <c r="G30" s="47">
        <f t="shared" si="2"/>
        <v>0.0006362662331246442</v>
      </c>
      <c r="H30" s="48">
        <v>793</v>
      </c>
      <c r="I30" s="49">
        <v>686</v>
      </c>
      <c r="J30" s="50">
        <f t="shared" si="0"/>
        <v>115.59766763848395</v>
      </c>
      <c r="K30" s="51">
        <f t="shared" si="3"/>
        <v>0.0009732599587782065</v>
      </c>
      <c r="L30" s="47">
        <f t="shared" si="4"/>
        <v>13.114754098360656</v>
      </c>
      <c r="N30" s="40"/>
    </row>
    <row r="31" spans="1:14" ht="13.5" customHeight="1">
      <c r="A31" s="41"/>
      <c r="B31" s="42">
        <v>129</v>
      </c>
      <c r="C31" s="43" t="s">
        <v>37</v>
      </c>
      <c r="D31" s="44">
        <v>2102</v>
      </c>
      <c r="E31" s="49">
        <v>2648</v>
      </c>
      <c r="F31" s="46">
        <f t="shared" si="1"/>
        <v>79.38066465256797</v>
      </c>
      <c r="G31" s="47">
        <f t="shared" si="2"/>
        <v>0.012859919442576943</v>
      </c>
      <c r="H31" s="48">
        <v>67292</v>
      </c>
      <c r="I31" s="49">
        <v>48114</v>
      </c>
      <c r="J31" s="50">
        <f t="shared" si="0"/>
        <v>139.8595003533275</v>
      </c>
      <c r="K31" s="51">
        <f t="shared" si="3"/>
        <v>0.08258841002030654</v>
      </c>
      <c r="L31" s="47">
        <f t="shared" si="4"/>
        <v>3.123699696843607</v>
      </c>
      <c r="N31" s="40"/>
    </row>
    <row r="32" spans="1:14" ht="13.5" customHeight="1">
      <c r="A32" s="41"/>
      <c r="B32" s="42">
        <v>130</v>
      </c>
      <c r="C32" s="53" t="s">
        <v>38</v>
      </c>
      <c r="D32" s="44">
        <v>3427</v>
      </c>
      <c r="E32" s="49">
        <v>3118</v>
      </c>
      <c r="F32" s="46">
        <f t="shared" si="1"/>
        <v>109.91019884541373</v>
      </c>
      <c r="G32" s="47">
        <f t="shared" si="2"/>
        <v>0.020966195970366877</v>
      </c>
      <c r="H32" s="48">
        <v>6562</v>
      </c>
      <c r="I32" s="49">
        <v>7785</v>
      </c>
      <c r="J32" s="50">
        <f t="shared" si="0"/>
        <v>84.29030186255619</v>
      </c>
      <c r="K32" s="51">
        <f t="shared" si="3"/>
        <v>0.008053634110343747</v>
      </c>
      <c r="L32" s="47">
        <f t="shared" si="4"/>
        <v>52.22493142334655</v>
      </c>
      <c r="N32" s="40"/>
    </row>
    <row r="33" spans="1:14" ht="13.5" customHeight="1">
      <c r="A33" s="41"/>
      <c r="B33" s="42">
        <v>131</v>
      </c>
      <c r="C33" s="43" t="s">
        <v>39</v>
      </c>
      <c r="D33" s="44">
        <v>1475</v>
      </c>
      <c r="E33" s="49">
        <v>1023</v>
      </c>
      <c r="F33" s="46">
        <f t="shared" si="1"/>
        <v>144.18377321603128</v>
      </c>
      <c r="G33" s="47">
        <f t="shared" si="2"/>
        <v>0.009023968210181251</v>
      </c>
      <c r="H33" s="48">
        <v>5804</v>
      </c>
      <c r="I33" s="49">
        <v>3697</v>
      </c>
      <c r="J33" s="50">
        <f t="shared" si="0"/>
        <v>156.99215580200163</v>
      </c>
      <c r="K33" s="51">
        <f t="shared" si="3"/>
        <v>0.007123330139657894</v>
      </c>
      <c r="L33" s="47">
        <f t="shared" si="4"/>
        <v>25.413507925568574</v>
      </c>
      <c r="N33" s="40"/>
    </row>
    <row r="34" spans="1:12" ht="13.5" customHeight="1">
      <c r="A34" s="41"/>
      <c r="B34" s="42">
        <v>132</v>
      </c>
      <c r="C34" s="43" t="s">
        <v>40</v>
      </c>
      <c r="D34" s="44">
        <v>471</v>
      </c>
      <c r="E34" s="49">
        <v>367</v>
      </c>
      <c r="F34" s="46">
        <f t="shared" si="1"/>
        <v>128.33787465940054</v>
      </c>
      <c r="G34" s="47">
        <f t="shared" si="2"/>
        <v>0.0028815518827087247</v>
      </c>
      <c r="H34" s="48">
        <v>976</v>
      </c>
      <c r="I34" s="49">
        <v>1184</v>
      </c>
      <c r="J34" s="50">
        <f t="shared" si="0"/>
        <v>82.43243243243244</v>
      </c>
      <c r="K34" s="51">
        <f t="shared" si="3"/>
        <v>0.0011978584108039464</v>
      </c>
      <c r="L34" s="47">
        <f t="shared" si="4"/>
        <v>48.25819672131148</v>
      </c>
    </row>
    <row r="35" spans="1:12" ht="13.5" customHeight="1">
      <c r="A35" s="41"/>
      <c r="B35" s="54"/>
      <c r="C35" s="55" t="s">
        <v>41</v>
      </c>
      <c r="D35" s="56">
        <f>D15+D16+D17+D18+D19+D20+D21+D22+D23+D24</f>
        <v>1883049</v>
      </c>
      <c r="E35" s="57">
        <f>E15+E16+E17+E18+E19+E20+E21+E22+E23+E24</f>
        <v>1739913</v>
      </c>
      <c r="F35" s="58">
        <f t="shared" si="1"/>
        <v>108.22661822746309</v>
      </c>
      <c r="G35" s="59">
        <f t="shared" si="2"/>
        <v>11.520389365568539</v>
      </c>
      <c r="H35" s="56">
        <f>H15+H16+H17+H18+H19+H20+H21+H22+H23+H24</f>
        <v>12634492</v>
      </c>
      <c r="I35" s="60">
        <f>I15+I16+I17+I18+I19+I20+I21+I22+I23+I24</f>
        <v>11871956</v>
      </c>
      <c r="J35" s="61">
        <f t="shared" si="0"/>
        <v>106.42300224158512</v>
      </c>
      <c r="K35" s="62">
        <f t="shared" si="3"/>
        <v>15.506488225855714</v>
      </c>
      <c r="L35" s="59">
        <f t="shared" si="4"/>
        <v>14.904034131328746</v>
      </c>
    </row>
    <row r="36" spans="1:12" ht="13.5" customHeight="1">
      <c r="A36" s="41"/>
      <c r="B36" s="54"/>
      <c r="C36" s="55" t="s">
        <v>42</v>
      </c>
      <c r="D36" s="56">
        <f>D37-D35</f>
        <v>4031772</v>
      </c>
      <c r="E36" s="57">
        <f>E37-E35</f>
        <v>3636397</v>
      </c>
      <c r="F36" s="58">
        <f t="shared" si="1"/>
        <v>110.87271274286059</v>
      </c>
      <c r="G36" s="59">
        <f t="shared" si="2"/>
        <v>24.666157531321275</v>
      </c>
      <c r="H36" s="56">
        <f>H37-H35</f>
        <v>32101111</v>
      </c>
      <c r="I36" s="57">
        <f>I37-I35</f>
        <v>31048060</v>
      </c>
      <c r="J36" s="61">
        <f t="shared" si="0"/>
        <v>103.3916805107952</v>
      </c>
      <c r="K36" s="62">
        <f t="shared" si="3"/>
        <v>39.398141196210126</v>
      </c>
      <c r="L36" s="59">
        <f t="shared" si="4"/>
        <v>12.559602687894508</v>
      </c>
    </row>
    <row r="37" spans="1:12" ht="13.5" customHeight="1" thickBot="1">
      <c r="A37" s="63" t="s">
        <v>43</v>
      </c>
      <c r="B37" s="64" t="s">
        <v>44</v>
      </c>
      <c r="C37" s="65"/>
      <c r="D37" s="66">
        <f>SUM(D10:D34)</f>
        <v>5914821</v>
      </c>
      <c r="E37" s="67">
        <f>SUM(E10:E34)</f>
        <v>5376310</v>
      </c>
      <c r="F37" s="68">
        <f t="shared" si="1"/>
        <v>110.01636810377377</v>
      </c>
      <c r="G37" s="69">
        <f t="shared" si="2"/>
        <v>36.186546896889816</v>
      </c>
      <c r="H37" s="66">
        <f>SUM(H10:H34)</f>
        <v>44735603</v>
      </c>
      <c r="I37" s="70">
        <f>SUM(I10:I34)</f>
        <v>42920016</v>
      </c>
      <c r="J37" s="71">
        <f t="shared" si="0"/>
        <v>104.23016384709642</v>
      </c>
      <c r="K37" s="72">
        <f t="shared" si="3"/>
        <v>54.904629422065845</v>
      </c>
      <c r="L37" s="69">
        <f t="shared" si="4"/>
        <v>13.221730799068473</v>
      </c>
    </row>
    <row r="38" spans="1:14" ht="13.5" customHeight="1">
      <c r="A38" s="73" t="s">
        <v>45</v>
      </c>
      <c r="B38" s="74">
        <v>601</v>
      </c>
      <c r="C38" s="75" t="s">
        <v>46</v>
      </c>
      <c r="D38" s="44">
        <v>446343</v>
      </c>
      <c r="E38" s="76">
        <v>461834</v>
      </c>
      <c r="F38" s="34">
        <f t="shared" si="1"/>
        <v>96.64576449546807</v>
      </c>
      <c r="G38" s="35">
        <f t="shared" si="2"/>
        <v>2.7307017239572406</v>
      </c>
      <c r="H38" s="77">
        <v>1886230</v>
      </c>
      <c r="I38" s="78">
        <v>1795601</v>
      </c>
      <c r="J38" s="79">
        <f t="shared" si="0"/>
        <v>105.04727943457372</v>
      </c>
      <c r="K38" s="39">
        <f t="shared" si="3"/>
        <v>2.3149963834126313</v>
      </c>
      <c r="L38" s="35">
        <f t="shared" si="4"/>
        <v>23.66323300976021</v>
      </c>
      <c r="N38" s="40"/>
    </row>
    <row r="39" spans="1:14" ht="13.5" customHeight="1">
      <c r="A39" s="41"/>
      <c r="B39" s="42">
        <v>602</v>
      </c>
      <c r="C39" s="80" t="s">
        <v>47</v>
      </c>
      <c r="D39" s="44">
        <v>6084</v>
      </c>
      <c r="E39" s="49">
        <v>6930</v>
      </c>
      <c r="F39" s="46">
        <f t="shared" si="1"/>
        <v>87.79220779220779</v>
      </c>
      <c r="G39" s="47">
        <f t="shared" si="2"/>
        <v>0.03722157463779168</v>
      </c>
      <c r="H39" s="48">
        <v>16334</v>
      </c>
      <c r="I39" s="81">
        <v>19359</v>
      </c>
      <c r="J39" s="50">
        <f t="shared" si="0"/>
        <v>84.37419288186373</v>
      </c>
      <c r="K39" s="51">
        <f t="shared" si="3"/>
        <v>0.02004694598572916</v>
      </c>
      <c r="L39" s="47">
        <f t="shared" si="4"/>
        <v>37.24745928737603</v>
      </c>
      <c r="N39" s="40"/>
    </row>
    <row r="40" spans="1:14" ht="13.5" customHeight="1">
      <c r="A40" s="41"/>
      <c r="B40" s="42">
        <v>605</v>
      </c>
      <c r="C40" s="82" t="s">
        <v>48</v>
      </c>
      <c r="D40" s="44">
        <v>4</v>
      </c>
      <c r="E40" s="49">
        <v>16</v>
      </c>
      <c r="F40" s="46">
        <f t="shared" si="1"/>
        <v>25</v>
      </c>
      <c r="G40" s="47">
        <f t="shared" si="2"/>
        <v>2.4471778197101695E-05</v>
      </c>
      <c r="H40" s="48">
        <v>56</v>
      </c>
      <c r="I40" s="81">
        <v>83</v>
      </c>
      <c r="J40" s="50">
        <f t="shared" si="0"/>
        <v>67.46987951807229</v>
      </c>
      <c r="K40" s="51">
        <f t="shared" si="3"/>
        <v>6.872958094776742E-05</v>
      </c>
      <c r="L40" s="47">
        <f t="shared" si="4"/>
        <v>7.142857142857142</v>
      </c>
      <c r="N40" s="40"/>
    </row>
    <row r="41" spans="1:14" ht="13.5" customHeight="1">
      <c r="A41" s="41"/>
      <c r="B41" s="42">
        <v>606</v>
      </c>
      <c r="C41" s="52" t="s">
        <v>49</v>
      </c>
      <c r="D41" s="44">
        <v>75025</v>
      </c>
      <c r="E41" s="49">
        <v>82388</v>
      </c>
      <c r="F41" s="46">
        <f t="shared" si="1"/>
        <v>91.06301888624557</v>
      </c>
      <c r="G41" s="47">
        <f t="shared" si="2"/>
        <v>0.4589987898093887</v>
      </c>
      <c r="H41" s="48">
        <v>288465</v>
      </c>
      <c r="I41" s="81">
        <v>276146</v>
      </c>
      <c r="J41" s="50">
        <f t="shared" si="0"/>
        <v>104.46104596843699</v>
      </c>
      <c r="K41" s="51">
        <f t="shared" si="3"/>
        <v>0.35403711728745946</v>
      </c>
      <c r="L41" s="47">
        <f t="shared" si="4"/>
        <v>26.008354566411867</v>
      </c>
      <c r="N41" s="40"/>
    </row>
    <row r="42" spans="1:14" ht="13.5" customHeight="1">
      <c r="A42" s="41"/>
      <c r="B42" s="42">
        <v>607</v>
      </c>
      <c r="C42" s="83" t="s">
        <v>50</v>
      </c>
      <c r="D42" s="44">
        <v>199</v>
      </c>
      <c r="E42" s="49">
        <v>155</v>
      </c>
      <c r="F42" s="46">
        <f t="shared" si="1"/>
        <v>128.38709677419357</v>
      </c>
      <c r="G42" s="47">
        <f t="shared" si="2"/>
        <v>0.0012174709653058095</v>
      </c>
      <c r="H42" s="48">
        <v>341</v>
      </c>
      <c r="I42" s="81">
        <v>400</v>
      </c>
      <c r="J42" s="50">
        <f t="shared" si="0"/>
        <v>85.25</v>
      </c>
      <c r="K42" s="51">
        <f t="shared" si="3"/>
        <v>0.00041851405541408373</v>
      </c>
      <c r="L42" s="47">
        <f t="shared" si="4"/>
        <v>58.35777126099707</v>
      </c>
      <c r="N42" s="40"/>
    </row>
    <row r="43" spans="1:14" ht="13.5" customHeight="1">
      <c r="A43" s="41"/>
      <c r="B43" s="42">
        <v>608</v>
      </c>
      <c r="C43" s="83" t="s">
        <v>51</v>
      </c>
      <c r="D43" s="44"/>
      <c r="E43" s="49"/>
      <c r="F43" s="46"/>
      <c r="G43" s="47"/>
      <c r="H43" s="48">
        <v>16</v>
      </c>
      <c r="I43" s="81">
        <v>36</v>
      </c>
      <c r="J43" s="50">
        <f t="shared" si="0"/>
        <v>44.44444444444444</v>
      </c>
      <c r="K43" s="51">
        <f t="shared" si="3"/>
        <v>1.963702312793355E-05</v>
      </c>
      <c r="L43" s="47">
        <f t="shared" si="4"/>
        <v>0</v>
      </c>
      <c r="N43" s="40"/>
    </row>
    <row r="44" spans="1:14" ht="13.5" customHeight="1">
      <c r="A44" s="41"/>
      <c r="B44" s="42">
        <v>609</v>
      </c>
      <c r="C44" s="83" t="s">
        <v>52</v>
      </c>
      <c r="D44" s="44">
        <v>7</v>
      </c>
      <c r="E44" s="49">
        <v>7</v>
      </c>
      <c r="F44" s="46">
        <f t="shared" si="1"/>
        <v>100</v>
      </c>
      <c r="G44" s="47">
        <f t="shared" si="2"/>
        <v>4.282561184492797E-05</v>
      </c>
      <c r="H44" s="48">
        <v>276</v>
      </c>
      <c r="I44" s="81">
        <v>876</v>
      </c>
      <c r="J44" s="50">
        <f t="shared" si="0"/>
        <v>31.506849315068493</v>
      </c>
      <c r="K44" s="51">
        <f t="shared" si="3"/>
        <v>0.00033873864895685374</v>
      </c>
      <c r="L44" s="47">
        <f t="shared" si="4"/>
        <v>2.536231884057971</v>
      </c>
      <c r="N44" s="40"/>
    </row>
    <row r="45" spans="1:14" ht="13.5" customHeight="1">
      <c r="A45" s="41"/>
      <c r="B45" s="42">
        <v>610</v>
      </c>
      <c r="C45" s="43" t="s">
        <v>53</v>
      </c>
      <c r="D45" s="44">
        <v>436</v>
      </c>
      <c r="E45" s="49">
        <v>324</v>
      </c>
      <c r="F45" s="46">
        <f t="shared" si="1"/>
        <v>134.5679012345679</v>
      </c>
      <c r="G45" s="47">
        <f t="shared" si="2"/>
        <v>0.002667423823484085</v>
      </c>
      <c r="H45" s="48">
        <v>1508</v>
      </c>
      <c r="I45" s="81">
        <v>1469</v>
      </c>
      <c r="J45" s="50">
        <f t="shared" si="0"/>
        <v>102.65486725663717</v>
      </c>
      <c r="K45" s="51">
        <f t="shared" si="3"/>
        <v>0.001850789429807737</v>
      </c>
      <c r="L45" s="47">
        <f t="shared" si="4"/>
        <v>28.912466843501328</v>
      </c>
      <c r="N45" s="40"/>
    </row>
    <row r="46" spans="1:14" ht="13.5" customHeight="1">
      <c r="A46" s="41"/>
      <c r="B46" s="42">
        <v>611</v>
      </c>
      <c r="C46" s="43" t="s">
        <v>54</v>
      </c>
      <c r="D46" s="44">
        <v>647</v>
      </c>
      <c r="E46" s="49">
        <v>507</v>
      </c>
      <c r="F46" s="46">
        <f t="shared" si="1"/>
        <v>127.61341222879685</v>
      </c>
      <c r="G46" s="47">
        <f t="shared" si="2"/>
        <v>0.003958310123381199</v>
      </c>
      <c r="H46" s="48">
        <v>1209</v>
      </c>
      <c r="I46" s="81">
        <v>3576</v>
      </c>
      <c r="J46" s="50">
        <f t="shared" si="0"/>
        <v>33.808724832214764</v>
      </c>
      <c r="K46" s="51">
        <f t="shared" si="3"/>
        <v>0.0014838225601044787</v>
      </c>
      <c r="L46" s="47">
        <f t="shared" si="4"/>
        <v>53.51530190239868</v>
      </c>
      <c r="N46" s="40"/>
    </row>
    <row r="47" spans="1:14" ht="13.5" customHeight="1">
      <c r="A47" s="41"/>
      <c r="B47" s="42">
        <v>612</v>
      </c>
      <c r="C47" s="43" t="s">
        <v>55</v>
      </c>
      <c r="D47" s="44">
        <v>2674</v>
      </c>
      <c r="E47" s="49">
        <v>1743</v>
      </c>
      <c r="F47" s="46">
        <f t="shared" si="1"/>
        <v>153.41365461847388</v>
      </c>
      <c r="G47" s="47">
        <f t="shared" si="2"/>
        <v>0.016359383724762484</v>
      </c>
      <c r="H47" s="48">
        <v>10603</v>
      </c>
      <c r="I47" s="81">
        <v>8143</v>
      </c>
      <c r="J47" s="50">
        <f t="shared" si="0"/>
        <v>130.2099963158541</v>
      </c>
      <c r="K47" s="51">
        <f t="shared" si="3"/>
        <v>0.013013209764092464</v>
      </c>
      <c r="L47" s="47">
        <f t="shared" si="4"/>
        <v>25.219277562953877</v>
      </c>
      <c r="N47" s="40"/>
    </row>
    <row r="48" spans="1:14" ht="13.5" customHeight="1">
      <c r="A48" s="41"/>
      <c r="B48" s="42">
        <v>613</v>
      </c>
      <c r="C48" s="43" t="s">
        <v>56</v>
      </c>
      <c r="D48" s="44">
        <v>432</v>
      </c>
      <c r="E48" s="49">
        <v>412</v>
      </c>
      <c r="F48" s="46">
        <f t="shared" si="1"/>
        <v>104.85436893203884</v>
      </c>
      <c r="G48" s="47">
        <f t="shared" si="2"/>
        <v>0.0026429520452869834</v>
      </c>
      <c r="H48" s="48">
        <v>1881</v>
      </c>
      <c r="I48" s="81">
        <v>1769</v>
      </c>
      <c r="J48" s="50">
        <f t="shared" si="0"/>
        <v>106.33126059920859</v>
      </c>
      <c r="K48" s="51">
        <f t="shared" si="3"/>
        <v>0.002308577531477688</v>
      </c>
      <c r="L48" s="47">
        <f t="shared" si="4"/>
        <v>22.966507177033492</v>
      </c>
      <c r="N48" s="40"/>
    </row>
    <row r="49" spans="1:14" ht="13.5" customHeight="1">
      <c r="A49" s="41"/>
      <c r="B49" s="42">
        <v>614</v>
      </c>
      <c r="C49" s="43" t="s">
        <v>57</v>
      </c>
      <c r="D49" s="44">
        <v>193</v>
      </c>
      <c r="E49" s="49">
        <v>183</v>
      </c>
      <c r="F49" s="46">
        <f t="shared" si="1"/>
        <v>105.46448087431695</v>
      </c>
      <c r="G49" s="47">
        <f t="shared" si="2"/>
        <v>0.001180763298010157</v>
      </c>
      <c r="H49" s="48">
        <v>1501</v>
      </c>
      <c r="I49" s="81">
        <v>708</v>
      </c>
      <c r="J49" s="50">
        <f t="shared" si="0"/>
        <v>212.00564971751413</v>
      </c>
      <c r="K49" s="51">
        <f t="shared" si="3"/>
        <v>0.001842198232189266</v>
      </c>
      <c r="L49" s="47">
        <f t="shared" si="4"/>
        <v>12.858094603597603</v>
      </c>
      <c r="N49" s="40"/>
    </row>
    <row r="50" spans="1:14" ht="13.5" customHeight="1">
      <c r="A50" s="41"/>
      <c r="B50" s="42">
        <v>615</v>
      </c>
      <c r="C50" s="43" t="s">
        <v>58</v>
      </c>
      <c r="D50" s="44">
        <v>75</v>
      </c>
      <c r="E50" s="49">
        <v>205</v>
      </c>
      <c r="F50" s="46">
        <f t="shared" si="1"/>
        <v>36.58536585365854</v>
      </c>
      <c r="G50" s="47">
        <f t="shared" si="2"/>
        <v>0.0004588458411956568</v>
      </c>
      <c r="H50" s="48">
        <v>688</v>
      </c>
      <c r="I50" s="81">
        <v>1334</v>
      </c>
      <c r="J50" s="50">
        <f t="shared" si="0"/>
        <v>51.57421289355323</v>
      </c>
      <c r="K50" s="51">
        <f t="shared" si="3"/>
        <v>0.0008443919945011426</v>
      </c>
      <c r="L50" s="47">
        <f t="shared" si="4"/>
        <v>10.901162790697674</v>
      </c>
      <c r="N50" s="40"/>
    </row>
    <row r="51" spans="1:14" ht="13.5" customHeight="1">
      <c r="A51" s="41"/>
      <c r="B51" s="42">
        <v>617</v>
      </c>
      <c r="C51" s="43" t="s">
        <v>59</v>
      </c>
      <c r="D51" s="44">
        <v>13</v>
      </c>
      <c r="E51" s="49">
        <v>4</v>
      </c>
      <c r="F51" s="46">
        <f t="shared" si="1"/>
        <v>325</v>
      </c>
      <c r="G51" s="47">
        <f t="shared" si="2"/>
        <v>7.953327914058052E-05</v>
      </c>
      <c r="H51" s="48">
        <v>221</v>
      </c>
      <c r="I51" s="81">
        <v>36</v>
      </c>
      <c r="J51" s="50">
        <f t="shared" si="0"/>
        <v>613.8888888888889</v>
      </c>
      <c r="K51" s="51">
        <f t="shared" si="3"/>
        <v>0.00027123638195458217</v>
      </c>
      <c r="L51" s="47">
        <f t="shared" si="4"/>
        <v>5.88235294117647</v>
      </c>
      <c r="N51" s="40"/>
    </row>
    <row r="52" spans="1:14" ht="13.5" customHeight="1">
      <c r="A52" s="41"/>
      <c r="B52" s="42">
        <v>618</v>
      </c>
      <c r="C52" s="84" t="s">
        <v>60</v>
      </c>
      <c r="D52" s="44">
        <v>1649</v>
      </c>
      <c r="E52" s="49">
        <v>1119</v>
      </c>
      <c r="F52" s="46">
        <f t="shared" si="1"/>
        <v>147.36371760500447</v>
      </c>
      <c r="G52" s="47">
        <f t="shared" si="2"/>
        <v>0.010088490561755176</v>
      </c>
      <c r="H52" s="48">
        <v>4454</v>
      </c>
      <c r="I52" s="81">
        <v>3675</v>
      </c>
      <c r="J52" s="50">
        <f t="shared" si="0"/>
        <v>121.19727891156462</v>
      </c>
      <c r="K52" s="51">
        <f t="shared" si="3"/>
        <v>0.005466456313238502</v>
      </c>
      <c r="L52" s="47">
        <f t="shared" si="4"/>
        <v>37.02290076335878</v>
      </c>
      <c r="N52" s="40"/>
    </row>
    <row r="53" spans="1:14" ht="13.5" customHeight="1">
      <c r="A53" s="41"/>
      <c r="B53" s="42">
        <v>619</v>
      </c>
      <c r="C53" s="52" t="s">
        <v>61</v>
      </c>
      <c r="D53" s="44">
        <v>1055</v>
      </c>
      <c r="E53" s="49">
        <v>909</v>
      </c>
      <c r="F53" s="46">
        <f t="shared" si="1"/>
        <v>116.06160616061607</v>
      </c>
      <c r="G53" s="47">
        <f t="shared" si="2"/>
        <v>0.006454431499485573</v>
      </c>
      <c r="H53" s="48">
        <v>2253</v>
      </c>
      <c r="I53" s="81">
        <v>2142</v>
      </c>
      <c r="J53" s="50">
        <f t="shared" si="0"/>
        <v>105.18207282913166</v>
      </c>
      <c r="K53" s="51">
        <f t="shared" si="3"/>
        <v>0.002765138319202143</v>
      </c>
      <c r="L53" s="47">
        <f t="shared" si="4"/>
        <v>46.826453617399025</v>
      </c>
      <c r="N53" s="40"/>
    </row>
    <row r="54" spans="1:14" ht="13.5" customHeight="1">
      <c r="A54" s="41"/>
      <c r="B54" s="42">
        <v>620</v>
      </c>
      <c r="C54" s="43" t="s">
        <v>62</v>
      </c>
      <c r="D54" s="44">
        <v>3482</v>
      </c>
      <c r="E54" s="49">
        <v>4471</v>
      </c>
      <c r="F54" s="46">
        <f t="shared" si="1"/>
        <v>77.8796689778573</v>
      </c>
      <c r="G54" s="47">
        <f t="shared" si="2"/>
        <v>0.021302682920577028</v>
      </c>
      <c r="H54" s="48">
        <v>28506</v>
      </c>
      <c r="I54" s="81">
        <v>24670</v>
      </c>
      <c r="J54" s="50">
        <f t="shared" si="0"/>
        <v>115.54925010133765</v>
      </c>
      <c r="K54" s="51">
        <f t="shared" si="3"/>
        <v>0.03498581133030461</v>
      </c>
      <c r="L54" s="47">
        <f t="shared" si="4"/>
        <v>12.214972286536167</v>
      </c>
      <c r="N54" s="40"/>
    </row>
    <row r="55" spans="1:14" ht="13.5" customHeight="1">
      <c r="A55" s="41"/>
      <c r="B55" s="42">
        <v>621</v>
      </c>
      <c r="C55" s="43" t="s">
        <v>63</v>
      </c>
      <c r="D55" s="44">
        <v>100</v>
      </c>
      <c r="E55" s="49">
        <v>80</v>
      </c>
      <c r="F55" s="46">
        <f t="shared" si="1"/>
        <v>125</v>
      </c>
      <c r="G55" s="47">
        <f t="shared" si="2"/>
        <v>0.0006117944549275425</v>
      </c>
      <c r="H55" s="48">
        <v>249</v>
      </c>
      <c r="I55" s="81">
        <v>230</v>
      </c>
      <c r="J55" s="50">
        <f t="shared" si="0"/>
        <v>108.26086956521739</v>
      </c>
      <c r="K55" s="51">
        <f t="shared" si="3"/>
        <v>0.00030560117242846584</v>
      </c>
      <c r="L55" s="47">
        <f t="shared" si="4"/>
        <v>40.16064257028113</v>
      </c>
      <c r="N55" s="40"/>
    </row>
    <row r="56" spans="1:14" ht="13.5" customHeight="1">
      <c r="A56" s="41"/>
      <c r="B56" s="42">
        <v>624</v>
      </c>
      <c r="C56" s="43" t="s">
        <v>64</v>
      </c>
      <c r="D56" s="44">
        <v>4</v>
      </c>
      <c r="E56" s="49">
        <v>7</v>
      </c>
      <c r="F56" s="46">
        <f t="shared" si="1"/>
        <v>57.14285714285714</v>
      </c>
      <c r="G56" s="47">
        <f t="shared" si="2"/>
        <v>2.4471778197101695E-05</v>
      </c>
      <c r="H56" s="48">
        <v>2227</v>
      </c>
      <c r="I56" s="81">
        <v>2120</v>
      </c>
      <c r="J56" s="50">
        <f t="shared" si="0"/>
        <v>105.04716981132076</v>
      </c>
      <c r="K56" s="51">
        <f t="shared" si="3"/>
        <v>0.002733228156619251</v>
      </c>
      <c r="L56" s="47">
        <f t="shared" si="4"/>
        <v>0.17961383026493039</v>
      </c>
      <c r="N56" s="40"/>
    </row>
    <row r="57" spans="1:14" ht="13.5" customHeight="1">
      <c r="A57" s="41"/>
      <c r="B57" s="42">
        <v>625</v>
      </c>
      <c r="C57" s="43" t="s">
        <v>65</v>
      </c>
      <c r="D57" s="44">
        <v>28</v>
      </c>
      <c r="E57" s="49">
        <v>6</v>
      </c>
      <c r="F57" s="46">
        <f t="shared" si="1"/>
        <v>466.6666666666667</v>
      </c>
      <c r="G57" s="47">
        <f t="shared" si="2"/>
        <v>0.00017130244737971188</v>
      </c>
      <c r="H57" s="48">
        <v>147967</v>
      </c>
      <c r="I57" s="81">
        <v>148639</v>
      </c>
      <c r="J57" s="50">
        <f t="shared" si="0"/>
        <v>99.54789792719274</v>
      </c>
      <c r="K57" s="51">
        <f t="shared" si="3"/>
        <v>0.18160196257318398</v>
      </c>
      <c r="L57" s="47">
        <f t="shared" si="4"/>
        <v>0.01892313826731636</v>
      </c>
      <c r="N57" s="40"/>
    </row>
    <row r="58" spans="1:14" ht="13.5" customHeight="1">
      <c r="A58" s="41"/>
      <c r="B58" s="42">
        <v>626</v>
      </c>
      <c r="C58" s="43" t="s">
        <v>66</v>
      </c>
      <c r="D58" s="44">
        <v>79</v>
      </c>
      <c r="E58" s="49">
        <v>62</v>
      </c>
      <c r="F58" s="46">
        <f t="shared" si="1"/>
        <v>127.41935483870968</v>
      </c>
      <c r="G58" s="47">
        <f t="shared" si="2"/>
        <v>0.0004833176193927585</v>
      </c>
      <c r="H58" s="48">
        <v>2095</v>
      </c>
      <c r="I58" s="81">
        <v>3046</v>
      </c>
      <c r="J58" s="50">
        <f t="shared" si="0"/>
        <v>68.77872619829284</v>
      </c>
      <c r="K58" s="51">
        <f t="shared" si="3"/>
        <v>0.002571222715813799</v>
      </c>
      <c r="L58" s="47">
        <f t="shared" si="4"/>
        <v>3.7708830548926016</v>
      </c>
      <c r="N58" s="40"/>
    </row>
    <row r="59" spans="1:14" ht="13.5" customHeight="1">
      <c r="A59" s="41"/>
      <c r="B59" s="42">
        <v>627</v>
      </c>
      <c r="C59" s="84" t="s">
        <v>67</v>
      </c>
      <c r="D59" s="44">
        <v>612</v>
      </c>
      <c r="E59" s="49">
        <v>941</v>
      </c>
      <c r="F59" s="46">
        <f t="shared" si="1"/>
        <v>65.03719447396386</v>
      </c>
      <c r="G59" s="47">
        <f t="shared" si="2"/>
        <v>0.00374418206415656</v>
      </c>
      <c r="H59" s="48">
        <v>3454</v>
      </c>
      <c r="I59" s="81">
        <v>3553</v>
      </c>
      <c r="J59" s="50">
        <f t="shared" si="0"/>
        <v>97.21362229102168</v>
      </c>
      <c r="K59" s="51">
        <f t="shared" si="3"/>
        <v>0.004239142367742655</v>
      </c>
      <c r="L59" s="47">
        <f t="shared" si="4"/>
        <v>17.718587145338738</v>
      </c>
      <c r="N59" s="40"/>
    </row>
    <row r="60" spans="1:14" ht="13.5" customHeight="1">
      <c r="A60" s="41"/>
      <c r="B60" s="42">
        <v>628</v>
      </c>
      <c r="C60" s="43" t="s">
        <v>68</v>
      </c>
      <c r="D60" s="44">
        <v>90</v>
      </c>
      <c r="E60" s="49">
        <v>99</v>
      </c>
      <c r="F60" s="46">
        <f t="shared" si="1"/>
        <v>90.9090909090909</v>
      </c>
      <c r="G60" s="47">
        <f t="shared" si="2"/>
        <v>0.0005506150094347882</v>
      </c>
      <c r="H60" s="48">
        <v>1665</v>
      </c>
      <c r="I60" s="81">
        <v>3239</v>
      </c>
      <c r="J60" s="50">
        <f t="shared" si="0"/>
        <v>51.40475455387465</v>
      </c>
      <c r="K60" s="51">
        <f t="shared" si="3"/>
        <v>0.002043477719250585</v>
      </c>
      <c r="L60" s="47">
        <f t="shared" si="4"/>
        <v>5.405405405405405</v>
      </c>
      <c r="N60" s="40"/>
    </row>
    <row r="61" spans="1:12" ht="13.5" customHeight="1" thickBot="1">
      <c r="A61" s="63" t="s">
        <v>69</v>
      </c>
      <c r="B61" s="64" t="s">
        <v>70</v>
      </c>
      <c r="C61" s="65"/>
      <c r="D61" s="66">
        <f>SUM(D38:D60)</f>
        <v>539231</v>
      </c>
      <c r="E61" s="67">
        <f>SUM(E38:E60)</f>
        <v>562402</v>
      </c>
      <c r="F61" s="68">
        <f t="shared" si="1"/>
        <v>95.87999331439077</v>
      </c>
      <c r="G61" s="69">
        <f t="shared" si="2"/>
        <v>3.2989853572503365</v>
      </c>
      <c r="H61" s="66">
        <f>SUM(H38:H60)</f>
        <v>2402199</v>
      </c>
      <c r="I61" s="67">
        <f>SUM(I38:I60)</f>
        <v>2300850</v>
      </c>
      <c r="J61" s="71">
        <f t="shared" si="0"/>
        <v>104.40485038138078</v>
      </c>
      <c r="K61" s="72">
        <f t="shared" si="3"/>
        <v>2.9482523325561774</v>
      </c>
      <c r="L61" s="69">
        <f t="shared" si="4"/>
        <v>22.447390911410753</v>
      </c>
    </row>
    <row r="62" spans="1:12" ht="13.5" customHeight="1">
      <c r="A62" s="73" t="s">
        <v>71</v>
      </c>
      <c r="B62" s="20">
        <v>301</v>
      </c>
      <c r="C62" s="85" t="s">
        <v>72</v>
      </c>
      <c r="D62" s="44"/>
      <c r="E62" s="86"/>
      <c r="F62" s="34"/>
      <c r="G62" s="35"/>
      <c r="H62" s="77">
        <v>0</v>
      </c>
      <c r="I62" s="86">
        <v>1</v>
      </c>
      <c r="J62" s="87" t="s">
        <v>73</v>
      </c>
      <c r="K62" s="39">
        <f t="shared" si="3"/>
        <v>0</v>
      </c>
      <c r="L62" s="88" t="s">
        <v>73</v>
      </c>
    </row>
    <row r="63" spans="1:12" ht="13.5" customHeight="1">
      <c r="A63" s="41"/>
      <c r="B63" s="22">
        <v>302</v>
      </c>
      <c r="C63" s="89" t="s">
        <v>74</v>
      </c>
      <c r="D63" s="44">
        <v>394157</v>
      </c>
      <c r="E63" s="49">
        <v>367324</v>
      </c>
      <c r="F63" s="46">
        <f t="shared" si="1"/>
        <v>107.30499504524616</v>
      </c>
      <c r="G63" s="47">
        <f t="shared" si="2"/>
        <v>2.4114306697087535</v>
      </c>
      <c r="H63" s="48">
        <v>1029417</v>
      </c>
      <c r="I63" s="49">
        <v>1075663</v>
      </c>
      <c r="J63" s="50">
        <f t="shared" si="0"/>
        <v>95.70069808109045</v>
      </c>
      <c r="K63" s="51">
        <f t="shared" si="3"/>
        <v>1.263417839830498</v>
      </c>
      <c r="L63" s="47">
        <f t="shared" si="4"/>
        <v>38.289342414201435</v>
      </c>
    </row>
    <row r="64" spans="1:12" ht="13.5" customHeight="1">
      <c r="A64" s="41"/>
      <c r="B64" s="22">
        <v>304</v>
      </c>
      <c r="C64" s="89" t="s">
        <v>75</v>
      </c>
      <c r="D64" s="44">
        <v>4533503</v>
      </c>
      <c r="E64" s="49">
        <v>4543404</v>
      </c>
      <c r="F64" s="46">
        <f t="shared" si="1"/>
        <v>99.78207969179056</v>
      </c>
      <c r="G64" s="47">
        <f t="shared" si="2"/>
        <v>27.735719967973782</v>
      </c>
      <c r="H64" s="48">
        <v>15470237</v>
      </c>
      <c r="I64" s="49">
        <v>15113485</v>
      </c>
      <c r="J64" s="50">
        <f t="shared" si="0"/>
        <v>102.36048800127833</v>
      </c>
      <c r="K64" s="51">
        <f t="shared" si="3"/>
        <v>18.98683761022583</v>
      </c>
      <c r="L64" s="47">
        <f t="shared" si="4"/>
        <v>29.304677103524657</v>
      </c>
    </row>
    <row r="65" spans="1:12" ht="13.5" customHeight="1" thickBot="1">
      <c r="A65" s="63" t="s">
        <v>76</v>
      </c>
      <c r="B65" s="64" t="s">
        <v>77</v>
      </c>
      <c r="C65" s="65"/>
      <c r="D65" s="66">
        <f>SUM(D62:D64)</f>
        <v>4927660</v>
      </c>
      <c r="E65" s="67">
        <f>SUM(E62:E64)</f>
        <v>4910728</v>
      </c>
      <c r="F65" s="68">
        <f t="shared" si="1"/>
        <v>100.34479612798755</v>
      </c>
      <c r="G65" s="69">
        <f t="shared" si="2"/>
        <v>30.147150637682536</v>
      </c>
      <c r="H65" s="66">
        <f>SUM(H62:H64)</f>
        <v>16499654</v>
      </c>
      <c r="I65" s="67">
        <f>SUM(I62:I64)</f>
        <v>16189149</v>
      </c>
      <c r="J65" s="71">
        <f t="shared" si="0"/>
        <v>101.91798222377224</v>
      </c>
      <c r="K65" s="72">
        <f t="shared" si="3"/>
        <v>20.250255450056333</v>
      </c>
      <c r="L65" s="69">
        <f t="shared" si="4"/>
        <v>29.86523232547785</v>
      </c>
    </row>
    <row r="66" spans="1:14" ht="13.5" customHeight="1">
      <c r="A66" s="90" t="s">
        <v>78</v>
      </c>
      <c r="B66" s="20">
        <v>305</v>
      </c>
      <c r="C66" s="85" t="s">
        <v>79</v>
      </c>
      <c r="D66" s="44">
        <v>303791</v>
      </c>
      <c r="E66" s="76">
        <v>280689</v>
      </c>
      <c r="F66" s="34">
        <f t="shared" si="1"/>
        <v>108.23046147159312</v>
      </c>
      <c r="G66" s="35">
        <f t="shared" si="2"/>
        <v>1.8585764925689303</v>
      </c>
      <c r="H66" s="77">
        <v>1282938</v>
      </c>
      <c r="I66" s="76">
        <v>1263621</v>
      </c>
      <c r="J66" s="38">
        <f t="shared" si="0"/>
        <v>101.52870203961473</v>
      </c>
      <c r="K66" s="39">
        <f t="shared" si="3"/>
        <v>1.5745676986065507</v>
      </c>
      <c r="L66" s="35">
        <f t="shared" si="4"/>
        <v>23.679320434814464</v>
      </c>
      <c r="N66" s="40"/>
    </row>
    <row r="67" spans="1:14" ht="13.5" customHeight="1">
      <c r="A67" s="91"/>
      <c r="B67" s="22">
        <v>306</v>
      </c>
      <c r="C67" s="89" t="s">
        <v>80</v>
      </c>
      <c r="D67" s="44">
        <v>8564</v>
      </c>
      <c r="E67" s="49">
        <v>8373</v>
      </c>
      <c r="F67" s="46">
        <f t="shared" si="1"/>
        <v>102.28114176519767</v>
      </c>
      <c r="G67" s="47">
        <f t="shared" si="2"/>
        <v>0.052394077119994734</v>
      </c>
      <c r="H67" s="48">
        <v>25415</v>
      </c>
      <c r="I67" s="49">
        <v>26120</v>
      </c>
      <c r="J67" s="50">
        <f t="shared" si="0"/>
        <v>97.3009188361409</v>
      </c>
      <c r="K67" s="51">
        <f t="shared" si="3"/>
        <v>0.031192183924776948</v>
      </c>
      <c r="L67" s="47">
        <f t="shared" si="4"/>
        <v>33.696635844973436</v>
      </c>
      <c r="N67" s="40"/>
    </row>
    <row r="68" spans="1:14" ht="13.5" customHeight="1">
      <c r="A68" s="91"/>
      <c r="B68" s="22">
        <v>307</v>
      </c>
      <c r="C68" s="89" t="s">
        <v>81</v>
      </c>
      <c r="D68" s="44">
        <v>4849</v>
      </c>
      <c r="E68" s="49">
        <v>4101</v>
      </c>
      <c r="F68" s="46">
        <f t="shared" si="1"/>
        <v>118.23945379175811</v>
      </c>
      <c r="G68" s="47">
        <f t="shared" si="2"/>
        <v>0.029665913119436532</v>
      </c>
      <c r="H68" s="48">
        <v>10406</v>
      </c>
      <c r="I68" s="49">
        <v>9805</v>
      </c>
      <c r="J68" s="50">
        <f t="shared" si="0"/>
        <v>106.12952575216725</v>
      </c>
      <c r="K68" s="51">
        <f t="shared" si="3"/>
        <v>0.012771428916829784</v>
      </c>
      <c r="L68" s="47">
        <f t="shared" si="4"/>
        <v>46.59811647126658</v>
      </c>
      <c r="N68" s="40"/>
    </row>
    <row r="69" spans="1:14" ht="13.5" customHeight="1">
      <c r="A69" s="91"/>
      <c r="B69" s="22">
        <v>308</v>
      </c>
      <c r="C69" s="89" t="s">
        <v>82</v>
      </c>
      <c r="D69" s="44">
        <v>133</v>
      </c>
      <c r="E69" s="49">
        <v>132</v>
      </c>
      <c r="F69" s="46">
        <f t="shared" si="1"/>
        <v>100.75757575757575</v>
      </c>
      <c r="G69" s="47">
        <f t="shared" si="2"/>
        <v>0.0008136866250536316</v>
      </c>
      <c r="H69" s="48">
        <v>2253</v>
      </c>
      <c r="I69" s="49">
        <v>1149</v>
      </c>
      <c r="J69" s="50">
        <f t="shared" si="0"/>
        <v>196.0835509138381</v>
      </c>
      <c r="K69" s="51">
        <f t="shared" si="3"/>
        <v>0.002765138319202143</v>
      </c>
      <c r="L69" s="47">
        <f t="shared" si="4"/>
        <v>5.90324012427874</v>
      </c>
      <c r="N69" s="40"/>
    </row>
    <row r="70" spans="1:14" ht="13.5" customHeight="1">
      <c r="A70" s="91"/>
      <c r="B70" s="22">
        <v>309</v>
      </c>
      <c r="C70" s="89" t="s">
        <v>83</v>
      </c>
      <c r="D70" s="44">
        <v>3365</v>
      </c>
      <c r="E70" s="49">
        <v>3428</v>
      </c>
      <c r="F70" s="46">
        <f t="shared" si="1"/>
        <v>98.16219369894984</v>
      </c>
      <c r="G70" s="47">
        <f t="shared" si="2"/>
        <v>0.020586883408311805</v>
      </c>
      <c r="H70" s="48">
        <v>14422</v>
      </c>
      <c r="I70" s="49">
        <v>14564</v>
      </c>
      <c r="J70" s="50">
        <f t="shared" si="0"/>
        <v>99.02499313375446</v>
      </c>
      <c r="K70" s="51">
        <f t="shared" si="3"/>
        <v>0.017700321721941102</v>
      </c>
      <c r="L70" s="47">
        <f t="shared" si="4"/>
        <v>23.33240881985855</v>
      </c>
      <c r="N70" s="40"/>
    </row>
    <row r="71" spans="1:14" ht="13.5" customHeight="1">
      <c r="A71" s="91"/>
      <c r="B71" s="22">
        <v>310</v>
      </c>
      <c r="C71" s="89" t="s">
        <v>84</v>
      </c>
      <c r="D71" s="44">
        <v>2819</v>
      </c>
      <c r="E71" s="49">
        <v>4593</v>
      </c>
      <c r="F71" s="46">
        <f t="shared" si="1"/>
        <v>61.376006967123885</v>
      </c>
      <c r="G71" s="47">
        <f t="shared" si="2"/>
        <v>0.01724648568440742</v>
      </c>
      <c r="H71" s="48">
        <v>6291</v>
      </c>
      <c r="I71" s="49">
        <v>9511</v>
      </c>
      <c r="J71" s="50">
        <f t="shared" si="0"/>
        <v>66.14446430448953</v>
      </c>
      <c r="K71" s="51">
        <f t="shared" si="3"/>
        <v>0.007721032031114372</v>
      </c>
      <c r="L71" s="47">
        <f t="shared" si="4"/>
        <v>44.810046097599745</v>
      </c>
      <c r="N71" s="40"/>
    </row>
    <row r="72" spans="1:14" ht="13.5" customHeight="1">
      <c r="A72" s="91"/>
      <c r="B72" s="22">
        <v>311</v>
      </c>
      <c r="C72" s="89" t="s">
        <v>85</v>
      </c>
      <c r="D72" s="44">
        <v>13671</v>
      </c>
      <c r="E72" s="49">
        <v>15380</v>
      </c>
      <c r="F72" s="46">
        <f t="shared" si="1"/>
        <v>88.88816644993499</v>
      </c>
      <c r="G72" s="47">
        <f t="shared" si="2"/>
        <v>0.08363841993314433</v>
      </c>
      <c r="H72" s="48">
        <v>30705</v>
      </c>
      <c r="I72" s="49">
        <v>34678</v>
      </c>
      <c r="J72" s="50">
        <f t="shared" si="0"/>
        <v>88.54316857950285</v>
      </c>
      <c r="K72" s="51">
        <f t="shared" si="3"/>
        <v>0.037684674696449975</v>
      </c>
      <c r="L72" s="47">
        <f t="shared" si="4"/>
        <v>44.523693209574986</v>
      </c>
      <c r="N72" s="40"/>
    </row>
    <row r="73" spans="1:14" ht="13.5" customHeight="1">
      <c r="A73" s="91"/>
      <c r="B73" s="22">
        <v>312</v>
      </c>
      <c r="C73" s="89" t="s">
        <v>86</v>
      </c>
      <c r="D73" s="44">
        <v>44084</v>
      </c>
      <c r="E73" s="49">
        <v>26854</v>
      </c>
      <c r="F73" s="46">
        <f t="shared" si="1"/>
        <v>164.1617636106353</v>
      </c>
      <c r="G73" s="47">
        <f t="shared" si="2"/>
        <v>0.2697034675102578</v>
      </c>
      <c r="H73" s="48">
        <v>653363</v>
      </c>
      <c r="I73" s="49">
        <v>614538</v>
      </c>
      <c r="J73" s="50">
        <f t="shared" si="0"/>
        <v>106.31775415027225</v>
      </c>
      <c r="K73" s="51">
        <f t="shared" si="3"/>
        <v>0.8018815213710029</v>
      </c>
      <c r="L73" s="47">
        <f t="shared" si="4"/>
        <v>6.74724464042194</v>
      </c>
      <c r="N73" s="40"/>
    </row>
    <row r="74" spans="1:14" ht="13.5" customHeight="1">
      <c r="A74" s="91"/>
      <c r="B74" s="22">
        <v>314</v>
      </c>
      <c r="C74" s="89" t="s">
        <v>87</v>
      </c>
      <c r="D74" s="44">
        <v>194</v>
      </c>
      <c r="E74" s="49">
        <v>280</v>
      </c>
      <c r="F74" s="46">
        <f t="shared" si="1"/>
        <v>69.28571428571428</v>
      </c>
      <c r="G74" s="47">
        <f t="shared" si="2"/>
        <v>0.0011868812425594323</v>
      </c>
      <c r="H74" s="48">
        <v>916</v>
      </c>
      <c r="I74" s="49">
        <v>1128</v>
      </c>
      <c r="J74" s="50">
        <f aca="true" t="shared" si="5" ref="J74:J137">H74/I74*100</f>
        <v>81.20567375886525</v>
      </c>
      <c r="K74" s="51">
        <f t="shared" si="3"/>
        <v>0.0011242195740741956</v>
      </c>
      <c r="L74" s="47">
        <f t="shared" si="4"/>
        <v>21.17903930131004</v>
      </c>
      <c r="N74" s="40"/>
    </row>
    <row r="75" spans="1:14" ht="13.5" customHeight="1">
      <c r="A75" s="91"/>
      <c r="B75" s="22">
        <v>315</v>
      </c>
      <c r="C75" s="89" t="s">
        <v>88</v>
      </c>
      <c r="D75" s="44">
        <v>715</v>
      </c>
      <c r="E75" s="49">
        <v>1045</v>
      </c>
      <c r="F75" s="46">
        <f aca="true" t="shared" si="6" ref="F75:F109">D75/E75*100</f>
        <v>68.42105263157895</v>
      </c>
      <c r="G75" s="47">
        <f aca="true" t="shared" si="7" ref="G75:G138">D75/$D$8*100</f>
        <v>0.004374330352731929</v>
      </c>
      <c r="H75" s="48">
        <v>132223</v>
      </c>
      <c r="I75" s="49">
        <v>59215</v>
      </c>
      <c r="J75" s="50">
        <f t="shared" si="5"/>
        <v>223.29308452250274</v>
      </c>
      <c r="K75" s="51">
        <f aca="true" t="shared" si="8" ref="K75:K138">H75/$H$8*100</f>
        <v>0.16227913181529735</v>
      </c>
      <c r="L75" s="47">
        <f aca="true" t="shared" si="9" ref="L75:L138">D75/H75*100</f>
        <v>0.540753121620293</v>
      </c>
      <c r="N75" s="40"/>
    </row>
    <row r="76" spans="1:14" ht="13.5" customHeight="1">
      <c r="A76" s="91"/>
      <c r="B76" s="22">
        <v>316</v>
      </c>
      <c r="C76" s="89" t="s">
        <v>89</v>
      </c>
      <c r="D76" s="44">
        <v>9999</v>
      </c>
      <c r="E76" s="49">
        <v>10313</v>
      </c>
      <c r="F76" s="46">
        <f t="shared" si="6"/>
        <v>96.95529913701154</v>
      </c>
      <c r="G76" s="47">
        <f t="shared" si="7"/>
        <v>0.06117332754820497</v>
      </c>
      <c r="H76" s="48">
        <v>27183</v>
      </c>
      <c r="I76" s="49">
        <v>28838</v>
      </c>
      <c r="J76" s="50">
        <f t="shared" si="5"/>
        <v>94.26104445523268</v>
      </c>
      <c r="K76" s="51">
        <f t="shared" si="8"/>
        <v>0.0333620749804136</v>
      </c>
      <c r="L76" s="47">
        <f t="shared" si="9"/>
        <v>36.784019423904645</v>
      </c>
      <c r="N76" s="40"/>
    </row>
    <row r="77" spans="1:14" ht="13.5" customHeight="1">
      <c r="A77" s="91"/>
      <c r="B77" s="22">
        <v>317</v>
      </c>
      <c r="C77" s="92" t="s">
        <v>90</v>
      </c>
      <c r="D77" s="44">
        <v>98</v>
      </c>
      <c r="E77" s="49">
        <v>98</v>
      </c>
      <c r="F77" s="46">
        <f t="shared" si="6"/>
        <v>100</v>
      </c>
      <c r="G77" s="47">
        <f t="shared" si="7"/>
        <v>0.0005995585658289916</v>
      </c>
      <c r="H77" s="48">
        <v>591</v>
      </c>
      <c r="I77" s="49">
        <v>501</v>
      </c>
      <c r="J77" s="50">
        <f t="shared" si="5"/>
        <v>117.96407185628743</v>
      </c>
      <c r="K77" s="51">
        <f t="shared" si="8"/>
        <v>0.0007253425417880454</v>
      </c>
      <c r="L77" s="47">
        <f t="shared" si="9"/>
        <v>16.58206429780034</v>
      </c>
      <c r="N77" s="40"/>
    </row>
    <row r="78" spans="1:14" ht="13.5" customHeight="1">
      <c r="A78" s="91"/>
      <c r="B78" s="22">
        <v>319</v>
      </c>
      <c r="C78" s="89" t="s">
        <v>91</v>
      </c>
      <c r="D78" s="44">
        <v>1254</v>
      </c>
      <c r="E78" s="49">
        <v>1386</v>
      </c>
      <c r="F78" s="46">
        <f t="shared" si="6"/>
        <v>90.47619047619048</v>
      </c>
      <c r="G78" s="47">
        <f t="shared" si="7"/>
        <v>0.007671902464791382</v>
      </c>
      <c r="H78" s="48">
        <v>3546</v>
      </c>
      <c r="I78" s="49">
        <v>10252</v>
      </c>
      <c r="J78" s="50">
        <f t="shared" si="5"/>
        <v>34.58837300039016</v>
      </c>
      <c r="K78" s="51">
        <f t="shared" si="8"/>
        <v>0.004352055250728273</v>
      </c>
      <c r="L78" s="47">
        <f t="shared" si="9"/>
        <v>35.36379018612521</v>
      </c>
      <c r="N78" s="40"/>
    </row>
    <row r="79" spans="1:14" ht="13.5" customHeight="1">
      <c r="A79" s="91"/>
      <c r="B79" s="22">
        <v>320</v>
      </c>
      <c r="C79" s="89" t="s">
        <v>92</v>
      </c>
      <c r="D79" s="44">
        <v>3618</v>
      </c>
      <c r="E79" s="49">
        <v>4296</v>
      </c>
      <c r="F79" s="46">
        <f t="shared" si="6"/>
        <v>84.21787709497207</v>
      </c>
      <c r="G79" s="47">
        <f t="shared" si="7"/>
        <v>0.022134723379278486</v>
      </c>
      <c r="H79" s="48">
        <v>16399</v>
      </c>
      <c r="I79" s="49">
        <v>22746</v>
      </c>
      <c r="J79" s="50">
        <f t="shared" si="5"/>
        <v>72.09619273718457</v>
      </c>
      <c r="K79" s="51">
        <f t="shared" si="8"/>
        <v>0.020126721392186395</v>
      </c>
      <c r="L79" s="47">
        <f t="shared" si="9"/>
        <v>22.062320873223978</v>
      </c>
      <c r="N79" s="40"/>
    </row>
    <row r="80" spans="1:14" ht="13.5" customHeight="1">
      <c r="A80" s="91"/>
      <c r="B80" s="22">
        <v>321</v>
      </c>
      <c r="C80" s="89" t="s">
        <v>93</v>
      </c>
      <c r="D80" s="44">
        <v>47</v>
      </c>
      <c r="E80" s="49">
        <v>96</v>
      </c>
      <c r="F80" s="46">
        <f t="shared" si="6"/>
        <v>48.95833333333333</v>
      </c>
      <c r="G80" s="47">
        <f t="shared" si="7"/>
        <v>0.00028754339381594494</v>
      </c>
      <c r="H80" s="48">
        <v>4282</v>
      </c>
      <c r="I80" s="49">
        <v>4720</v>
      </c>
      <c r="J80" s="50">
        <f t="shared" si="5"/>
        <v>90.72033898305085</v>
      </c>
      <c r="K80" s="51">
        <f t="shared" si="8"/>
        <v>0.0052553583146132165</v>
      </c>
      <c r="L80" s="47">
        <f t="shared" si="9"/>
        <v>1.0976179355441382</v>
      </c>
      <c r="N80" s="40"/>
    </row>
    <row r="81" spans="1:14" ht="13.5" customHeight="1">
      <c r="A81" s="91"/>
      <c r="B81" s="22">
        <v>322</v>
      </c>
      <c r="C81" s="89" t="s">
        <v>94</v>
      </c>
      <c r="D81" s="44">
        <v>3615</v>
      </c>
      <c r="E81" s="49">
        <v>2905</v>
      </c>
      <c r="F81" s="46">
        <f t="shared" si="6"/>
        <v>124.44061962134252</v>
      </c>
      <c r="G81" s="47">
        <f t="shared" si="7"/>
        <v>0.02211636954563066</v>
      </c>
      <c r="H81" s="48">
        <v>7332</v>
      </c>
      <c r="I81" s="49">
        <v>5818</v>
      </c>
      <c r="J81" s="50">
        <f t="shared" si="5"/>
        <v>126.02268820900653</v>
      </c>
      <c r="K81" s="51">
        <f t="shared" si="8"/>
        <v>0.00899866584837555</v>
      </c>
      <c r="L81" s="47">
        <f t="shared" si="9"/>
        <v>49.30441898527005</v>
      </c>
      <c r="N81" s="40"/>
    </row>
    <row r="82" spans="1:14" ht="13.5" customHeight="1">
      <c r="A82" s="91"/>
      <c r="B82" s="22">
        <v>323</v>
      </c>
      <c r="C82" s="89" t="s">
        <v>95</v>
      </c>
      <c r="D82" s="44">
        <v>10982</v>
      </c>
      <c r="E82" s="49">
        <v>10528</v>
      </c>
      <c r="F82" s="46">
        <f t="shared" si="6"/>
        <v>104.31231003039514</v>
      </c>
      <c r="G82" s="47">
        <f t="shared" si="7"/>
        <v>0.0671872670401427</v>
      </c>
      <c r="H82" s="48">
        <v>28664</v>
      </c>
      <c r="I82" s="49">
        <v>29681</v>
      </c>
      <c r="J82" s="50">
        <f t="shared" si="5"/>
        <v>96.5735655806745</v>
      </c>
      <c r="K82" s="51">
        <f t="shared" si="8"/>
        <v>0.03517972693369295</v>
      </c>
      <c r="L82" s="47">
        <f t="shared" si="9"/>
        <v>38.31286631314541</v>
      </c>
      <c r="N82" s="40"/>
    </row>
    <row r="83" spans="1:14" ht="13.5" customHeight="1">
      <c r="A83" s="91"/>
      <c r="B83" s="22">
        <v>324</v>
      </c>
      <c r="C83" s="89" t="s">
        <v>96</v>
      </c>
      <c r="D83" s="44">
        <v>33793</v>
      </c>
      <c r="E83" s="49">
        <v>12541</v>
      </c>
      <c r="F83" s="46">
        <f t="shared" si="6"/>
        <v>269.46017064029985</v>
      </c>
      <c r="G83" s="47">
        <f t="shared" si="7"/>
        <v>0.20674370015366442</v>
      </c>
      <c r="H83" s="48">
        <v>61058</v>
      </c>
      <c r="I83" s="49">
        <v>35413</v>
      </c>
      <c r="J83" s="50">
        <f t="shared" si="5"/>
        <v>172.4169090447011</v>
      </c>
      <c r="K83" s="51">
        <f t="shared" si="8"/>
        <v>0.07493733488408541</v>
      </c>
      <c r="L83" s="47">
        <f t="shared" si="9"/>
        <v>55.34573684038128</v>
      </c>
      <c r="N83" s="40"/>
    </row>
    <row r="84" spans="1:14" ht="13.5" customHeight="1">
      <c r="A84" s="91"/>
      <c r="B84" s="22">
        <v>325</v>
      </c>
      <c r="C84" s="89" t="s">
        <v>97</v>
      </c>
      <c r="D84" s="44"/>
      <c r="E84" s="49"/>
      <c r="F84" s="46"/>
      <c r="G84" s="47"/>
      <c r="H84" s="48">
        <v>34</v>
      </c>
      <c r="I84" s="49">
        <v>250</v>
      </c>
      <c r="J84" s="50">
        <f t="shared" si="5"/>
        <v>13.600000000000001</v>
      </c>
      <c r="K84" s="51">
        <f t="shared" si="8"/>
        <v>4.172867414685879E-05</v>
      </c>
      <c r="L84" s="47">
        <f t="shared" si="9"/>
        <v>0</v>
      </c>
      <c r="N84" s="40"/>
    </row>
    <row r="85" spans="1:14" ht="13.5" customHeight="1">
      <c r="A85" s="91"/>
      <c r="B85" s="22">
        <v>326</v>
      </c>
      <c r="C85" s="89" t="s">
        <v>98</v>
      </c>
      <c r="D85" s="44">
        <v>1400</v>
      </c>
      <c r="E85" s="49">
        <v>1945</v>
      </c>
      <c r="F85" s="46">
        <f t="shared" si="6"/>
        <v>71.97943444730078</v>
      </c>
      <c r="G85" s="47">
        <f t="shared" si="7"/>
        <v>0.008565122368985593</v>
      </c>
      <c r="H85" s="48">
        <v>2826</v>
      </c>
      <c r="I85" s="49">
        <v>3611</v>
      </c>
      <c r="J85" s="50">
        <f t="shared" si="5"/>
        <v>78.26086956521739</v>
      </c>
      <c r="K85" s="51">
        <f t="shared" si="8"/>
        <v>0.003468389209971263</v>
      </c>
      <c r="L85" s="47">
        <f t="shared" si="9"/>
        <v>49.539985845718334</v>
      </c>
      <c r="N85" s="40"/>
    </row>
    <row r="86" spans="1:14" ht="13.5" customHeight="1">
      <c r="A86" s="91"/>
      <c r="B86" s="22">
        <v>327</v>
      </c>
      <c r="C86" s="89" t="s">
        <v>99</v>
      </c>
      <c r="D86" s="44">
        <v>988</v>
      </c>
      <c r="E86" s="49">
        <v>1037</v>
      </c>
      <c r="F86" s="46">
        <f t="shared" si="6"/>
        <v>95.274831243973</v>
      </c>
      <c r="G86" s="47">
        <f t="shared" si="7"/>
        <v>0.006044529214684119</v>
      </c>
      <c r="H86" s="48">
        <v>2154</v>
      </c>
      <c r="I86" s="49">
        <v>2337</v>
      </c>
      <c r="J86" s="50">
        <f t="shared" si="5"/>
        <v>92.16944801026958</v>
      </c>
      <c r="K86" s="51">
        <f t="shared" si="8"/>
        <v>0.002643634238598054</v>
      </c>
      <c r="L86" s="47">
        <f t="shared" si="9"/>
        <v>45.868152274837506</v>
      </c>
      <c r="N86" s="40"/>
    </row>
    <row r="87" spans="1:14" ht="13.5" customHeight="1">
      <c r="A87" s="91"/>
      <c r="B87" s="22">
        <v>328</v>
      </c>
      <c r="C87" s="89" t="s">
        <v>100</v>
      </c>
      <c r="D87" s="44">
        <v>505</v>
      </c>
      <c r="E87" s="49">
        <v>445</v>
      </c>
      <c r="F87" s="46">
        <f t="shared" si="6"/>
        <v>113.48314606741575</v>
      </c>
      <c r="G87" s="47">
        <f t="shared" si="7"/>
        <v>0.0030895619973840896</v>
      </c>
      <c r="H87" s="48">
        <v>6246</v>
      </c>
      <c r="I87" s="49">
        <v>17511</v>
      </c>
      <c r="J87" s="50">
        <f t="shared" si="5"/>
        <v>35.669008052081544</v>
      </c>
      <c r="K87" s="51">
        <f t="shared" si="8"/>
        <v>0.007665802903567059</v>
      </c>
      <c r="L87" s="47">
        <f t="shared" si="9"/>
        <v>8.08517451168748</v>
      </c>
      <c r="N87" s="40"/>
    </row>
    <row r="88" spans="1:14" ht="13.5" customHeight="1">
      <c r="A88" s="91"/>
      <c r="B88" s="22">
        <v>329</v>
      </c>
      <c r="C88" s="89" t="s">
        <v>101</v>
      </c>
      <c r="D88" s="44">
        <v>325</v>
      </c>
      <c r="E88" s="49">
        <v>442</v>
      </c>
      <c r="F88" s="46">
        <f t="shared" si="6"/>
        <v>73.52941176470588</v>
      </c>
      <c r="G88" s="47">
        <f t="shared" si="7"/>
        <v>0.001988331978514513</v>
      </c>
      <c r="H88" s="48">
        <v>1011</v>
      </c>
      <c r="I88" s="49">
        <v>959</v>
      </c>
      <c r="J88" s="50">
        <f t="shared" si="5"/>
        <v>105.422314911366</v>
      </c>
      <c r="K88" s="51">
        <f t="shared" si="8"/>
        <v>0.001240814398896301</v>
      </c>
      <c r="L88" s="47">
        <f t="shared" si="9"/>
        <v>32.146389713155294</v>
      </c>
      <c r="N88" s="40"/>
    </row>
    <row r="89" spans="1:14" ht="13.5" customHeight="1">
      <c r="A89" s="91"/>
      <c r="B89" s="22">
        <v>330</v>
      </c>
      <c r="C89" s="89" t="s">
        <v>102</v>
      </c>
      <c r="D89" s="44">
        <v>503</v>
      </c>
      <c r="E89" s="49">
        <v>574</v>
      </c>
      <c r="F89" s="46">
        <f t="shared" si="6"/>
        <v>87.63066202090593</v>
      </c>
      <c r="G89" s="47">
        <f t="shared" si="7"/>
        <v>0.0030773261082855385</v>
      </c>
      <c r="H89" s="48">
        <v>1404</v>
      </c>
      <c r="I89" s="49">
        <v>1458</v>
      </c>
      <c r="J89" s="50">
        <f t="shared" si="5"/>
        <v>96.29629629629629</v>
      </c>
      <c r="K89" s="51">
        <f t="shared" si="8"/>
        <v>0.001723148779476169</v>
      </c>
      <c r="L89" s="47">
        <f t="shared" si="9"/>
        <v>35.826210826210826</v>
      </c>
      <c r="N89" s="40"/>
    </row>
    <row r="90" spans="1:14" ht="13.5" customHeight="1">
      <c r="A90" s="91"/>
      <c r="B90" s="22">
        <v>331</v>
      </c>
      <c r="C90" s="89" t="s">
        <v>103</v>
      </c>
      <c r="D90" s="44">
        <v>477</v>
      </c>
      <c r="E90" s="49">
        <v>524</v>
      </c>
      <c r="F90" s="46">
        <f t="shared" si="6"/>
        <v>91.03053435114504</v>
      </c>
      <c r="G90" s="47">
        <f t="shared" si="7"/>
        <v>0.0029182595500043774</v>
      </c>
      <c r="H90" s="48">
        <v>1953</v>
      </c>
      <c r="I90" s="49">
        <v>1643</v>
      </c>
      <c r="J90" s="50">
        <f t="shared" si="5"/>
        <v>118.86792452830188</v>
      </c>
      <c r="K90" s="51">
        <f t="shared" si="8"/>
        <v>0.0023969441355533886</v>
      </c>
      <c r="L90" s="47">
        <f t="shared" si="9"/>
        <v>24.42396313364055</v>
      </c>
      <c r="N90" s="40"/>
    </row>
    <row r="91" spans="1:14" ht="13.5" customHeight="1">
      <c r="A91" s="91"/>
      <c r="B91" s="22">
        <v>332</v>
      </c>
      <c r="C91" s="89" t="s">
        <v>104</v>
      </c>
      <c r="D91" s="44">
        <v>27</v>
      </c>
      <c r="E91" s="49">
        <v>38</v>
      </c>
      <c r="F91" s="46">
        <f t="shared" si="6"/>
        <v>71.05263157894737</v>
      </c>
      <c r="G91" s="47">
        <f t="shared" si="7"/>
        <v>0.00016518450283043646</v>
      </c>
      <c r="H91" s="48">
        <v>750</v>
      </c>
      <c r="I91" s="49">
        <v>896</v>
      </c>
      <c r="J91" s="50">
        <f t="shared" si="5"/>
        <v>83.70535714285714</v>
      </c>
      <c r="K91" s="51">
        <f t="shared" si="8"/>
        <v>0.0009204854591218851</v>
      </c>
      <c r="L91" s="47">
        <f t="shared" si="9"/>
        <v>3.5999999999999996</v>
      </c>
      <c r="N91" s="40"/>
    </row>
    <row r="92" spans="1:14" ht="13.5" customHeight="1">
      <c r="A92" s="91"/>
      <c r="B92" s="22">
        <v>333</v>
      </c>
      <c r="C92" s="89" t="s">
        <v>105</v>
      </c>
      <c r="D92" s="44">
        <v>120</v>
      </c>
      <c r="E92" s="49">
        <v>109</v>
      </c>
      <c r="F92" s="46">
        <f t="shared" si="6"/>
        <v>110.09174311926606</v>
      </c>
      <c r="G92" s="47">
        <f t="shared" si="7"/>
        <v>0.0007341533459130509</v>
      </c>
      <c r="H92" s="48">
        <v>823</v>
      </c>
      <c r="I92" s="49">
        <v>614</v>
      </c>
      <c r="J92" s="50">
        <f t="shared" si="5"/>
        <v>134.03908794788273</v>
      </c>
      <c r="K92" s="51">
        <f t="shared" si="8"/>
        <v>0.0010100793771430818</v>
      </c>
      <c r="L92" s="47">
        <f t="shared" si="9"/>
        <v>14.580801944106925</v>
      </c>
      <c r="N92" s="40"/>
    </row>
    <row r="93" spans="1:14" ht="13.5" customHeight="1">
      <c r="A93" s="91"/>
      <c r="B93" s="22">
        <v>334</v>
      </c>
      <c r="C93" s="89" t="s">
        <v>106</v>
      </c>
      <c r="D93" s="44">
        <v>10</v>
      </c>
      <c r="E93" s="49">
        <v>31</v>
      </c>
      <c r="F93" s="46">
        <f t="shared" si="6"/>
        <v>32.25806451612903</v>
      </c>
      <c r="G93" s="47">
        <f t="shared" si="7"/>
        <v>6.117944549275424E-05</v>
      </c>
      <c r="H93" s="48">
        <v>40</v>
      </c>
      <c r="I93" s="49">
        <v>70</v>
      </c>
      <c r="J93" s="50">
        <f t="shared" si="5"/>
        <v>57.14285714285714</v>
      </c>
      <c r="K93" s="51">
        <f t="shared" si="8"/>
        <v>4.909255781983387E-05</v>
      </c>
      <c r="L93" s="47">
        <f t="shared" si="9"/>
        <v>25</v>
      </c>
      <c r="N93" s="40"/>
    </row>
    <row r="94" spans="1:14" ht="13.5" customHeight="1">
      <c r="A94" s="91"/>
      <c r="B94" s="22">
        <v>335</v>
      </c>
      <c r="C94" s="89" t="s">
        <v>107</v>
      </c>
      <c r="D94" s="44">
        <v>256</v>
      </c>
      <c r="E94" s="49">
        <v>374</v>
      </c>
      <c r="F94" s="46">
        <f t="shared" si="6"/>
        <v>68.44919786096256</v>
      </c>
      <c r="G94" s="47">
        <f t="shared" si="7"/>
        <v>0.0015661938046145085</v>
      </c>
      <c r="H94" s="48">
        <v>709</v>
      </c>
      <c r="I94" s="49">
        <v>868</v>
      </c>
      <c r="J94" s="50">
        <f t="shared" si="5"/>
        <v>81.68202764976958</v>
      </c>
      <c r="K94" s="51">
        <f t="shared" si="8"/>
        <v>0.0008701655873565553</v>
      </c>
      <c r="L94" s="47">
        <f t="shared" si="9"/>
        <v>36.10719322990127</v>
      </c>
      <c r="N94" s="40"/>
    </row>
    <row r="95" spans="1:14" ht="13.5" customHeight="1">
      <c r="A95" s="91"/>
      <c r="B95" s="22">
        <v>336</v>
      </c>
      <c r="C95" s="89" t="s">
        <v>108</v>
      </c>
      <c r="D95" s="44">
        <v>132</v>
      </c>
      <c r="E95" s="49">
        <v>145</v>
      </c>
      <c r="F95" s="46">
        <f t="shared" si="6"/>
        <v>91.0344827586207</v>
      </c>
      <c r="G95" s="47">
        <f t="shared" si="7"/>
        <v>0.000807568680504356</v>
      </c>
      <c r="H95" s="48">
        <v>859</v>
      </c>
      <c r="I95" s="49">
        <v>529</v>
      </c>
      <c r="J95" s="50">
        <f t="shared" si="5"/>
        <v>162.38185255198488</v>
      </c>
      <c r="K95" s="51">
        <f t="shared" si="8"/>
        <v>0.0010542626791809325</v>
      </c>
      <c r="L95" s="47">
        <f t="shared" si="9"/>
        <v>15.366705471478465</v>
      </c>
      <c r="N95" s="40"/>
    </row>
    <row r="96" spans="1:14" ht="13.5" customHeight="1">
      <c r="A96" s="91"/>
      <c r="B96" s="22">
        <v>337</v>
      </c>
      <c r="C96" s="89" t="s">
        <v>109</v>
      </c>
      <c r="D96" s="44">
        <v>36</v>
      </c>
      <c r="E96" s="49">
        <v>23</v>
      </c>
      <c r="F96" s="46">
        <f t="shared" si="6"/>
        <v>156.52173913043478</v>
      </c>
      <c r="G96" s="47">
        <f t="shared" si="7"/>
        <v>0.00022024600377391527</v>
      </c>
      <c r="H96" s="48">
        <v>316</v>
      </c>
      <c r="I96" s="49">
        <v>293</v>
      </c>
      <c r="J96" s="50">
        <f t="shared" si="5"/>
        <v>107.84982935153585</v>
      </c>
      <c r="K96" s="51">
        <f t="shared" si="8"/>
        <v>0.0003878312067766876</v>
      </c>
      <c r="L96" s="47">
        <f t="shared" si="9"/>
        <v>11.39240506329114</v>
      </c>
      <c r="N96" s="40"/>
    </row>
    <row r="97" spans="1:14" ht="13.5" customHeight="1">
      <c r="A97" s="91"/>
      <c r="B97" s="22">
        <v>401</v>
      </c>
      <c r="C97" s="89" t="s">
        <v>110</v>
      </c>
      <c r="D97" s="44">
        <v>24735</v>
      </c>
      <c r="E97" s="49">
        <v>22444</v>
      </c>
      <c r="F97" s="46">
        <f t="shared" si="6"/>
        <v>110.20762787381928</v>
      </c>
      <c r="G97" s="47">
        <f t="shared" si="7"/>
        <v>0.15132735842632764</v>
      </c>
      <c r="H97" s="48">
        <v>122531</v>
      </c>
      <c r="I97" s="49">
        <v>112718</v>
      </c>
      <c r="J97" s="50">
        <f t="shared" si="5"/>
        <v>108.70579676715342</v>
      </c>
      <c r="K97" s="51">
        <f t="shared" si="8"/>
        <v>0.1503840050555516</v>
      </c>
      <c r="L97" s="47">
        <f t="shared" si="9"/>
        <v>20.18672825652284</v>
      </c>
      <c r="N97" s="40"/>
    </row>
    <row r="98" spans="1:14" ht="13.5" customHeight="1">
      <c r="A98" s="91"/>
      <c r="B98" s="22">
        <v>402</v>
      </c>
      <c r="C98" s="89" t="s">
        <v>111</v>
      </c>
      <c r="D98" s="44">
        <v>1303</v>
      </c>
      <c r="E98" s="49">
        <v>2064</v>
      </c>
      <c r="F98" s="46">
        <f t="shared" si="6"/>
        <v>63.12984496124031</v>
      </c>
      <c r="G98" s="47">
        <f t="shared" si="7"/>
        <v>0.007971681747705878</v>
      </c>
      <c r="H98" s="48">
        <v>2180</v>
      </c>
      <c r="I98" s="49">
        <v>8185</v>
      </c>
      <c r="J98" s="50">
        <f t="shared" si="5"/>
        <v>26.634086744043984</v>
      </c>
      <c r="K98" s="51">
        <f t="shared" si="8"/>
        <v>0.002675544401180946</v>
      </c>
      <c r="L98" s="47">
        <f t="shared" si="9"/>
        <v>59.77064220183487</v>
      </c>
      <c r="N98" s="40"/>
    </row>
    <row r="99" spans="1:14" ht="13.5" customHeight="1">
      <c r="A99" s="91"/>
      <c r="B99" s="22">
        <v>403</v>
      </c>
      <c r="C99" s="89" t="s">
        <v>112</v>
      </c>
      <c r="D99" s="44">
        <v>987</v>
      </c>
      <c r="E99" s="49">
        <v>782</v>
      </c>
      <c r="F99" s="46">
        <f t="shared" si="6"/>
        <v>126.21483375959079</v>
      </c>
      <c r="G99" s="47">
        <f t="shared" si="7"/>
        <v>0.006038411270134844</v>
      </c>
      <c r="H99" s="48">
        <v>5597</v>
      </c>
      <c r="I99" s="49">
        <v>4751</v>
      </c>
      <c r="J99" s="50">
        <f t="shared" si="5"/>
        <v>117.806777520522</v>
      </c>
      <c r="K99" s="51">
        <f t="shared" si="8"/>
        <v>0.006869276152940255</v>
      </c>
      <c r="L99" s="47">
        <f t="shared" si="9"/>
        <v>17.634447025192067</v>
      </c>
      <c r="N99" s="40"/>
    </row>
    <row r="100" spans="1:14" ht="13.5" customHeight="1">
      <c r="A100" s="91"/>
      <c r="B100" s="22">
        <v>404</v>
      </c>
      <c r="C100" s="89" t="s">
        <v>113</v>
      </c>
      <c r="D100" s="44">
        <v>1331</v>
      </c>
      <c r="E100" s="49">
        <v>459</v>
      </c>
      <c r="F100" s="46">
        <f t="shared" si="6"/>
        <v>289.9782135076253</v>
      </c>
      <c r="G100" s="47">
        <f t="shared" si="7"/>
        <v>0.00814298419508559</v>
      </c>
      <c r="H100" s="48">
        <v>7456</v>
      </c>
      <c r="I100" s="49">
        <v>4723</v>
      </c>
      <c r="J100" s="50">
        <f t="shared" si="5"/>
        <v>157.865763286047</v>
      </c>
      <c r="K100" s="51">
        <f t="shared" si="8"/>
        <v>0.009150852777617034</v>
      </c>
      <c r="L100" s="47">
        <f t="shared" si="9"/>
        <v>17.851394849785407</v>
      </c>
      <c r="N100" s="40"/>
    </row>
    <row r="101" spans="1:14" ht="13.5" customHeight="1">
      <c r="A101" s="91"/>
      <c r="B101" s="22">
        <v>405</v>
      </c>
      <c r="C101" s="89" t="s">
        <v>114</v>
      </c>
      <c r="D101" s="44">
        <v>157</v>
      </c>
      <c r="E101" s="49">
        <v>85</v>
      </c>
      <c r="F101" s="46">
        <f t="shared" si="6"/>
        <v>184.7058823529412</v>
      </c>
      <c r="G101" s="47">
        <f t="shared" si="7"/>
        <v>0.0009605172942362416</v>
      </c>
      <c r="H101" s="48">
        <v>27700</v>
      </c>
      <c r="I101" s="49">
        <v>254</v>
      </c>
      <c r="J101" s="50">
        <f t="shared" si="5"/>
        <v>10905.511811023622</v>
      </c>
      <c r="K101" s="51">
        <f t="shared" si="8"/>
        <v>0.03399659629023496</v>
      </c>
      <c r="L101" s="47">
        <f t="shared" si="9"/>
        <v>0.5667870036101084</v>
      </c>
      <c r="N101" s="40"/>
    </row>
    <row r="102" spans="1:14" ht="13.5" customHeight="1">
      <c r="A102" s="91"/>
      <c r="B102" s="22">
        <v>406</v>
      </c>
      <c r="C102" s="89" t="s">
        <v>115</v>
      </c>
      <c r="D102" s="44">
        <v>6171</v>
      </c>
      <c r="E102" s="49">
        <v>7412</v>
      </c>
      <c r="F102" s="46">
        <f t="shared" si="6"/>
        <v>83.25688073394495</v>
      </c>
      <c r="G102" s="47">
        <f t="shared" si="7"/>
        <v>0.03775383581357865</v>
      </c>
      <c r="H102" s="48">
        <v>47383</v>
      </c>
      <c r="I102" s="49">
        <v>44161</v>
      </c>
      <c r="J102" s="50">
        <f t="shared" si="5"/>
        <v>107.29603043409344</v>
      </c>
      <c r="K102" s="51">
        <f t="shared" si="8"/>
        <v>0.058153816679429704</v>
      </c>
      <c r="L102" s="47">
        <f t="shared" si="9"/>
        <v>13.023658274064537</v>
      </c>
      <c r="N102" s="40"/>
    </row>
    <row r="103" spans="1:14" ht="13.5" customHeight="1">
      <c r="A103" s="91"/>
      <c r="B103" s="22">
        <v>407</v>
      </c>
      <c r="C103" s="89" t="s">
        <v>116</v>
      </c>
      <c r="D103" s="44">
        <v>28374</v>
      </c>
      <c r="E103" s="49">
        <v>31062</v>
      </c>
      <c r="F103" s="46">
        <f t="shared" si="6"/>
        <v>91.3463395789067</v>
      </c>
      <c r="G103" s="47">
        <f t="shared" si="7"/>
        <v>0.1735905586411409</v>
      </c>
      <c r="H103" s="48">
        <v>81264</v>
      </c>
      <c r="I103" s="49">
        <v>84997</v>
      </c>
      <c r="J103" s="50">
        <f t="shared" si="5"/>
        <v>95.60808028518653</v>
      </c>
      <c r="K103" s="51">
        <f t="shared" si="8"/>
        <v>0.0997364404667745</v>
      </c>
      <c r="L103" s="47">
        <f t="shared" si="9"/>
        <v>34.91582988777318</v>
      </c>
      <c r="N103" s="40"/>
    </row>
    <row r="104" spans="1:14" ht="13.5" customHeight="1">
      <c r="A104" s="91"/>
      <c r="B104" s="22">
        <v>408</v>
      </c>
      <c r="C104" s="89" t="s">
        <v>117</v>
      </c>
      <c r="D104" s="44">
        <v>8347</v>
      </c>
      <c r="E104" s="49">
        <v>7701</v>
      </c>
      <c r="F104" s="46">
        <f t="shared" si="6"/>
        <v>108.38852097130243</v>
      </c>
      <c r="G104" s="47">
        <f t="shared" si="7"/>
        <v>0.05106648315280197</v>
      </c>
      <c r="H104" s="48">
        <v>15850</v>
      </c>
      <c r="I104" s="49">
        <v>14870</v>
      </c>
      <c r="J104" s="50">
        <f t="shared" si="5"/>
        <v>106.5904505716207</v>
      </c>
      <c r="K104" s="51">
        <f t="shared" si="8"/>
        <v>0.01945292603610917</v>
      </c>
      <c r="L104" s="47">
        <f t="shared" si="9"/>
        <v>52.662460567823345</v>
      </c>
      <c r="N104" s="40"/>
    </row>
    <row r="105" spans="1:14" ht="13.5" customHeight="1">
      <c r="A105" s="91"/>
      <c r="B105" s="22">
        <v>409</v>
      </c>
      <c r="C105" s="89" t="s">
        <v>118</v>
      </c>
      <c r="D105" s="44">
        <v>48878</v>
      </c>
      <c r="E105" s="49">
        <v>41910</v>
      </c>
      <c r="F105" s="46">
        <f t="shared" si="6"/>
        <v>116.62610355523742</v>
      </c>
      <c r="G105" s="47">
        <f t="shared" si="7"/>
        <v>0.29903289367948416</v>
      </c>
      <c r="H105" s="48">
        <v>220165</v>
      </c>
      <c r="I105" s="49">
        <v>196666</v>
      </c>
      <c r="J105" s="50">
        <f t="shared" si="5"/>
        <v>111.94868457181211</v>
      </c>
      <c r="K105" s="51">
        <f t="shared" si="8"/>
        <v>0.2702115748100931</v>
      </c>
      <c r="L105" s="47">
        <f t="shared" si="9"/>
        <v>22.200622260577294</v>
      </c>
      <c r="N105" s="40"/>
    </row>
    <row r="106" spans="1:14" ht="13.5" customHeight="1">
      <c r="A106" s="91"/>
      <c r="B106" s="22">
        <v>410</v>
      </c>
      <c r="C106" s="89" t="s">
        <v>119</v>
      </c>
      <c r="D106" s="44">
        <v>200719</v>
      </c>
      <c r="E106" s="49">
        <v>161204</v>
      </c>
      <c r="F106" s="46">
        <f t="shared" si="6"/>
        <v>124.51241904667378</v>
      </c>
      <c r="G106" s="47">
        <f t="shared" si="7"/>
        <v>1.2279877119860139</v>
      </c>
      <c r="H106" s="48">
        <v>441523</v>
      </c>
      <c r="I106" s="49">
        <v>380468</v>
      </c>
      <c r="J106" s="50">
        <f t="shared" si="5"/>
        <v>116.04734169496516</v>
      </c>
      <c r="K106" s="51">
        <f t="shared" si="8"/>
        <v>0.5418873351571628</v>
      </c>
      <c r="L106" s="47">
        <f t="shared" si="9"/>
        <v>45.46059888159847</v>
      </c>
      <c r="N106" s="40"/>
    </row>
    <row r="107" spans="1:14" ht="13.5" customHeight="1">
      <c r="A107" s="91"/>
      <c r="B107" s="22">
        <v>411</v>
      </c>
      <c r="C107" s="89" t="s">
        <v>120</v>
      </c>
      <c r="D107" s="44">
        <v>3032</v>
      </c>
      <c r="E107" s="49">
        <v>2760</v>
      </c>
      <c r="F107" s="46">
        <f t="shared" si="6"/>
        <v>109.85507246376811</v>
      </c>
      <c r="G107" s="47">
        <f t="shared" si="7"/>
        <v>0.018549607873403085</v>
      </c>
      <c r="H107" s="48">
        <v>11595</v>
      </c>
      <c r="I107" s="49">
        <v>9620</v>
      </c>
      <c r="J107" s="50">
        <f t="shared" si="5"/>
        <v>120.53014553014553</v>
      </c>
      <c r="K107" s="51">
        <f t="shared" si="8"/>
        <v>0.014230705198024343</v>
      </c>
      <c r="L107" s="47">
        <f t="shared" si="9"/>
        <v>26.149202242345837</v>
      </c>
      <c r="N107" s="40"/>
    </row>
    <row r="108" spans="1:14" ht="13.5" customHeight="1">
      <c r="A108" s="91"/>
      <c r="B108" s="22">
        <v>412</v>
      </c>
      <c r="C108" s="89" t="s">
        <v>121</v>
      </c>
      <c r="D108" s="44">
        <v>2195</v>
      </c>
      <c r="E108" s="49">
        <v>1284</v>
      </c>
      <c r="F108" s="46">
        <f t="shared" si="6"/>
        <v>170.95015576323988</v>
      </c>
      <c r="G108" s="47">
        <f t="shared" si="7"/>
        <v>0.013428888285659557</v>
      </c>
      <c r="H108" s="48">
        <v>7061</v>
      </c>
      <c r="I108" s="49">
        <v>7073</v>
      </c>
      <c r="J108" s="50">
        <f t="shared" si="5"/>
        <v>99.83034073236252</v>
      </c>
      <c r="K108" s="51">
        <f t="shared" si="8"/>
        <v>0.008666063769146174</v>
      </c>
      <c r="L108" s="47">
        <f t="shared" si="9"/>
        <v>31.086248406741255</v>
      </c>
      <c r="N108" s="40"/>
    </row>
    <row r="109" spans="1:14" ht="13.5" customHeight="1">
      <c r="A109" s="91"/>
      <c r="B109" s="22">
        <v>413</v>
      </c>
      <c r="C109" s="89" t="s">
        <v>122</v>
      </c>
      <c r="D109" s="44">
        <v>43592</v>
      </c>
      <c r="E109" s="49">
        <v>42824</v>
      </c>
      <c r="F109" s="46">
        <f t="shared" si="6"/>
        <v>101.7933868858584</v>
      </c>
      <c r="G109" s="47">
        <f t="shared" si="7"/>
        <v>0.2666934387920143</v>
      </c>
      <c r="H109" s="48">
        <v>81561</v>
      </c>
      <c r="I109" s="49">
        <v>82631</v>
      </c>
      <c r="J109" s="50">
        <f t="shared" si="5"/>
        <v>98.7050864687587</v>
      </c>
      <c r="K109" s="51">
        <f t="shared" si="8"/>
        <v>0.10010095270858675</v>
      </c>
      <c r="L109" s="47">
        <f t="shared" si="9"/>
        <v>53.44711320361447</v>
      </c>
      <c r="N109" s="40"/>
    </row>
    <row r="110" spans="1:12" ht="13.5" customHeight="1">
      <c r="A110" s="91"/>
      <c r="B110" s="22">
        <v>414</v>
      </c>
      <c r="C110" s="89" t="s">
        <v>123</v>
      </c>
      <c r="D110" s="44">
        <v>1</v>
      </c>
      <c r="E110" s="93">
        <v>0</v>
      </c>
      <c r="F110" s="94" t="s">
        <v>124</v>
      </c>
      <c r="G110" s="95">
        <f t="shared" si="7"/>
        <v>6.117944549275424E-06</v>
      </c>
      <c r="H110" s="48">
        <v>4</v>
      </c>
      <c r="I110" s="93">
        <v>2</v>
      </c>
      <c r="J110" s="50">
        <f t="shared" si="5"/>
        <v>200</v>
      </c>
      <c r="K110" s="51">
        <f t="shared" si="8"/>
        <v>4.909255781983388E-06</v>
      </c>
      <c r="L110" s="47">
        <f t="shared" si="9"/>
        <v>25</v>
      </c>
    </row>
    <row r="111" spans="1:12" ht="13.5" customHeight="1" thickBot="1">
      <c r="A111" s="63" t="s">
        <v>125</v>
      </c>
      <c r="B111" s="64" t="s">
        <v>126</v>
      </c>
      <c r="C111" s="65"/>
      <c r="D111" s="66">
        <f>SUM(D66:D110)</f>
        <v>820192</v>
      </c>
      <c r="E111" s="67">
        <f>SUM(E66:E110)</f>
        <v>714716</v>
      </c>
      <c r="F111" s="71">
        <f aca="true" t="shared" si="10" ref="F111:F121">D111/E111*100</f>
        <v>114.7577499314413</v>
      </c>
      <c r="G111" s="69">
        <f t="shared" si="7"/>
        <v>5.017889175759309</v>
      </c>
      <c r="H111" s="66">
        <f>SUM(H66:H110)</f>
        <v>3398982</v>
      </c>
      <c r="I111" s="67">
        <f>SUM(I66:I110)</f>
        <v>3154456</v>
      </c>
      <c r="J111" s="71">
        <f t="shared" si="5"/>
        <v>107.75176448807655</v>
      </c>
      <c r="K111" s="72">
        <f t="shared" si="8"/>
        <v>4.171618009089364</v>
      </c>
      <c r="L111" s="69">
        <f t="shared" si="9"/>
        <v>24.130519078947753</v>
      </c>
    </row>
    <row r="112" spans="1:14" ht="13.5" customHeight="1">
      <c r="A112" s="73" t="s">
        <v>127</v>
      </c>
      <c r="B112" s="20">
        <v>201</v>
      </c>
      <c r="C112" s="85" t="s">
        <v>128</v>
      </c>
      <c r="D112" s="44">
        <v>6529</v>
      </c>
      <c r="E112" s="76">
        <v>5530</v>
      </c>
      <c r="F112" s="34">
        <f t="shared" si="10"/>
        <v>118.06509945750452</v>
      </c>
      <c r="G112" s="35">
        <f t="shared" si="7"/>
        <v>0.039944059962219246</v>
      </c>
      <c r="H112" s="77">
        <v>9456</v>
      </c>
      <c r="I112" s="76">
        <v>9623</v>
      </c>
      <c r="J112" s="38">
        <f t="shared" si="5"/>
        <v>98.26457445703002</v>
      </c>
      <c r="K112" s="39">
        <f t="shared" si="8"/>
        <v>0.011605480668608727</v>
      </c>
      <c r="L112" s="35">
        <f t="shared" si="9"/>
        <v>69.04610829103216</v>
      </c>
      <c r="N112" s="40"/>
    </row>
    <row r="113" spans="1:14" ht="13.5" customHeight="1">
      <c r="A113" s="41"/>
      <c r="B113" s="22">
        <v>202</v>
      </c>
      <c r="C113" s="89" t="s">
        <v>129</v>
      </c>
      <c r="D113" s="44">
        <v>41018</v>
      </c>
      <c r="E113" s="49">
        <v>40487</v>
      </c>
      <c r="F113" s="46">
        <f t="shared" si="10"/>
        <v>101.31153209672242</v>
      </c>
      <c r="G113" s="47">
        <f t="shared" si="7"/>
        <v>0.25094584952217935</v>
      </c>
      <c r="H113" s="48">
        <v>102691</v>
      </c>
      <c r="I113" s="49">
        <v>105187</v>
      </c>
      <c r="J113" s="50">
        <f t="shared" si="5"/>
        <v>97.62708319469135</v>
      </c>
      <c r="K113" s="51">
        <f t="shared" si="8"/>
        <v>0.126034096376914</v>
      </c>
      <c r="L113" s="47">
        <f t="shared" si="9"/>
        <v>39.94313036195967</v>
      </c>
      <c r="N113" s="40"/>
    </row>
    <row r="114" spans="1:14" ht="13.5" customHeight="1">
      <c r="A114" s="41"/>
      <c r="B114" s="22">
        <v>203</v>
      </c>
      <c r="C114" s="89" t="s">
        <v>130</v>
      </c>
      <c r="D114" s="44">
        <v>46698</v>
      </c>
      <c r="E114" s="49">
        <v>42261</v>
      </c>
      <c r="F114" s="46">
        <f t="shared" si="10"/>
        <v>110.49904166962448</v>
      </c>
      <c r="G114" s="47">
        <f t="shared" si="7"/>
        <v>0.28569577456206374</v>
      </c>
      <c r="H114" s="48">
        <v>158047</v>
      </c>
      <c r="I114" s="49">
        <v>154153</v>
      </c>
      <c r="J114" s="50">
        <f t="shared" si="5"/>
        <v>102.52606176980012</v>
      </c>
      <c r="K114" s="51">
        <f t="shared" si="8"/>
        <v>0.1939732871437821</v>
      </c>
      <c r="L114" s="47">
        <f t="shared" si="9"/>
        <v>29.546906932747852</v>
      </c>
      <c r="N114" s="40"/>
    </row>
    <row r="115" spans="1:14" ht="13.5" customHeight="1">
      <c r="A115" s="41"/>
      <c r="B115" s="22">
        <v>204</v>
      </c>
      <c r="C115" s="89" t="s">
        <v>131</v>
      </c>
      <c r="D115" s="44">
        <v>15096</v>
      </c>
      <c r="E115" s="49">
        <v>10519</v>
      </c>
      <c r="F115" s="46">
        <f t="shared" si="10"/>
        <v>143.51174065975854</v>
      </c>
      <c r="G115" s="47">
        <f t="shared" si="7"/>
        <v>0.0923564909158618</v>
      </c>
      <c r="H115" s="48">
        <v>55800</v>
      </c>
      <c r="I115" s="49">
        <v>50767</v>
      </c>
      <c r="J115" s="50">
        <f t="shared" si="5"/>
        <v>109.91392046014144</v>
      </c>
      <c r="K115" s="51">
        <f t="shared" si="8"/>
        <v>0.06848411815866824</v>
      </c>
      <c r="L115" s="47">
        <f t="shared" si="9"/>
        <v>27.053763440860212</v>
      </c>
      <c r="N115" s="40"/>
    </row>
    <row r="116" spans="1:14" ht="13.5" customHeight="1">
      <c r="A116" s="41"/>
      <c r="B116" s="22">
        <v>205</v>
      </c>
      <c r="C116" s="89" t="s">
        <v>132</v>
      </c>
      <c r="D116" s="44">
        <v>300638</v>
      </c>
      <c r="E116" s="49">
        <v>272816</v>
      </c>
      <c r="F116" s="46">
        <f t="shared" si="10"/>
        <v>110.19808222391649</v>
      </c>
      <c r="G116" s="47">
        <f t="shared" si="7"/>
        <v>1.839286613405065</v>
      </c>
      <c r="H116" s="48">
        <v>1534253</v>
      </c>
      <c r="I116" s="49">
        <v>1539240</v>
      </c>
      <c r="J116" s="50">
        <f t="shared" si="5"/>
        <v>99.67600893947662</v>
      </c>
      <c r="K116" s="51">
        <f t="shared" si="8"/>
        <v>1.8830101028188395</v>
      </c>
      <c r="L116" s="47">
        <f t="shared" si="9"/>
        <v>19.595073302773404</v>
      </c>
      <c r="N116" s="40"/>
    </row>
    <row r="117" spans="1:14" ht="13.5" customHeight="1">
      <c r="A117" s="41"/>
      <c r="B117" s="22">
        <v>206</v>
      </c>
      <c r="C117" s="89" t="s">
        <v>133</v>
      </c>
      <c r="D117" s="44">
        <v>21139</v>
      </c>
      <c r="E117" s="49">
        <v>17065</v>
      </c>
      <c r="F117" s="46">
        <f t="shared" si="10"/>
        <v>123.87342513917375</v>
      </c>
      <c r="G117" s="47">
        <f t="shared" si="7"/>
        <v>0.12932722982713318</v>
      </c>
      <c r="H117" s="48">
        <v>118757</v>
      </c>
      <c r="I117" s="49">
        <v>91963</v>
      </c>
      <c r="J117" s="50">
        <f t="shared" si="5"/>
        <v>129.13563063405934</v>
      </c>
      <c r="K117" s="51">
        <f t="shared" si="8"/>
        <v>0.14575212222525027</v>
      </c>
      <c r="L117" s="47">
        <f t="shared" si="9"/>
        <v>17.800213882129054</v>
      </c>
      <c r="N117" s="40"/>
    </row>
    <row r="118" spans="1:14" ht="13.5" customHeight="1">
      <c r="A118" s="41"/>
      <c r="B118" s="22">
        <v>207</v>
      </c>
      <c r="C118" s="89" t="s">
        <v>134</v>
      </c>
      <c r="D118" s="44">
        <v>281549</v>
      </c>
      <c r="E118" s="49">
        <v>278123</v>
      </c>
      <c r="F118" s="46">
        <f t="shared" si="10"/>
        <v>101.23182908281588</v>
      </c>
      <c r="G118" s="47">
        <f t="shared" si="7"/>
        <v>1.7225011699039463</v>
      </c>
      <c r="H118" s="48">
        <v>1403603</v>
      </c>
      <c r="I118" s="49">
        <v>1394943</v>
      </c>
      <c r="J118" s="50">
        <f t="shared" si="5"/>
        <v>100.62081389705529</v>
      </c>
      <c r="K118" s="51">
        <f t="shared" si="8"/>
        <v>1.722661535839807</v>
      </c>
      <c r="L118" s="47">
        <f t="shared" si="9"/>
        <v>20.059019537575796</v>
      </c>
      <c r="N118" s="40"/>
    </row>
    <row r="119" spans="1:14" ht="13.5" customHeight="1">
      <c r="A119" s="41"/>
      <c r="B119" s="22">
        <v>208</v>
      </c>
      <c r="C119" s="89" t="s">
        <v>135</v>
      </c>
      <c r="D119" s="44">
        <v>225868</v>
      </c>
      <c r="E119" s="49">
        <v>199110</v>
      </c>
      <c r="F119" s="46">
        <f t="shared" si="10"/>
        <v>113.4388026718899</v>
      </c>
      <c r="G119" s="47">
        <f t="shared" si="7"/>
        <v>1.3818478994557415</v>
      </c>
      <c r="H119" s="48">
        <v>752573</v>
      </c>
      <c r="I119" s="49">
        <v>661073</v>
      </c>
      <c r="J119" s="50">
        <f t="shared" si="5"/>
        <v>113.84113403512168</v>
      </c>
      <c r="K119" s="51">
        <f t="shared" si="8"/>
        <v>0.923643337903646</v>
      </c>
      <c r="L119" s="47">
        <f t="shared" si="9"/>
        <v>30.01276952534837</v>
      </c>
      <c r="N119" s="40"/>
    </row>
    <row r="120" spans="1:14" ht="13.5" customHeight="1">
      <c r="A120" s="41"/>
      <c r="B120" s="22">
        <v>209</v>
      </c>
      <c r="C120" s="89" t="s">
        <v>136</v>
      </c>
      <c r="D120" s="44">
        <v>50</v>
      </c>
      <c r="E120" s="49">
        <v>96</v>
      </c>
      <c r="F120" s="46">
        <f t="shared" si="10"/>
        <v>52.083333333333336</v>
      </c>
      <c r="G120" s="47">
        <f t="shared" si="7"/>
        <v>0.00030589722746377125</v>
      </c>
      <c r="H120" s="48">
        <v>67709</v>
      </c>
      <c r="I120" s="49">
        <v>65735</v>
      </c>
      <c r="J120" s="50">
        <f t="shared" si="5"/>
        <v>103.00296645622575</v>
      </c>
      <c r="K120" s="51">
        <f t="shared" si="8"/>
        <v>0.0831001999355783</v>
      </c>
      <c r="L120" s="47">
        <f t="shared" si="9"/>
        <v>0.0738454267527212</v>
      </c>
      <c r="N120" s="40"/>
    </row>
    <row r="121" spans="1:14" ht="13.5" customHeight="1">
      <c r="A121" s="41"/>
      <c r="B121" s="22">
        <v>210</v>
      </c>
      <c r="C121" s="89" t="s">
        <v>137</v>
      </c>
      <c r="D121" s="44">
        <v>247284</v>
      </c>
      <c r="E121" s="49">
        <v>206500</v>
      </c>
      <c r="F121" s="46">
        <f t="shared" si="10"/>
        <v>119.75012106537531</v>
      </c>
      <c r="G121" s="47">
        <f t="shared" si="7"/>
        <v>1.512869799923024</v>
      </c>
      <c r="H121" s="48">
        <v>778801</v>
      </c>
      <c r="I121" s="49">
        <v>702386</v>
      </c>
      <c r="J121" s="50">
        <f t="shared" si="5"/>
        <v>110.87934554504217</v>
      </c>
      <c r="K121" s="51">
        <f t="shared" si="8"/>
        <v>0.955833328066111</v>
      </c>
      <c r="L121" s="47">
        <f t="shared" si="9"/>
        <v>31.751885269792922</v>
      </c>
      <c r="N121" s="40"/>
    </row>
    <row r="122" spans="1:14" ht="13.5" customHeight="1">
      <c r="A122" s="41"/>
      <c r="B122" s="22">
        <v>211</v>
      </c>
      <c r="C122" s="89" t="s">
        <v>138</v>
      </c>
      <c r="D122" s="44">
        <v>2</v>
      </c>
      <c r="E122" s="49">
        <v>0</v>
      </c>
      <c r="F122" s="94" t="s">
        <v>124</v>
      </c>
      <c r="G122" s="47">
        <f t="shared" si="7"/>
        <v>1.2235889098550848E-05</v>
      </c>
      <c r="H122" s="48">
        <v>165</v>
      </c>
      <c r="I122" s="49">
        <v>238</v>
      </c>
      <c r="J122" s="50">
        <f t="shared" si="5"/>
        <v>69.32773109243698</v>
      </c>
      <c r="K122" s="51">
        <f t="shared" si="8"/>
        <v>0.00020250680100681473</v>
      </c>
      <c r="L122" s="47">
        <f t="shared" si="9"/>
        <v>1.2121212121212122</v>
      </c>
      <c r="N122" s="40"/>
    </row>
    <row r="123" spans="1:14" ht="13.5" customHeight="1">
      <c r="A123" s="41"/>
      <c r="B123" s="22">
        <v>212</v>
      </c>
      <c r="C123" s="89" t="s">
        <v>139</v>
      </c>
      <c r="D123" s="44">
        <v>1</v>
      </c>
      <c r="E123" s="93">
        <v>0</v>
      </c>
      <c r="F123" s="94" t="s">
        <v>124</v>
      </c>
      <c r="G123" s="47">
        <f t="shared" si="7"/>
        <v>6.117944549275424E-06</v>
      </c>
      <c r="H123" s="48">
        <v>44</v>
      </c>
      <c r="I123" s="93">
        <v>46</v>
      </c>
      <c r="J123" s="50">
        <f t="shared" si="5"/>
        <v>95.65217391304348</v>
      </c>
      <c r="K123" s="51">
        <f t="shared" si="8"/>
        <v>5.400181360181726E-05</v>
      </c>
      <c r="L123" s="47">
        <f t="shared" si="9"/>
        <v>2.272727272727273</v>
      </c>
      <c r="N123" s="40"/>
    </row>
    <row r="124" spans="1:14" ht="13.5" customHeight="1">
      <c r="A124" s="41"/>
      <c r="B124" s="22">
        <v>213</v>
      </c>
      <c r="C124" s="89" t="s">
        <v>140</v>
      </c>
      <c r="D124" s="44">
        <v>425983</v>
      </c>
      <c r="E124" s="49">
        <v>388767</v>
      </c>
      <c r="F124" s="46">
        <f aca="true" t="shared" si="11" ref="F124:F187">D124/E124*100</f>
        <v>109.57282896953701</v>
      </c>
      <c r="G124" s="47">
        <f t="shared" si="7"/>
        <v>2.606140372933993</v>
      </c>
      <c r="H124" s="48">
        <v>2305587</v>
      </c>
      <c r="I124" s="49">
        <v>2124564</v>
      </c>
      <c r="J124" s="50">
        <f t="shared" si="5"/>
        <v>108.52047761328913</v>
      </c>
      <c r="K124" s="51">
        <f t="shared" si="8"/>
        <v>2.8296790776539327</v>
      </c>
      <c r="L124" s="47">
        <f t="shared" si="9"/>
        <v>18.476119096785332</v>
      </c>
      <c r="N124" s="40"/>
    </row>
    <row r="125" spans="1:14" ht="13.5" customHeight="1">
      <c r="A125" s="41"/>
      <c r="B125" s="22">
        <v>215</v>
      </c>
      <c r="C125" s="89" t="s">
        <v>141</v>
      </c>
      <c r="D125" s="44">
        <v>26985</v>
      </c>
      <c r="E125" s="49">
        <v>19697</v>
      </c>
      <c r="F125" s="46">
        <f t="shared" si="11"/>
        <v>137.0005584606793</v>
      </c>
      <c r="G125" s="47">
        <f t="shared" si="7"/>
        <v>0.16509273366219734</v>
      </c>
      <c r="H125" s="48">
        <v>416564</v>
      </c>
      <c r="I125" s="49">
        <v>569916</v>
      </c>
      <c r="J125" s="50">
        <f t="shared" si="5"/>
        <v>73.0921749871911</v>
      </c>
      <c r="K125" s="51">
        <f t="shared" si="8"/>
        <v>0.5112548063915319</v>
      </c>
      <c r="L125" s="47">
        <f t="shared" si="9"/>
        <v>6.477996178258323</v>
      </c>
      <c r="N125" s="40"/>
    </row>
    <row r="126" spans="1:14" ht="13.5" customHeight="1">
      <c r="A126" s="41"/>
      <c r="B126" s="22">
        <v>217</v>
      </c>
      <c r="C126" s="89" t="s">
        <v>142</v>
      </c>
      <c r="D126" s="44">
        <v>13399</v>
      </c>
      <c r="E126" s="49">
        <v>11770</v>
      </c>
      <c r="F126" s="46">
        <f t="shared" si="11"/>
        <v>113.84027187765507</v>
      </c>
      <c r="G126" s="47">
        <f t="shared" si="7"/>
        <v>0.08197433901574142</v>
      </c>
      <c r="H126" s="48">
        <v>64423</v>
      </c>
      <c r="I126" s="49">
        <v>47964</v>
      </c>
      <c r="J126" s="50">
        <f t="shared" si="5"/>
        <v>134.31531982320072</v>
      </c>
      <c r="K126" s="51">
        <f t="shared" si="8"/>
        <v>0.07906724631067895</v>
      </c>
      <c r="L126" s="47">
        <f t="shared" si="9"/>
        <v>20.798472595191157</v>
      </c>
      <c r="N126" s="40"/>
    </row>
    <row r="127" spans="1:14" ht="13.5" customHeight="1">
      <c r="A127" s="41"/>
      <c r="B127" s="22">
        <v>218</v>
      </c>
      <c r="C127" s="89" t="s">
        <v>143</v>
      </c>
      <c r="D127" s="44">
        <v>132446</v>
      </c>
      <c r="E127" s="49">
        <v>111607</v>
      </c>
      <c r="F127" s="46">
        <f t="shared" si="11"/>
        <v>118.67176789986291</v>
      </c>
      <c r="G127" s="47">
        <f t="shared" si="7"/>
        <v>0.8102972837733329</v>
      </c>
      <c r="H127" s="48">
        <v>372520</v>
      </c>
      <c r="I127" s="49">
        <v>329603</v>
      </c>
      <c r="J127" s="50">
        <f t="shared" si="5"/>
        <v>113.02081595131112</v>
      </c>
      <c r="K127" s="51">
        <f t="shared" si="8"/>
        <v>0.4571989909761129</v>
      </c>
      <c r="L127" s="47">
        <f t="shared" si="9"/>
        <v>35.55406421131752</v>
      </c>
      <c r="N127" s="40"/>
    </row>
    <row r="128" spans="1:14" ht="13.5" customHeight="1">
      <c r="A128" s="41"/>
      <c r="B128" s="22">
        <v>219</v>
      </c>
      <c r="C128" s="89" t="s">
        <v>144</v>
      </c>
      <c r="D128" s="44">
        <v>14428</v>
      </c>
      <c r="E128" s="49">
        <v>9533</v>
      </c>
      <c r="F128" s="46">
        <f t="shared" si="11"/>
        <v>151.34794922899403</v>
      </c>
      <c r="G128" s="47">
        <f t="shared" si="7"/>
        <v>0.08826970395694582</v>
      </c>
      <c r="H128" s="48">
        <v>14669</v>
      </c>
      <c r="I128" s="49">
        <v>9697</v>
      </c>
      <c r="J128" s="50">
        <f t="shared" si="5"/>
        <v>151.27358977003195</v>
      </c>
      <c r="K128" s="51">
        <f t="shared" si="8"/>
        <v>0.018003468266478577</v>
      </c>
      <c r="L128" s="47">
        <f t="shared" si="9"/>
        <v>98.35707955552526</v>
      </c>
      <c r="N128" s="40"/>
    </row>
    <row r="129" spans="1:14" ht="13.5" customHeight="1">
      <c r="A129" s="41"/>
      <c r="B129" s="22">
        <v>220</v>
      </c>
      <c r="C129" s="89" t="s">
        <v>145</v>
      </c>
      <c r="D129" s="44">
        <v>110883</v>
      </c>
      <c r="E129" s="49">
        <v>100733</v>
      </c>
      <c r="F129" s="46">
        <f t="shared" si="11"/>
        <v>110.07614188001946</v>
      </c>
      <c r="G129" s="47">
        <f t="shared" si="7"/>
        <v>0.6783760454573069</v>
      </c>
      <c r="H129" s="48">
        <v>518558</v>
      </c>
      <c r="I129" s="49">
        <v>548735</v>
      </c>
      <c r="J129" s="50">
        <f t="shared" si="5"/>
        <v>94.50062416284727</v>
      </c>
      <c r="K129" s="51">
        <f t="shared" si="8"/>
        <v>0.6364334649484353</v>
      </c>
      <c r="L129" s="47">
        <f t="shared" si="9"/>
        <v>21.382950412490022</v>
      </c>
      <c r="N129" s="40"/>
    </row>
    <row r="130" spans="1:14" ht="13.5" customHeight="1">
      <c r="A130" s="41"/>
      <c r="B130" s="22">
        <v>221</v>
      </c>
      <c r="C130" s="89" t="s">
        <v>146</v>
      </c>
      <c r="D130" s="44">
        <v>595</v>
      </c>
      <c r="E130" s="49">
        <v>504</v>
      </c>
      <c r="F130" s="46">
        <f t="shared" si="11"/>
        <v>118.05555555555556</v>
      </c>
      <c r="G130" s="47">
        <f t="shared" si="7"/>
        <v>0.0036401770068188776</v>
      </c>
      <c r="H130" s="48">
        <v>74641</v>
      </c>
      <c r="I130" s="49">
        <v>46500</v>
      </c>
      <c r="J130" s="50">
        <f t="shared" si="5"/>
        <v>160.51827956989246</v>
      </c>
      <c r="K130" s="51">
        <f t="shared" si="8"/>
        <v>0.0916079402057555</v>
      </c>
      <c r="L130" s="47">
        <f t="shared" si="9"/>
        <v>0.7971490199756166</v>
      </c>
      <c r="N130" s="40"/>
    </row>
    <row r="131" spans="1:14" ht="13.5" customHeight="1">
      <c r="A131" s="41"/>
      <c r="B131" s="22">
        <v>222</v>
      </c>
      <c r="C131" s="89" t="s">
        <v>147</v>
      </c>
      <c r="D131" s="44">
        <v>16512</v>
      </c>
      <c r="E131" s="49">
        <v>13024</v>
      </c>
      <c r="F131" s="46">
        <f t="shared" si="11"/>
        <v>126.78132678132678</v>
      </c>
      <c r="G131" s="47">
        <f t="shared" si="7"/>
        <v>0.10101950039763581</v>
      </c>
      <c r="H131" s="48">
        <v>54229</v>
      </c>
      <c r="I131" s="49">
        <v>44434</v>
      </c>
      <c r="J131" s="50">
        <f t="shared" si="5"/>
        <v>122.04393032362606</v>
      </c>
      <c r="K131" s="51">
        <f t="shared" si="8"/>
        <v>0.06655600795029427</v>
      </c>
      <c r="L131" s="47">
        <f t="shared" si="9"/>
        <v>30.448652934776593</v>
      </c>
      <c r="N131" s="40"/>
    </row>
    <row r="132" spans="1:14" ht="13.5" customHeight="1">
      <c r="A132" s="41"/>
      <c r="B132" s="22">
        <v>225</v>
      </c>
      <c r="C132" s="89" t="s">
        <v>148</v>
      </c>
      <c r="D132" s="44">
        <v>27365</v>
      </c>
      <c r="E132" s="49">
        <v>26171</v>
      </c>
      <c r="F132" s="46">
        <f t="shared" si="11"/>
        <v>104.56230178441788</v>
      </c>
      <c r="G132" s="47">
        <f t="shared" si="7"/>
        <v>0.16741755259092198</v>
      </c>
      <c r="H132" s="48">
        <v>145755</v>
      </c>
      <c r="I132" s="49">
        <v>130104</v>
      </c>
      <c r="J132" s="50">
        <f t="shared" si="5"/>
        <v>112.0296070835639</v>
      </c>
      <c r="K132" s="51">
        <f t="shared" si="8"/>
        <v>0.17888714412574716</v>
      </c>
      <c r="L132" s="47">
        <f t="shared" si="9"/>
        <v>18.77465610099139</v>
      </c>
      <c r="N132" s="40"/>
    </row>
    <row r="133" spans="1:14" ht="13.5" customHeight="1">
      <c r="A133" s="41"/>
      <c r="B133" s="22">
        <v>228</v>
      </c>
      <c r="C133" s="96" t="s">
        <v>149</v>
      </c>
      <c r="D133" s="44">
        <v>739</v>
      </c>
      <c r="E133" s="45">
        <v>404</v>
      </c>
      <c r="F133" s="46">
        <f t="shared" si="11"/>
        <v>182.92079207920793</v>
      </c>
      <c r="G133" s="47">
        <f t="shared" si="7"/>
        <v>0.004521161021914539</v>
      </c>
      <c r="H133" s="48">
        <v>2589</v>
      </c>
      <c r="I133" s="45">
        <v>1596</v>
      </c>
      <c r="J133" s="50">
        <f t="shared" si="5"/>
        <v>162.21804511278194</v>
      </c>
      <c r="K133" s="51">
        <f t="shared" si="8"/>
        <v>0.0031775158048887473</v>
      </c>
      <c r="L133" s="47">
        <f t="shared" si="9"/>
        <v>28.54383932020085</v>
      </c>
      <c r="N133" s="40"/>
    </row>
    <row r="134" spans="1:14" ht="13.5" customHeight="1">
      <c r="A134" s="41"/>
      <c r="B134" s="22">
        <v>230</v>
      </c>
      <c r="C134" s="89" t="s">
        <v>150</v>
      </c>
      <c r="D134" s="44">
        <v>1970</v>
      </c>
      <c r="E134" s="45">
        <v>1816</v>
      </c>
      <c r="F134" s="46">
        <f t="shared" si="11"/>
        <v>108.48017621145374</v>
      </c>
      <c r="G134" s="47">
        <f t="shared" si="7"/>
        <v>0.012052350762072585</v>
      </c>
      <c r="H134" s="48">
        <v>46465</v>
      </c>
      <c r="I134" s="97">
        <v>27021</v>
      </c>
      <c r="J134" s="50">
        <f t="shared" si="5"/>
        <v>171.9588468228415</v>
      </c>
      <c r="K134" s="51">
        <f t="shared" si="8"/>
        <v>0.05702714247746453</v>
      </c>
      <c r="L134" s="47">
        <f t="shared" si="9"/>
        <v>4.2397503497255995</v>
      </c>
      <c r="N134" s="40"/>
    </row>
    <row r="135" spans="1:14" ht="13.5" customHeight="1">
      <c r="A135" s="41"/>
      <c r="B135" s="22">
        <v>233</v>
      </c>
      <c r="C135" s="89" t="s">
        <v>151</v>
      </c>
      <c r="D135" s="44">
        <v>1949</v>
      </c>
      <c r="E135" s="49">
        <v>1646</v>
      </c>
      <c r="F135" s="46">
        <f t="shared" si="11"/>
        <v>118.40826245443499</v>
      </c>
      <c r="G135" s="47">
        <f t="shared" si="7"/>
        <v>0.011923873926537803</v>
      </c>
      <c r="H135" s="48">
        <v>17838</v>
      </c>
      <c r="I135" s="49">
        <v>20641</v>
      </c>
      <c r="J135" s="50">
        <f t="shared" si="5"/>
        <v>86.42023157792742</v>
      </c>
      <c r="K135" s="51">
        <f t="shared" si="8"/>
        <v>0.021892826159754915</v>
      </c>
      <c r="L135" s="47">
        <f t="shared" si="9"/>
        <v>10.926112792914005</v>
      </c>
      <c r="N135" s="40"/>
    </row>
    <row r="136" spans="1:14" ht="13.5" customHeight="1">
      <c r="A136" s="41"/>
      <c r="B136" s="22">
        <v>234</v>
      </c>
      <c r="C136" s="89" t="s">
        <v>152</v>
      </c>
      <c r="D136" s="44">
        <v>181349</v>
      </c>
      <c r="E136" s="49">
        <v>161847</v>
      </c>
      <c r="F136" s="46">
        <f t="shared" si="11"/>
        <v>112.04965183166817</v>
      </c>
      <c r="G136" s="47">
        <f t="shared" si="7"/>
        <v>1.1094831260665488</v>
      </c>
      <c r="H136" s="48">
        <v>352207</v>
      </c>
      <c r="I136" s="49">
        <v>354664</v>
      </c>
      <c r="J136" s="50">
        <f t="shared" si="5"/>
        <v>99.30723163332054</v>
      </c>
      <c r="K136" s="51">
        <f t="shared" si="8"/>
        <v>0.43226856280125575</v>
      </c>
      <c r="L136" s="47">
        <f t="shared" si="9"/>
        <v>51.48932304014401</v>
      </c>
      <c r="N136" s="40"/>
    </row>
    <row r="137" spans="1:14" ht="13.5" customHeight="1">
      <c r="A137" s="41"/>
      <c r="B137" s="22">
        <v>241</v>
      </c>
      <c r="C137" s="89" t="s">
        <v>153</v>
      </c>
      <c r="D137" s="44">
        <v>1045</v>
      </c>
      <c r="E137" s="49">
        <v>679</v>
      </c>
      <c r="F137" s="46">
        <f t="shared" si="11"/>
        <v>153.90279823269515</v>
      </c>
      <c r="G137" s="47">
        <f t="shared" si="7"/>
        <v>0.006393252053992819</v>
      </c>
      <c r="H137" s="48">
        <v>5025</v>
      </c>
      <c r="I137" s="49">
        <v>4600</v>
      </c>
      <c r="J137" s="50">
        <f t="shared" si="5"/>
        <v>109.23913043478262</v>
      </c>
      <c r="K137" s="51">
        <f t="shared" si="8"/>
        <v>0.006167252576116631</v>
      </c>
      <c r="L137" s="47">
        <f t="shared" si="9"/>
        <v>20.796019900497512</v>
      </c>
      <c r="N137" s="40"/>
    </row>
    <row r="138" spans="1:14" ht="13.5" customHeight="1">
      <c r="A138" s="41"/>
      <c r="B138" s="22">
        <v>242</v>
      </c>
      <c r="C138" s="89" t="s">
        <v>154</v>
      </c>
      <c r="D138" s="44">
        <v>4875</v>
      </c>
      <c r="E138" s="49">
        <v>4693</v>
      </c>
      <c r="F138" s="46">
        <f t="shared" si="11"/>
        <v>103.87811634349032</v>
      </c>
      <c r="G138" s="47">
        <f t="shared" si="7"/>
        <v>0.029824979677717696</v>
      </c>
      <c r="H138" s="48">
        <v>14086</v>
      </c>
      <c r="I138" s="49">
        <v>14183</v>
      </c>
      <c r="J138" s="50">
        <f aca="true" t="shared" si="12" ref="J138:J201">H138/I138*100</f>
        <v>99.31608263413946</v>
      </c>
      <c r="K138" s="51">
        <f t="shared" si="8"/>
        <v>0.017287944236254498</v>
      </c>
      <c r="L138" s="47">
        <f t="shared" si="9"/>
        <v>34.60883146386483</v>
      </c>
      <c r="N138" s="40"/>
    </row>
    <row r="139" spans="1:14" ht="13.5" customHeight="1">
      <c r="A139" s="41"/>
      <c r="B139" s="22">
        <v>243</v>
      </c>
      <c r="C139" s="89" t="s">
        <v>155</v>
      </c>
      <c r="D139" s="44">
        <v>27</v>
      </c>
      <c r="E139" s="49">
        <v>181</v>
      </c>
      <c r="F139" s="46">
        <f t="shared" si="11"/>
        <v>14.917127071823206</v>
      </c>
      <c r="G139" s="47">
        <f aca="true" t="shared" si="13" ref="G139:G202">D139/$D$8*100</f>
        <v>0.00016518450283043646</v>
      </c>
      <c r="H139" s="48">
        <v>302</v>
      </c>
      <c r="I139" s="49">
        <v>519</v>
      </c>
      <c r="J139" s="50">
        <f t="shared" si="12"/>
        <v>58.1888246628131</v>
      </c>
      <c r="K139" s="51">
        <f aca="true" t="shared" si="14" ref="K139:K202">H139/$H$8*100</f>
        <v>0.00037064881153974573</v>
      </c>
      <c r="L139" s="47">
        <f aca="true" t="shared" si="15" ref="L139:L202">D139/H139*100</f>
        <v>8.940397350993377</v>
      </c>
      <c r="N139" s="40"/>
    </row>
    <row r="140" spans="1:14" ht="13.5" customHeight="1">
      <c r="A140" s="41"/>
      <c r="B140" s="22">
        <v>244</v>
      </c>
      <c r="C140" s="89" t="s">
        <v>156</v>
      </c>
      <c r="D140" s="44">
        <v>182</v>
      </c>
      <c r="E140" s="49">
        <v>128</v>
      </c>
      <c r="F140" s="46">
        <f t="shared" si="11"/>
        <v>142.1875</v>
      </c>
      <c r="G140" s="47">
        <f t="shared" si="13"/>
        <v>0.0011134659079681272</v>
      </c>
      <c r="H140" s="48">
        <v>727</v>
      </c>
      <c r="I140" s="49">
        <v>733</v>
      </c>
      <c r="J140" s="50">
        <f t="shared" si="12"/>
        <v>99.18144611186904</v>
      </c>
      <c r="K140" s="51">
        <f t="shared" si="14"/>
        <v>0.0008922572383754805</v>
      </c>
      <c r="L140" s="47">
        <f t="shared" si="15"/>
        <v>25.034387895460796</v>
      </c>
      <c r="N140" s="40"/>
    </row>
    <row r="141" spans="1:14" ht="13.5" customHeight="1">
      <c r="A141" s="41"/>
      <c r="B141" s="22">
        <v>247</v>
      </c>
      <c r="C141" s="89" t="s">
        <v>157</v>
      </c>
      <c r="D141" s="44">
        <v>578</v>
      </c>
      <c r="E141" s="49">
        <v>571</v>
      </c>
      <c r="F141" s="46">
        <f t="shared" si="11"/>
        <v>101.22591943957968</v>
      </c>
      <c r="G141" s="47">
        <f t="shared" si="13"/>
        <v>0.003536171949481195</v>
      </c>
      <c r="H141" s="48">
        <v>1125</v>
      </c>
      <c r="I141" s="49">
        <v>2489</v>
      </c>
      <c r="J141" s="50">
        <f t="shared" si="12"/>
        <v>45.19887505022097</v>
      </c>
      <c r="K141" s="51">
        <f t="shared" si="14"/>
        <v>0.0013807281886828277</v>
      </c>
      <c r="L141" s="47">
        <f t="shared" si="15"/>
        <v>51.37777777777778</v>
      </c>
      <c r="N141" s="40"/>
    </row>
    <row r="142" spans="1:14" ht="13.5" customHeight="1">
      <c r="A142" s="41"/>
      <c r="B142" s="22">
        <v>248</v>
      </c>
      <c r="C142" s="89" t="s">
        <v>158</v>
      </c>
      <c r="D142" s="44">
        <v>0</v>
      </c>
      <c r="E142" s="93">
        <v>1</v>
      </c>
      <c r="F142" s="94" t="s">
        <v>159</v>
      </c>
      <c r="G142" s="47">
        <f t="shared" si="13"/>
        <v>0</v>
      </c>
      <c r="H142" s="48">
        <v>68</v>
      </c>
      <c r="I142" s="93">
        <v>36</v>
      </c>
      <c r="J142" s="50">
        <f t="shared" si="12"/>
        <v>188.88888888888889</v>
      </c>
      <c r="K142" s="51">
        <f t="shared" si="14"/>
        <v>8.345734829371758E-05</v>
      </c>
      <c r="L142" s="47">
        <f t="shared" si="15"/>
        <v>0</v>
      </c>
      <c r="N142" s="40"/>
    </row>
    <row r="143" spans="1:14" ht="13.5" customHeight="1">
      <c r="A143" s="41"/>
      <c r="B143" s="54"/>
      <c r="C143" s="55" t="s">
        <v>160</v>
      </c>
      <c r="D143" s="56">
        <f>D114+D115+D116+D117+D118+D119+D120+D121+D124+D126+D127+D129+D130+D131+D132+D134+D135+D137+D138</f>
        <v>1875344</v>
      </c>
      <c r="E143" s="57">
        <f>E114+E115+E116+E117+E118+E119+E120+E121+E124+E126+E127+E129+E130+E131+E132+E134+E135+E137+E138</f>
        <v>1687900</v>
      </c>
      <c r="F143" s="58">
        <f t="shared" si="11"/>
        <v>111.10516025830914</v>
      </c>
      <c r="G143" s="59">
        <f t="shared" si="13"/>
        <v>11.473250602816371</v>
      </c>
      <c r="H143" s="56">
        <f>H114+H115+H116+H117+H118+H119+H120+H121+H124+H126+H127+H129+H130+H131+H132+H134+H135+H137+H138</f>
        <v>8488670</v>
      </c>
      <c r="I143" s="57">
        <f>I114+I115+I116+I117+I118+I119+I120+I121+I124+I126+I127+I129+I130+I131+I132+I134+I135+I137+I138</f>
        <v>7998609</v>
      </c>
      <c r="J143" s="61">
        <f t="shared" si="12"/>
        <v>106.1268278021841</v>
      </c>
      <c r="K143" s="62">
        <f t="shared" si="14"/>
        <v>10.41826306971223</v>
      </c>
      <c r="L143" s="59">
        <f t="shared" si="15"/>
        <v>22.092318349046437</v>
      </c>
      <c r="N143" s="40"/>
    </row>
    <row r="144" spans="1:14" ht="13.5" customHeight="1">
      <c r="A144" s="41"/>
      <c r="B144" s="54"/>
      <c r="C144" s="55" t="s">
        <v>161</v>
      </c>
      <c r="D144" s="56">
        <f>D112+D113+D125</f>
        <v>74532</v>
      </c>
      <c r="E144" s="57">
        <f>E112+E113+E125</f>
        <v>65714</v>
      </c>
      <c r="F144" s="58">
        <f t="shared" si="11"/>
        <v>113.41875399458259</v>
      </c>
      <c r="G144" s="59">
        <f t="shared" si="13"/>
        <v>0.455982643146596</v>
      </c>
      <c r="H144" s="56">
        <f>H112+H113+H125</f>
        <v>528711</v>
      </c>
      <c r="I144" s="57">
        <f>I112+I113+I125</f>
        <v>684726</v>
      </c>
      <c r="J144" s="61">
        <f t="shared" si="12"/>
        <v>77.21497358067315</v>
      </c>
      <c r="K144" s="62">
        <f t="shared" si="14"/>
        <v>0.6488943834370546</v>
      </c>
      <c r="L144" s="59">
        <f t="shared" si="15"/>
        <v>14.096926298109933</v>
      </c>
      <c r="N144" s="40"/>
    </row>
    <row r="145" spans="1:14" ht="13.5" customHeight="1">
      <c r="A145" s="41"/>
      <c r="B145" s="54"/>
      <c r="C145" s="55" t="s">
        <v>162</v>
      </c>
      <c r="D145" s="56">
        <f>D146-D143-D144</f>
        <v>197306</v>
      </c>
      <c r="E145" s="57">
        <f>E146-E143-E144</f>
        <v>172665</v>
      </c>
      <c r="F145" s="58">
        <f t="shared" si="11"/>
        <v>114.27098717169085</v>
      </c>
      <c r="G145" s="59">
        <f t="shared" si="13"/>
        <v>1.207107167239337</v>
      </c>
      <c r="H145" s="56">
        <f>H146-H143-H144</f>
        <v>371896</v>
      </c>
      <c r="I145" s="57">
        <f>I146-I143-I144</f>
        <v>370018</v>
      </c>
      <c r="J145" s="61">
        <f t="shared" si="12"/>
        <v>100.5075428762925</v>
      </c>
      <c r="K145" s="62">
        <f t="shared" si="14"/>
        <v>0.45643314707412347</v>
      </c>
      <c r="L145" s="59">
        <f t="shared" si="15"/>
        <v>53.054079635166815</v>
      </c>
      <c r="N145" s="40"/>
    </row>
    <row r="146" spans="1:14" ht="13.5" customHeight="1" thickBot="1">
      <c r="A146" s="63" t="s">
        <v>163</v>
      </c>
      <c r="B146" s="64" t="s">
        <v>164</v>
      </c>
      <c r="C146" s="65"/>
      <c r="D146" s="66">
        <f>SUM(D112:D142)</f>
        <v>2147182</v>
      </c>
      <c r="E146" s="67">
        <f>SUM(E112:E142)</f>
        <v>1926279</v>
      </c>
      <c r="F146" s="68">
        <f t="shared" si="11"/>
        <v>111.46786109384985</v>
      </c>
      <c r="G146" s="69">
        <f t="shared" si="13"/>
        <v>13.136340413202305</v>
      </c>
      <c r="H146" s="66">
        <f>SUM(H112:H142)</f>
        <v>9389277</v>
      </c>
      <c r="I146" s="67">
        <f>SUM(I112:I142)</f>
        <v>9053353</v>
      </c>
      <c r="J146" s="71">
        <f t="shared" si="12"/>
        <v>103.71049267602844</v>
      </c>
      <c r="K146" s="72">
        <f t="shared" si="14"/>
        <v>11.523590600223407</v>
      </c>
      <c r="L146" s="69">
        <f t="shared" si="15"/>
        <v>22.86844876341384</v>
      </c>
      <c r="N146" s="40"/>
    </row>
    <row r="147" spans="1:14" ht="13.5" customHeight="1">
      <c r="A147" s="73" t="s">
        <v>165</v>
      </c>
      <c r="B147" s="20">
        <v>150</v>
      </c>
      <c r="C147" s="85" t="s">
        <v>166</v>
      </c>
      <c r="D147" s="44">
        <v>111</v>
      </c>
      <c r="E147" s="76">
        <v>124</v>
      </c>
      <c r="F147" s="34">
        <f t="shared" si="11"/>
        <v>89.51612903225806</v>
      </c>
      <c r="G147" s="35">
        <f t="shared" si="13"/>
        <v>0.0006790918449695721</v>
      </c>
      <c r="H147" s="77">
        <v>6111</v>
      </c>
      <c r="I147" s="76">
        <v>9109</v>
      </c>
      <c r="J147" s="38">
        <f t="shared" si="12"/>
        <v>67.08749588319245</v>
      </c>
      <c r="K147" s="39">
        <f t="shared" si="14"/>
        <v>0.00750011552092512</v>
      </c>
      <c r="L147" s="35">
        <f t="shared" si="15"/>
        <v>1.8163966617574867</v>
      </c>
      <c r="N147" s="40"/>
    </row>
    <row r="148" spans="1:14" ht="13.5" customHeight="1">
      <c r="A148" s="41" t="s">
        <v>167</v>
      </c>
      <c r="B148" s="22">
        <v>151</v>
      </c>
      <c r="C148" s="89" t="s">
        <v>168</v>
      </c>
      <c r="D148" s="44">
        <v>44</v>
      </c>
      <c r="E148" s="49">
        <v>65</v>
      </c>
      <c r="F148" s="46">
        <f t="shared" si="11"/>
        <v>67.6923076923077</v>
      </c>
      <c r="G148" s="47">
        <f t="shared" si="13"/>
        <v>0.0002691895601681187</v>
      </c>
      <c r="H148" s="48">
        <v>2729</v>
      </c>
      <c r="I148" s="49">
        <v>2173</v>
      </c>
      <c r="J148" s="50">
        <f t="shared" si="12"/>
        <v>125.58674643350207</v>
      </c>
      <c r="K148" s="51">
        <f t="shared" si="14"/>
        <v>0.003349339757258166</v>
      </c>
      <c r="L148" s="47">
        <f t="shared" si="15"/>
        <v>1.6123122022718945</v>
      </c>
      <c r="N148" s="40"/>
    </row>
    <row r="149" spans="1:14" ht="13.5" customHeight="1">
      <c r="A149" s="41"/>
      <c r="B149" s="22">
        <v>152</v>
      </c>
      <c r="C149" s="89" t="s">
        <v>169</v>
      </c>
      <c r="D149" s="44">
        <v>4423</v>
      </c>
      <c r="E149" s="49">
        <v>2151</v>
      </c>
      <c r="F149" s="46">
        <f t="shared" si="11"/>
        <v>205.62529056252905</v>
      </c>
      <c r="G149" s="47">
        <f t="shared" si="13"/>
        <v>0.027059668741445202</v>
      </c>
      <c r="H149" s="48">
        <v>57925</v>
      </c>
      <c r="I149" s="49">
        <v>13563</v>
      </c>
      <c r="J149" s="50">
        <f t="shared" si="12"/>
        <v>427.0810292708103</v>
      </c>
      <c r="K149" s="51">
        <f t="shared" si="14"/>
        <v>0.07109216029284693</v>
      </c>
      <c r="L149" s="47">
        <f t="shared" si="15"/>
        <v>7.635735865343116</v>
      </c>
      <c r="N149" s="40"/>
    </row>
    <row r="150" spans="1:14" ht="13.5" customHeight="1">
      <c r="A150" s="41"/>
      <c r="B150" s="22">
        <v>153</v>
      </c>
      <c r="C150" s="89" t="s">
        <v>170</v>
      </c>
      <c r="D150" s="44">
        <v>21437</v>
      </c>
      <c r="E150" s="49">
        <v>17986</v>
      </c>
      <c r="F150" s="46">
        <f t="shared" si="11"/>
        <v>119.18714555765595</v>
      </c>
      <c r="G150" s="47">
        <f t="shared" si="13"/>
        <v>0.13115037730281726</v>
      </c>
      <c r="H150" s="48">
        <v>42786</v>
      </c>
      <c r="I150" s="49">
        <v>30755</v>
      </c>
      <c r="J150" s="50">
        <f t="shared" si="12"/>
        <v>139.1188424646399</v>
      </c>
      <c r="K150" s="51">
        <f t="shared" si="14"/>
        <v>0.052511854471985295</v>
      </c>
      <c r="L150" s="47">
        <f t="shared" si="15"/>
        <v>50.102837376712</v>
      </c>
      <c r="N150" s="40"/>
    </row>
    <row r="151" spans="1:14" ht="13.5" customHeight="1">
      <c r="A151" s="41"/>
      <c r="B151" s="22">
        <v>154</v>
      </c>
      <c r="C151" s="89" t="s">
        <v>171</v>
      </c>
      <c r="D151" s="44">
        <v>176</v>
      </c>
      <c r="E151" s="49">
        <v>346</v>
      </c>
      <c r="F151" s="46">
        <f t="shared" si="11"/>
        <v>50.86705202312138</v>
      </c>
      <c r="G151" s="47">
        <f t="shared" si="13"/>
        <v>0.0010767582406724747</v>
      </c>
      <c r="H151" s="48">
        <v>1831</v>
      </c>
      <c r="I151" s="49">
        <v>2415</v>
      </c>
      <c r="J151" s="50">
        <f t="shared" si="12"/>
        <v>75.81780538302277</v>
      </c>
      <c r="K151" s="51">
        <f t="shared" si="14"/>
        <v>0.0022472118342028954</v>
      </c>
      <c r="L151" s="47">
        <f t="shared" si="15"/>
        <v>9.612233752048061</v>
      </c>
      <c r="N151" s="40"/>
    </row>
    <row r="152" spans="1:14" ht="13.5" customHeight="1">
      <c r="A152" s="41"/>
      <c r="B152" s="22">
        <v>155</v>
      </c>
      <c r="C152" s="89" t="s">
        <v>172</v>
      </c>
      <c r="D152" s="44">
        <v>288</v>
      </c>
      <c r="E152" s="49">
        <v>126</v>
      </c>
      <c r="F152" s="46">
        <f t="shared" si="11"/>
        <v>228.57142857142856</v>
      </c>
      <c r="G152" s="47">
        <f t="shared" si="13"/>
        <v>0.0017619680301913221</v>
      </c>
      <c r="H152" s="48">
        <v>1390</v>
      </c>
      <c r="I152" s="49">
        <v>662</v>
      </c>
      <c r="J152" s="50">
        <f t="shared" si="12"/>
        <v>209.9697885196375</v>
      </c>
      <c r="K152" s="51">
        <f t="shared" si="14"/>
        <v>0.0017059663842392272</v>
      </c>
      <c r="L152" s="47">
        <f t="shared" si="15"/>
        <v>20.719424460431654</v>
      </c>
      <c r="N152" s="40"/>
    </row>
    <row r="153" spans="1:14" ht="13.5" customHeight="1">
      <c r="A153" s="41"/>
      <c r="B153" s="22">
        <v>156</v>
      </c>
      <c r="C153" s="89" t="s">
        <v>173</v>
      </c>
      <c r="D153" s="44">
        <v>259</v>
      </c>
      <c r="E153" s="49">
        <v>617</v>
      </c>
      <c r="F153" s="46">
        <f t="shared" si="11"/>
        <v>41.9773095623987</v>
      </c>
      <c r="G153" s="47">
        <f t="shared" si="13"/>
        <v>0.0015845476382623349</v>
      </c>
      <c r="H153" s="48">
        <v>1931</v>
      </c>
      <c r="I153" s="49">
        <v>9183</v>
      </c>
      <c r="J153" s="50">
        <f t="shared" si="12"/>
        <v>21.02798649678754</v>
      </c>
      <c r="K153" s="51">
        <f t="shared" si="14"/>
        <v>0.0023699432287524803</v>
      </c>
      <c r="L153" s="47">
        <f t="shared" si="15"/>
        <v>13.412739513205594</v>
      </c>
      <c r="N153" s="40"/>
    </row>
    <row r="154" spans="1:14" ht="13.5" customHeight="1">
      <c r="A154" s="41"/>
      <c r="B154" s="22">
        <v>157</v>
      </c>
      <c r="C154" s="96" t="s">
        <v>174</v>
      </c>
      <c r="D154" s="44">
        <v>18995</v>
      </c>
      <c r="E154" s="49">
        <v>13785</v>
      </c>
      <c r="F154" s="46">
        <f t="shared" si="11"/>
        <v>137.79470438882845</v>
      </c>
      <c r="G154" s="47">
        <f t="shared" si="13"/>
        <v>0.11621035671348669</v>
      </c>
      <c r="H154" s="48">
        <v>28088</v>
      </c>
      <c r="I154" s="49">
        <v>21399</v>
      </c>
      <c r="J154" s="50">
        <f t="shared" si="12"/>
        <v>131.25847002196366</v>
      </c>
      <c r="K154" s="51">
        <f t="shared" si="14"/>
        <v>0.03447279410108735</v>
      </c>
      <c r="L154" s="47">
        <f t="shared" si="15"/>
        <v>67.62674451723156</v>
      </c>
      <c r="N154" s="40"/>
    </row>
    <row r="155" spans="1:14" ht="13.5" customHeight="1">
      <c r="A155" s="41"/>
      <c r="B155" s="22">
        <v>223</v>
      </c>
      <c r="C155" s="89" t="s">
        <v>175</v>
      </c>
      <c r="D155" s="44">
        <v>102411</v>
      </c>
      <c r="E155" s="98">
        <v>99034</v>
      </c>
      <c r="F155" s="46">
        <f t="shared" si="11"/>
        <v>103.40994002059898</v>
      </c>
      <c r="G155" s="47">
        <f t="shared" si="13"/>
        <v>0.6265448192358455</v>
      </c>
      <c r="H155" s="48">
        <v>235576</v>
      </c>
      <c r="I155" s="98">
        <v>225055</v>
      </c>
      <c r="J155" s="50">
        <f t="shared" si="12"/>
        <v>104.67485725711492</v>
      </c>
      <c r="K155" s="51">
        <f t="shared" si="14"/>
        <v>0.2891257100241296</v>
      </c>
      <c r="L155" s="47">
        <f t="shared" si="15"/>
        <v>43.472594831391994</v>
      </c>
      <c r="N155" s="40"/>
    </row>
    <row r="156" spans="1:14" ht="13.5" customHeight="1">
      <c r="A156" s="41"/>
      <c r="B156" s="22">
        <v>224</v>
      </c>
      <c r="C156" s="89" t="s">
        <v>176</v>
      </c>
      <c r="D156" s="44">
        <v>356611</v>
      </c>
      <c r="E156" s="49">
        <v>300583</v>
      </c>
      <c r="F156" s="46">
        <f t="shared" si="11"/>
        <v>118.6397767006118</v>
      </c>
      <c r="G156" s="47">
        <f t="shared" si="13"/>
        <v>2.181726323661658</v>
      </c>
      <c r="H156" s="48">
        <v>805472</v>
      </c>
      <c r="I156" s="49">
        <v>673722</v>
      </c>
      <c r="J156" s="50">
        <f t="shared" si="12"/>
        <v>119.55554368122164</v>
      </c>
      <c r="K156" s="51">
        <f t="shared" si="14"/>
        <v>0.9885670183064308</v>
      </c>
      <c r="L156" s="47">
        <f t="shared" si="15"/>
        <v>44.27354395931826</v>
      </c>
      <c r="M156" s="6"/>
      <c r="N156" s="40"/>
    </row>
    <row r="157" spans="1:14" ht="13.5" customHeight="1">
      <c r="A157" s="41"/>
      <c r="B157" s="22">
        <v>227</v>
      </c>
      <c r="C157" s="89" t="s">
        <v>177</v>
      </c>
      <c r="D157" s="44">
        <v>59066</v>
      </c>
      <c r="E157" s="49">
        <v>57157</v>
      </c>
      <c r="F157" s="46">
        <f t="shared" si="11"/>
        <v>103.33992336896618</v>
      </c>
      <c r="G157" s="47">
        <f t="shared" si="13"/>
        <v>0.3613625127475022</v>
      </c>
      <c r="H157" s="48">
        <v>181638</v>
      </c>
      <c r="I157" s="49">
        <v>169104</v>
      </c>
      <c r="J157" s="50">
        <f t="shared" si="12"/>
        <v>107.41200681237582</v>
      </c>
      <c r="K157" s="51">
        <f t="shared" si="14"/>
        <v>0.2229268504319746</v>
      </c>
      <c r="L157" s="47">
        <f t="shared" si="15"/>
        <v>32.5185258591264</v>
      </c>
      <c r="M157" s="6"/>
      <c r="N157" s="40"/>
    </row>
    <row r="158" spans="1:14" ht="13.5" customHeight="1">
      <c r="A158" s="41"/>
      <c r="B158" s="22">
        <v>229</v>
      </c>
      <c r="C158" s="89" t="s">
        <v>178</v>
      </c>
      <c r="D158" s="44"/>
      <c r="E158" s="49"/>
      <c r="F158" s="46"/>
      <c r="G158" s="47"/>
      <c r="H158" s="48">
        <v>160</v>
      </c>
      <c r="I158" s="49">
        <v>431</v>
      </c>
      <c r="J158" s="50">
        <f t="shared" si="12"/>
        <v>37.12296983758701</v>
      </c>
      <c r="K158" s="51">
        <f t="shared" si="14"/>
        <v>0.0001963702312793355</v>
      </c>
      <c r="L158" s="47">
        <f t="shared" si="15"/>
        <v>0</v>
      </c>
      <c r="M158" s="6"/>
      <c r="N158" s="40"/>
    </row>
    <row r="159" spans="1:14" ht="13.5" customHeight="1">
      <c r="A159" s="41"/>
      <c r="B159" s="22">
        <v>231</v>
      </c>
      <c r="C159" s="89" t="s">
        <v>179</v>
      </c>
      <c r="D159" s="44">
        <v>14583</v>
      </c>
      <c r="E159" s="49">
        <v>14616</v>
      </c>
      <c r="F159" s="46">
        <f t="shared" si="11"/>
        <v>99.77422003284072</v>
      </c>
      <c r="G159" s="47">
        <f t="shared" si="13"/>
        <v>0.08921798536208352</v>
      </c>
      <c r="H159" s="48">
        <v>49013</v>
      </c>
      <c r="I159" s="49">
        <v>44638</v>
      </c>
      <c r="J159" s="50">
        <f t="shared" si="12"/>
        <v>109.80106635601953</v>
      </c>
      <c r="K159" s="51">
        <f t="shared" si="14"/>
        <v>0.06015433841058794</v>
      </c>
      <c r="L159" s="47">
        <f t="shared" si="15"/>
        <v>29.753330748984965</v>
      </c>
      <c r="M159" s="6"/>
      <c r="N159" s="40"/>
    </row>
    <row r="160" spans="1:14" ht="13.5" customHeight="1">
      <c r="A160" s="41"/>
      <c r="B160" s="22">
        <v>232</v>
      </c>
      <c r="C160" s="89" t="s">
        <v>180</v>
      </c>
      <c r="D160" s="44">
        <v>2568</v>
      </c>
      <c r="E160" s="49">
        <v>1580</v>
      </c>
      <c r="F160" s="46">
        <f t="shared" si="11"/>
        <v>162.53164556962025</v>
      </c>
      <c r="G160" s="47">
        <f t="shared" si="13"/>
        <v>0.01571088160253929</v>
      </c>
      <c r="H160" s="48">
        <v>16153</v>
      </c>
      <c r="I160" s="49">
        <v>10709</v>
      </c>
      <c r="J160" s="50">
        <f t="shared" si="12"/>
        <v>150.83574563451302</v>
      </c>
      <c r="K160" s="51">
        <f t="shared" si="14"/>
        <v>0.019824802161594414</v>
      </c>
      <c r="L160" s="47">
        <f t="shared" si="15"/>
        <v>15.897975608246146</v>
      </c>
      <c r="M160" s="6"/>
      <c r="N160" s="40"/>
    </row>
    <row r="161" spans="1:14" ht="13.5" customHeight="1">
      <c r="A161" s="41"/>
      <c r="B161" s="22">
        <v>235</v>
      </c>
      <c r="C161" s="89" t="s">
        <v>181</v>
      </c>
      <c r="D161" s="44">
        <v>14134</v>
      </c>
      <c r="E161" s="49">
        <v>11497</v>
      </c>
      <c r="F161" s="46">
        <f t="shared" si="11"/>
        <v>122.93641819605115</v>
      </c>
      <c r="G161" s="47">
        <f t="shared" si="13"/>
        <v>0.08647102825945885</v>
      </c>
      <c r="H161" s="48">
        <v>18106</v>
      </c>
      <c r="I161" s="49">
        <v>14636</v>
      </c>
      <c r="J161" s="50">
        <f t="shared" si="12"/>
        <v>123.70866356928123</v>
      </c>
      <c r="K161" s="51">
        <f t="shared" si="14"/>
        <v>0.022221746297147803</v>
      </c>
      <c r="L161" s="47">
        <f t="shared" si="15"/>
        <v>78.0625207113664</v>
      </c>
      <c r="M161" s="6"/>
      <c r="N161" s="40"/>
    </row>
    <row r="162" spans="1:14" ht="13.5" customHeight="1">
      <c r="A162" s="41"/>
      <c r="B162" s="22">
        <v>236</v>
      </c>
      <c r="C162" s="89" t="s">
        <v>182</v>
      </c>
      <c r="D162" s="44">
        <v>2536</v>
      </c>
      <c r="E162" s="49">
        <v>2498</v>
      </c>
      <c r="F162" s="46">
        <f t="shared" si="11"/>
        <v>101.52121697357886</v>
      </c>
      <c r="G162" s="47">
        <f t="shared" si="13"/>
        <v>0.015515107376962475</v>
      </c>
      <c r="H162" s="48">
        <v>7325</v>
      </c>
      <c r="I162" s="49">
        <v>7573</v>
      </c>
      <c r="J162" s="50">
        <f t="shared" si="12"/>
        <v>96.72520797570316</v>
      </c>
      <c r="K162" s="51">
        <f t="shared" si="14"/>
        <v>0.008990074650757077</v>
      </c>
      <c r="L162" s="47">
        <f t="shared" si="15"/>
        <v>34.62116040955631</v>
      </c>
      <c r="M162" s="6"/>
      <c r="N162" s="40"/>
    </row>
    <row r="163" spans="1:14" ht="13.5" customHeight="1">
      <c r="A163" s="41"/>
      <c r="B163" s="22">
        <v>237</v>
      </c>
      <c r="C163" s="89" t="s">
        <v>183</v>
      </c>
      <c r="D163" s="44">
        <v>2046</v>
      </c>
      <c r="E163" s="49">
        <v>1328</v>
      </c>
      <c r="F163" s="46">
        <f t="shared" si="11"/>
        <v>154.06626506024097</v>
      </c>
      <c r="G163" s="47">
        <f t="shared" si="13"/>
        <v>0.012517314547817517</v>
      </c>
      <c r="H163" s="48">
        <v>7771</v>
      </c>
      <c r="I163" s="49">
        <v>6252</v>
      </c>
      <c r="J163" s="50">
        <f t="shared" si="12"/>
        <v>124.29622520793346</v>
      </c>
      <c r="K163" s="51">
        <f t="shared" si="14"/>
        <v>0.009537456670448224</v>
      </c>
      <c r="L163" s="47">
        <f t="shared" si="15"/>
        <v>26.32865783039506</v>
      </c>
      <c r="M163" s="6"/>
      <c r="N163" s="40"/>
    </row>
    <row r="164" spans="1:14" ht="13.5" customHeight="1">
      <c r="A164" s="41"/>
      <c r="B164" s="22">
        <v>238</v>
      </c>
      <c r="C164" s="89" t="s">
        <v>184</v>
      </c>
      <c r="D164" s="44">
        <v>25722</v>
      </c>
      <c r="E164" s="49">
        <v>31999</v>
      </c>
      <c r="F164" s="46">
        <f t="shared" si="11"/>
        <v>80.38376199256227</v>
      </c>
      <c r="G164" s="47">
        <f t="shared" si="13"/>
        <v>0.15736576969646246</v>
      </c>
      <c r="H164" s="48">
        <v>46187</v>
      </c>
      <c r="I164" s="49">
        <v>50931</v>
      </c>
      <c r="J164" s="50">
        <f t="shared" si="12"/>
        <v>90.68543716007932</v>
      </c>
      <c r="K164" s="51">
        <f t="shared" si="14"/>
        <v>0.056685949200616675</v>
      </c>
      <c r="L164" s="47">
        <f t="shared" si="15"/>
        <v>55.69099530170827</v>
      </c>
      <c r="M164" s="6"/>
      <c r="N164" s="40"/>
    </row>
    <row r="165" spans="1:14" ht="13.5" customHeight="1">
      <c r="A165" s="41"/>
      <c r="B165" s="22">
        <v>239</v>
      </c>
      <c r="C165" s="89" t="s">
        <v>185</v>
      </c>
      <c r="D165" s="44">
        <v>795</v>
      </c>
      <c r="E165" s="49">
        <v>271</v>
      </c>
      <c r="F165" s="46">
        <f t="shared" si="11"/>
        <v>293.3579335793358</v>
      </c>
      <c r="G165" s="47">
        <f t="shared" si="13"/>
        <v>0.004863765916673962</v>
      </c>
      <c r="H165" s="48">
        <v>3247</v>
      </c>
      <c r="I165" s="49">
        <v>2486</v>
      </c>
      <c r="J165" s="50">
        <f t="shared" si="12"/>
        <v>130.6114239742558</v>
      </c>
      <c r="K165" s="51">
        <f t="shared" si="14"/>
        <v>0.003985088381025014</v>
      </c>
      <c r="L165" s="47">
        <f t="shared" si="15"/>
        <v>24.484139205420387</v>
      </c>
      <c r="M165" s="6"/>
      <c r="N165" s="40"/>
    </row>
    <row r="166" spans="1:14" ht="13.5" customHeight="1">
      <c r="A166" s="41"/>
      <c r="B166" s="22">
        <v>240</v>
      </c>
      <c r="C166" s="89" t="s">
        <v>186</v>
      </c>
      <c r="D166" s="44">
        <v>14</v>
      </c>
      <c r="E166" s="49">
        <v>10</v>
      </c>
      <c r="F166" s="46">
        <f t="shared" si="11"/>
        <v>140</v>
      </c>
      <c r="G166" s="47">
        <f t="shared" si="13"/>
        <v>8.565122368985594E-05</v>
      </c>
      <c r="H166" s="48">
        <v>720</v>
      </c>
      <c r="I166" s="49">
        <v>258</v>
      </c>
      <c r="J166" s="50">
        <f t="shared" si="12"/>
        <v>279.06976744186045</v>
      </c>
      <c r="K166" s="51">
        <f t="shared" si="14"/>
        <v>0.0008836660407570098</v>
      </c>
      <c r="L166" s="47">
        <f t="shared" si="15"/>
        <v>1.9444444444444444</v>
      </c>
      <c r="M166" s="6"/>
      <c r="N166" s="40"/>
    </row>
    <row r="167" spans="1:14" ht="13.5" customHeight="1">
      <c r="A167" s="41"/>
      <c r="B167" s="22">
        <v>245</v>
      </c>
      <c r="C167" s="89" t="s">
        <v>187</v>
      </c>
      <c r="D167" s="44">
        <v>49413</v>
      </c>
      <c r="E167" s="49">
        <v>47796</v>
      </c>
      <c r="F167" s="46">
        <f t="shared" si="11"/>
        <v>103.38312829525482</v>
      </c>
      <c r="G167" s="47">
        <f t="shared" si="13"/>
        <v>0.3023059940133465</v>
      </c>
      <c r="H167" s="48">
        <v>180303</v>
      </c>
      <c r="I167" s="49">
        <v>158022</v>
      </c>
      <c r="J167" s="50">
        <f t="shared" si="12"/>
        <v>114.09993545202566</v>
      </c>
      <c r="K167" s="51">
        <f t="shared" si="14"/>
        <v>0.22128838631473766</v>
      </c>
      <c r="L167" s="47">
        <f t="shared" si="15"/>
        <v>27.40553401773681</v>
      </c>
      <c r="M167" s="6"/>
      <c r="N167" s="40"/>
    </row>
    <row r="168" spans="1:14" ht="13.5" customHeight="1">
      <c r="A168" s="41"/>
      <c r="B168" s="22">
        <v>246</v>
      </c>
      <c r="C168" s="89" t="s">
        <v>188</v>
      </c>
      <c r="D168" s="44">
        <v>2030</v>
      </c>
      <c r="E168" s="49">
        <v>2343</v>
      </c>
      <c r="F168" s="46">
        <f t="shared" si="11"/>
        <v>86.64105847204439</v>
      </c>
      <c r="G168" s="47">
        <f t="shared" si="13"/>
        <v>0.012419427435029112</v>
      </c>
      <c r="H168" s="48">
        <v>24619</v>
      </c>
      <c r="I168" s="49">
        <v>22346</v>
      </c>
      <c r="J168" s="50">
        <f t="shared" si="12"/>
        <v>110.17184283540678</v>
      </c>
      <c r="K168" s="51">
        <f t="shared" si="14"/>
        <v>0.030215242024162252</v>
      </c>
      <c r="L168" s="47">
        <f t="shared" si="15"/>
        <v>8.245663918112028</v>
      </c>
      <c r="M168" s="6"/>
      <c r="N168" s="40"/>
    </row>
    <row r="169" spans="1:14" ht="13.5" customHeight="1">
      <c r="A169" s="41"/>
      <c r="B169" s="54"/>
      <c r="C169" s="55" t="s">
        <v>189</v>
      </c>
      <c r="D169" s="56">
        <f>D56+D185+D157+D159+D160+D161+D162+D163+D167+D168</f>
        <v>146412</v>
      </c>
      <c r="E169" s="57">
        <f>E56+E185+E157+E159+E160+E161+E162+E163+E167+E168</f>
        <v>138824</v>
      </c>
      <c r="F169" s="58">
        <f t="shared" si="11"/>
        <v>105.4659136748689</v>
      </c>
      <c r="G169" s="59">
        <f t="shared" si="13"/>
        <v>0.8957404973485135</v>
      </c>
      <c r="H169" s="56">
        <f>H56+H185+H157+H159+H160+H161+H162+H163+H167+H168</f>
        <v>487452</v>
      </c>
      <c r="I169" s="57">
        <f>I56+I185+I157+I159+I160+I161+I162+I163+I167+I168</f>
        <v>435648</v>
      </c>
      <c r="J169" s="61">
        <f t="shared" si="12"/>
        <v>111.89125165271045</v>
      </c>
      <c r="K169" s="62">
        <f t="shared" si="14"/>
        <v>0.5982566373598415</v>
      </c>
      <c r="L169" s="59">
        <f t="shared" si="15"/>
        <v>30.036188178528345</v>
      </c>
      <c r="N169" s="40"/>
    </row>
    <row r="170" spans="1:14" ht="13.5" customHeight="1">
      <c r="A170" s="41"/>
      <c r="B170" s="54"/>
      <c r="C170" s="55" t="s">
        <v>190</v>
      </c>
      <c r="D170" s="56">
        <f>D171-D169</f>
        <v>531250</v>
      </c>
      <c r="E170" s="57">
        <f>E171-E169</f>
        <v>467088</v>
      </c>
      <c r="F170" s="58">
        <f t="shared" si="11"/>
        <v>113.7365978145446</v>
      </c>
      <c r="G170" s="59">
        <f t="shared" si="13"/>
        <v>3.2501580418025693</v>
      </c>
      <c r="H170" s="56">
        <f>H171-H169</f>
        <v>1231629</v>
      </c>
      <c r="I170" s="57">
        <f>I171-I169</f>
        <v>1039774</v>
      </c>
      <c r="J170" s="61">
        <f t="shared" si="12"/>
        <v>118.45160582972838</v>
      </c>
      <c r="K170" s="62">
        <f t="shared" si="14"/>
        <v>1.5115954473771043</v>
      </c>
      <c r="L170" s="59">
        <f t="shared" si="15"/>
        <v>43.133930753498014</v>
      </c>
      <c r="N170" s="40"/>
    </row>
    <row r="171" spans="1:14" ht="13.5" customHeight="1" thickBot="1">
      <c r="A171" s="63" t="s">
        <v>191</v>
      </c>
      <c r="B171" s="64" t="s">
        <v>192</v>
      </c>
      <c r="C171" s="65"/>
      <c r="D171" s="66">
        <f>SUM(D147:D168)</f>
        <v>677662</v>
      </c>
      <c r="E171" s="67">
        <f>SUM(E147:E168)</f>
        <v>605912</v>
      </c>
      <c r="F171" s="68">
        <f t="shared" si="11"/>
        <v>111.84165357345621</v>
      </c>
      <c r="G171" s="69">
        <f t="shared" si="13"/>
        <v>4.145898539151083</v>
      </c>
      <c r="H171" s="66">
        <f>SUM(H147:H168)</f>
        <v>1719081</v>
      </c>
      <c r="I171" s="67">
        <f>SUM(I147:I168)</f>
        <v>1475422</v>
      </c>
      <c r="J171" s="71">
        <f t="shared" si="12"/>
        <v>116.51452940243536</v>
      </c>
      <c r="K171" s="72">
        <f t="shared" si="14"/>
        <v>2.109852084736946</v>
      </c>
      <c r="L171" s="69">
        <f t="shared" si="15"/>
        <v>39.42001569443208</v>
      </c>
      <c r="N171" s="40"/>
    </row>
    <row r="172" spans="1:14" ht="13.5" customHeight="1">
      <c r="A172" s="90" t="s">
        <v>193</v>
      </c>
      <c r="B172" s="20">
        <v>133</v>
      </c>
      <c r="C172" s="85" t="s">
        <v>194</v>
      </c>
      <c r="D172" s="44">
        <v>8655</v>
      </c>
      <c r="E172" s="76">
        <v>20041</v>
      </c>
      <c r="F172" s="34">
        <f t="shared" si="11"/>
        <v>43.18646774113068</v>
      </c>
      <c r="G172" s="35">
        <f t="shared" si="13"/>
        <v>0.052950810073978796</v>
      </c>
      <c r="H172" s="77">
        <v>76958</v>
      </c>
      <c r="I172" s="76">
        <v>98468</v>
      </c>
      <c r="J172" s="38">
        <f t="shared" si="12"/>
        <v>78.15533980582524</v>
      </c>
      <c r="K172" s="39">
        <f t="shared" si="14"/>
        <v>0.09445162661746938</v>
      </c>
      <c r="L172" s="35">
        <f t="shared" si="15"/>
        <v>11.246394137061774</v>
      </c>
      <c r="N172" s="40"/>
    </row>
    <row r="173" spans="1:14" ht="13.5" customHeight="1">
      <c r="A173" s="91"/>
      <c r="B173" s="22">
        <v>134</v>
      </c>
      <c r="C173" s="89" t="s">
        <v>195</v>
      </c>
      <c r="D173" s="44">
        <v>15885</v>
      </c>
      <c r="E173" s="49">
        <v>13969</v>
      </c>
      <c r="F173" s="46">
        <f t="shared" si="11"/>
        <v>113.7160856181545</v>
      </c>
      <c r="G173" s="47">
        <f t="shared" si="13"/>
        <v>0.09718354916524012</v>
      </c>
      <c r="H173" s="48">
        <v>39693</v>
      </c>
      <c r="I173" s="49">
        <v>31965</v>
      </c>
      <c r="J173" s="50">
        <f t="shared" si="12"/>
        <v>124.17644298451431</v>
      </c>
      <c r="K173" s="51">
        <f t="shared" si="14"/>
        <v>0.048715772438566646</v>
      </c>
      <c r="L173" s="47">
        <f t="shared" si="15"/>
        <v>40.019650820043836</v>
      </c>
      <c r="N173" s="40"/>
    </row>
    <row r="174" spans="1:14" ht="13.5" customHeight="1">
      <c r="A174" s="91"/>
      <c r="B174" s="22">
        <v>135</v>
      </c>
      <c r="C174" s="89" t="s">
        <v>196</v>
      </c>
      <c r="D174" s="44">
        <v>50104</v>
      </c>
      <c r="E174" s="49">
        <v>55204</v>
      </c>
      <c r="F174" s="46">
        <f t="shared" si="11"/>
        <v>90.76153901891168</v>
      </c>
      <c r="G174" s="47">
        <f t="shared" si="13"/>
        <v>0.30653349369689586</v>
      </c>
      <c r="H174" s="48">
        <v>71070</v>
      </c>
      <c r="I174" s="49">
        <v>76156</v>
      </c>
      <c r="J174" s="50">
        <f t="shared" si="12"/>
        <v>93.32160302536899</v>
      </c>
      <c r="K174" s="51">
        <f t="shared" si="14"/>
        <v>0.08722520210638983</v>
      </c>
      <c r="L174" s="47">
        <f t="shared" si="15"/>
        <v>70.4995075277895</v>
      </c>
      <c r="N174" s="40"/>
    </row>
    <row r="175" spans="1:14" ht="13.5" customHeight="1">
      <c r="A175" s="91"/>
      <c r="B175" s="22">
        <v>137</v>
      </c>
      <c r="C175" s="89" t="s">
        <v>197</v>
      </c>
      <c r="D175" s="44">
        <v>205064</v>
      </c>
      <c r="E175" s="49">
        <v>164245</v>
      </c>
      <c r="F175" s="46">
        <f t="shared" si="11"/>
        <v>124.8525069256294</v>
      </c>
      <c r="G175" s="47">
        <f t="shared" si="13"/>
        <v>1.2545701810526155</v>
      </c>
      <c r="H175" s="48">
        <v>454138</v>
      </c>
      <c r="I175" s="49">
        <v>418935</v>
      </c>
      <c r="J175" s="50">
        <f t="shared" si="12"/>
        <v>108.4029742084094</v>
      </c>
      <c r="K175" s="51">
        <f t="shared" si="14"/>
        <v>0.5573699005795929</v>
      </c>
      <c r="L175" s="47">
        <f t="shared" si="15"/>
        <v>45.15455654448648</v>
      </c>
      <c r="N175" s="40"/>
    </row>
    <row r="176" spans="1:14" ht="13.5" customHeight="1">
      <c r="A176" s="91"/>
      <c r="B176" s="22">
        <v>138</v>
      </c>
      <c r="C176" s="89" t="s">
        <v>198</v>
      </c>
      <c r="D176" s="44">
        <v>120937</v>
      </c>
      <c r="E176" s="49">
        <v>102497</v>
      </c>
      <c r="F176" s="46">
        <f t="shared" si="11"/>
        <v>117.99077046157448</v>
      </c>
      <c r="G176" s="47">
        <f t="shared" si="13"/>
        <v>0.739885859955722</v>
      </c>
      <c r="H176" s="48">
        <v>195387</v>
      </c>
      <c r="I176" s="49">
        <v>159979</v>
      </c>
      <c r="J176" s="50">
        <f t="shared" si="12"/>
        <v>122.13290494377387</v>
      </c>
      <c r="K176" s="51">
        <f t="shared" si="14"/>
        <v>0.239801189868597</v>
      </c>
      <c r="L176" s="47">
        <f t="shared" si="15"/>
        <v>61.89613433851792</v>
      </c>
      <c r="N176" s="40"/>
    </row>
    <row r="177" spans="1:14" ht="13.5" customHeight="1">
      <c r="A177" s="91"/>
      <c r="B177" s="22">
        <v>140</v>
      </c>
      <c r="C177" s="89" t="s">
        <v>199</v>
      </c>
      <c r="D177" s="44">
        <v>85357</v>
      </c>
      <c r="E177" s="49">
        <v>64092</v>
      </c>
      <c r="F177" s="46">
        <f t="shared" si="11"/>
        <v>133.1788678774262</v>
      </c>
      <c r="G177" s="47">
        <f t="shared" si="13"/>
        <v>0.5222093928925025</v>
      </c>
      <c r="H177" s="48">
        <v>156741</v>
      </c>
      <c r="I177" s="49">
        <v>133457</v>
      </c>
      <c r="J177" s="50">
        <f t="shared" si="12"/>
        <v>117.4468180762343</v>
      </c>
      <c r="K177" s="51">
        <f t="shared" si="14"/>
        <v>0.1923704151309645</v>
      </c>
      <c r="L177" s="47">
        <f t="shared" si="15"/>
        <v>54.457353213262635</v>
      </c>
      <c r="N177" s="40"/>
    </row>
    <row r="178" spans="1:14" ht="13.5" customHeight="1">
      <c r="A178" s="91"/>
      <c r="B178" s="22">
        <v>141</v>
      </c>
      <c r="C178" s="89" t="s">
        <v>200</v>
      </c>
      <c r="D178" s="44">
        <v>176756</v>
      </c>
      <c r="E178" s="49">
        <v>205190</v>
      </c>
      <c r="F178" s="46">
        <f t="shared" si="11"/>
        <v>86.142599541888</v>
      </c>
      <c r="G178" s="47">
        <f t="shared" si="13"/>
        <v>1.081383406751727</v>
      </c>
      <c r="H178" s="48">
        <v>223982</v>
      </c>
      <c r="I178" s="49">
        <v>261197</v>
      </c>
      <c r="J178" s="50">
        <f t="shared" si="12"/>
        <v>85.75213344716823</v>
      </c>
      <c r="K178" s="51">
        <f t="shared" si="14"/>
        <v>0.27489623214005077</v>
      </c>
      <c r="L178" s="47">
        <f t="shared" si="15"/>
        <v>78.91526997705172</v>
      </c>
      <c r="N178" s="40"/>
    </row>
    <row r="179" spans="1:14" ht="13.5" customHeight="1">
      <c r="A179" s="91"/>
      <c r="B179" s="22">
        <v>143</v>
      </c>
      <c r="C179" s="89" t="s">
        <v>201</v>
      </c>
      <c r="D179" s="44">
        <v>46951</v>
      </c>
      <c r="E179" s="49">
        <v>41222</v>
      </c>
      <c r="F179" s="46">
        <f t="shared" si="11"/>
        <v>113.89791858716221</v>
      </c>
      <c r="G179" s="47">
        <f t="shared" si="13"/>
        <v>0.28724361453303043</v>
      </c>
      <c r="H179" s="48">
        <v>238735</v>
      </c>
      <c r="I179" s="49">
        <v>216060</v>
      </c>
      <c r="J179" s="50">
        <f t="shared" si="12"/>
        <v>110.49476997130428</v>
      </c>
      <c r="K179" s="51">
        <f t="shared" si="14"/>
        <v>0.293002794777951</v>
      </c>
      <c r="L179" s="47">
        <f t="shared" si="15"/>
        <v>19.66657591052841</v>
      </c>
      <c r="N179" s="40"/>
    </row>
    <row r="180" spans="1:14" ht="13.5" customHeight="1">
      <c r="A180" s="91"/>
      <c r="B180" s="22">
        <v>144</v>
      </c>
      <c r="C180" s="89" t="s">
        <v>202</v>
      </c>
      <c r="D180" s="44">
        <v>27601</v>
      </c>
      <c r="E180" s="49">
        <v>43454</v>
      </c>
      <c r="F180" s="46">
        <f t="shared" si="11"/>
        <v>63.5177429005385</v>
      </c>
      <c r="G180" s="47">
        <f t="shared" si="13"/>
        <v>0.16886138750455099</v>
      </c>
      <c r="H180" s="48">
        <v>47103</v>
      </c>
      <c r="I180" s="49">
        <v>61296</v>
      </c>
      <c r="J180" s="50">
        <f t="shared" si="12"/>
        <v>76.84514487079092</v>
      </c>
      <c r="K180" s="51">
        <f t="shared" si="14"/>
        <v>0.05781016877469087</v>
      </c>
      <c r="L180" s="47">
        <f t="shared" si="15"/>
        <v>58.59711695645713</v>
      </c>
      <c r="N180" s="40"/>
    </row>
    <row r="181" spans="1:14" ht="13.5" customHeight="1">
      <c r="A181" s="91"/>
      <c r="B181" s="22">
        <v>145</v>
      </c>
      <c r="C181" s="89" t="s">
        <v>203</v>
      </c>
      <c r="D181" s="44">
        <v>197</v>
      </c>
      <c r="E181" s="49">
        <v>101</v>
      </c>
      <c r="F181" s="46">
        <f t="shared" si="11"/>
        <v>195.04950495049505</v>
      </c>
      <c r="G181" s="47">
        <f t="shared" si="13"/>
        <v>0.0012052350762072586</v>
      </c>
      <c r="H181" s="48">
        <v>2289</v>
      </c>
      <c r="I181" s="49">
        <v>1870</v>
      </c>
      <c r="J181" s="50">
        <f t="shared" si="12"/>
        <v>122.40641711229947</v>
      </c>
      <c r="K181" s="51">
        <f t="shared" si="14"/>
        <v>0.0028093216212399935</v>
      </c>
      <c r="L181" s="47">
        <f t="shared" si="15"/>
        <v>8.606378331148973</v>
      </c>
      <c r="N181" s="40"/>
    </row>
    <row r="182" spans="1:14" ht="13.5" customHeight="1">
      <c r="A182" s="91"/>
      <c r="B182" s="22">
        <v>146</v>
      </c>
      <c r="C182" s="89" t="s">
        <v>204</v>
      </c>
      <c r="D182" s="44">
        <v>20695</v>
      </c>
      <c r="E182" s="49">
        <v>53256</v>
      </c>
      <c r="F182" s="46">
        <f t="shared" si="11"/>
        <v>38.85947123328827</v>
      </c>
      <c r="G182" s="47">
        <f t="shared" si="13"/>
        <v>0.12661086244725492</v>
      </c>
      <c r="H182" s="48">
        <v>34804</v>
      </c>
      <c r="I182" s="49">
        <v>71664</v>
      </c>
      <c r="J182" s="50">
        <f t="shared" si="12"/>
        <v>48.56552801964724</v>
      </c>
      <c r="K182" s="51">
        <f t="shared" si="14"/>
        <v>0.04271543455903745</v>
      </c>
      <c r="L182" s="47">
        <f t="shared" si="15"/>
        <v>59.46155614297207</v>
      </c>
      <c r="N182" s="40"/>
    </row>
    <row r="183" spans="1:14" ht="13.5" customHeight="1">
      <c r="A183" s="91"/>
      <c r="B183" s="22">
        <v>147</v>
      </c>
      <c r="C183" s="89" t="s">
        <v>205</v>
      </c>
      <c r="D183" s="44">
        <v>334854</v>
      </c>
      <c r="E183" s="49">
        <v>294900</v>
      </c>
      <c r="F183" s="46">
        <f t="shared" si="11"/>
        <v>113.54832146490337</v>
      </c>
      <c r="G183" s="47">
        <f t="shared" si="13"/>
        <v>2.048618204103073</v>
      </c>
      <c r="H183" s="48">
        <v>871734</v>
      </c>
      <c r="I183" s="49">
        <v>809606</v>
      </c>
      <c r="J183" s="50">
        <f t="shared" si="12"/>
        <v>107.67385617201452</v>
      </c>
      <c r="K183" s="51">
        <f t="shared" si="14"/>
        <v>1.0698912949628765</v>
      </c>
      <c r="L183" s="47">
        <f t="shared" si="15"/>
        <v>38.41240561914529</v>
      </c>
      <c r="N183" s="40"/>
    </row>
    <row r="184" spans="1:14" ht="13.5" customHeight="1">
      <c r="A184" s="91"/>
      <c r="B184" s="22">
        <v>149</v>
      </c>
      <c r="C184" s="89" t="s">
        <v>206</v>
      </c>
      <c r="D184" s="44">
        <v>19517</v>
      </c>
      <c r="E184" s="45">
        <v>7143</v>
      </c>
      <c r="F184" s="46">
        <f t="shared" si="11"/>
        <v>273.232535349293</v>
      </c>
      <c r="G184" s="47">
        <f t="shared" si="13"/>
        <v>0.11940392376820845</v>
      </c>
      <c r="H184" s="48">
        <v>20881</v>
      </c>
      <c r="I184" s="45">
        <v>9012</v>
      </c>
      <c r="J184" s="50">
        <f t="shared" si="12"/>
        <v>231.7021748779405</v>
      </c>
      <c r="K184" s="51">
        <f t="shared" si="14"/>
        <v>0.02562754249589878</v>
      </c>
      <c r="L184" s="47">
        <f t="shared" si="15"/>
        <v>93.46774579761505</v>
      </c>
      <c r="N184" s="40"/>
    </row>
    <row r="185" spans="1:14" ht="13.5" customHeight="1">
      <c r="A185" s="91"/>
      <c r="B185" s="22">
        <v>158</v>
      </c>
      <c r="C185" s="89" t="s">
        <v>207</v>
      </c>
      <c r="D185" s="44">
        <v>32</v>
      </c>
      <c r="E185" s="49">
        <v>2</v>
      </c>
      <c r="F185" s="46">
        <f t="shared" si="11"/>
        <v>1600</v>
      </c>
      <c r="G185" s="47">
        <f t="shared" si="13"/>
        <v>0.00019577422557681356</v>
      </c>
      <c r="H185" s="48">
        <v>297</v>
      </c>
      <c r="I185" s="49">
        <v>248</v>
      </c>
      <c r="J185" s="50">
        <f t="shared" si="12"/>
        <v>119.75806451612902</v>
      </c>
      <c r="K185" s="51">
        <f t="shared" si="14"/>
        <v>0.0003645122418122665</v>
      </c>
      <c r="L185" s="47">
        <f t="shared" si="15"/>
        <v>10.774410774410773</v>
      </c>
      <c r="N185" s="40"/>
    </row>
    <row r="186" spans="1:14" ht="13.5" customHeight="1" thickBot="1">
      <c r="A186" s="63" t="s">
        <v>208</v>
      </c>
      <c r="B186" s="64" t="s">
        <v>209</v>
      </c>
      <c r="C186" s="65"/>
      <c r="D186" s="66">
        <f>SUM(D172:D185)</f>
        <v>1112605</v>
      </c>
      <c r="E186" s="67">
        <f>SUM(E172:E185)</f>
        <v>1065316</v>
      </c>
      <c r="F186" s="68">
        <f t="shared" si="11"/>
        <v>104.43896458891071</v>
      </c>
      <c r="G186" s="69">
        <f t="shared" si="13"/>
        <v>6.806855695246583</v>
      </c>
      <c r="H186" s="66">
        <f>SUM(H172:H185)</f>
        <v>2433812</v>
      </c>
      <c r="I186" s="67">
        <f>SUM(I172:I185)</f>
        <v>2349913</v>
      </c>
      <c r="J186" s="71">
        <f t="shared" si="12"/>
        <v>103.57030238991827</v>
      </c>
      <c r="K186" s="72">
        <f t="shared" si="14"/>
        <v>2.987051408315138</v>
      </c>
      <c r="L186" s="69">
        <f t="shared" si="15"/>
        <v>45.71450054482433</v>
      </c>
      <c r="N186" s="40"/>
    </row>
    <row r="187" spans="1:14" ht="13.5" customHeight="1">
      <c r="A187" s="90" t="s">
        <v>210</v>
      </c>
      <c r="B187" s="20">
        <v>501</v>
      </c>
      <c r="C187" s="85" t="s">
        <v>211</v>
      </c>
      <c r="D187" s="44">
        <v>4652</v>
      </c>
      <c r="E187" s="76">
        <v>3830</v>
      </c>
      <c r="F187" s="34">
        <f t="shared" si="11"/>
        <v>121.4621409921671</v>
      </c>
      <c r="G187" s="35">
        <f t="shared" si="13"/>
        <v>0.028460678043229277</v>
      </c>
      <c r="H187" s="77">
        <v>21533</v>
      </c>
      <c r="I187" s="76">
        <v>27415</v>
      </c>
      <c r="J187" s="38">
        <f t="shared" si="12"/>
        <v>78.54459237643626</v>
      </c>
      <c r="K187" s="39">
        <f t="shared" si="14"/>
        <v>0.026427751188362072</v>
      </c>
      <c r="L187" s="35">
        <f t="shared" si="15"/>
        <v>21.604049598290995</v>
      </c>
      <c r="N187" s="40"/>
    </row>
    <row r="188" spans="1:14" ht="13.5" customHeight="1">
      <c r="A188" s="91"/>
      <c r="B188" s="22">
        <v>502</v>
      </c>
      <c r="C188" s="89" t="s">
        <v>212</v>
      </c>
      <c r="D188" s="44"/>
      <c r="E188" s="49"/>
      <c r="F188" s="34"/>
      <c r="G188" s="47"/>
      <c r="H188" s="48">
        <v>146</v>
      </c>
      <c r="I188" s="49">
        <v>182</v>
      </c>
      <c r="J188" s="50">
        <f t="shared" si="12"/>
        <v>80.21978021978022</v>
      </c>
      <c r="K188" s="51">
        <f t="shared" si="14"/>
        <v>0.00017918783604239363</v>
      </c>
      <c r="L188" s="47">
        <f t="shared" si="15"/>
        <v>0</v>
      </c>
      <c r="N188" s="40"/>
    </row>
    <row r="189" spans="1:14" ht="13.5" customHeight="1">
      <c r="A189" s="91"/>
      <c r="B189" s="22">
        <v>503</v>
      </c>
      <c r="C189" s="89" t="s">
        <v>213</v>
      </c>
      <c r="D189" s="44">
        <v>231</v>
      </c>
      <c r="E189" s="49">
        <v>2487</v>
      </c>
      <c r="F189" s="46">
        <f aca="true" t="shared" si="16" ref="F189:F246">D189/E189*100</f>
        <v>9.288299155609167</v>
      </c>
      <c r="G189" s="47">
        <f t="shared" si="13"/>
        <v>0.0014132451908826231</v>
      </c>
      <c r="H189" s="48">
        <v>13872</v>
      </c>
      <c r="I189" s="49">
        <v>16292</v>
      </c>
      <c r="J189" s="50">
        <f t="shared" si="12"/>
        <v>85.14608396759145</v>
      </c>
      <c r="K189" s="51">
        <f t="shared" si="14"/>
        <v>0.017025299051918387</v>
      </c>
      <c r="L189" s="47">
        <f t="shared" si="15"/>
        <v>1.6652249134948096</v>
      </c>
      <c r="N189" s="40"/>
    </row>
    <row r="190" spans="1:14" ht="13.5" customHeight="1">
      <c r="A190" s="91"/>
      <c r="B190" s="22">
        <v>504</v>
      </c>
      <c r="C190" s="89" t="s">
        <v>214</v>
      </c>
      <c r="D190" s="44">
        <v>2322</v>
      </c>
      <c r="E190" s="49">
        <v>3274</v>
      </c>
      <c r="F190" s="46">
        <f t="shared" si="16"/>
        <v>70.92241905925474</v>
      </c>
      <c r="G190" s="47">
        <f t="shared" si="13"/>
        <v>0.014205867243417535</v>
      </c>
      <c r="H190" s="48">
        <v>15285</v>
      </c>
      <c r="I190" s="49">
        <v>9469</v>
      </c>
      <c r="J190" s="50">
        <f t="shared" si="12"/>
        <v>161.4214806209737</v>
      </c>
      <c r="K190" s="51">
        <f t="shared" si="14"/>
        <v>0.018759493656904016</v>
      </c>
      <c r="L190" s="47">
        <f t="shared" si="15"/>
        <v>15.19136408243376</v>
      </c>
      <c r="N190" s="40"/>
    </row>
    <row r="191" spans="1:14" ht="13.5" customHeight="1">
      <c r="A191" s="91"/>
      <c r="B191" s="22">
        <v>505</v>
      </c>
      <c r="C191" s="89" t="s">
        <v>215</v>
      </c>
      <c r="D191" s="44">
        <v>1139</v>
      </c>
      <c r="E191" s="49">
        <v>318</v>
      </c>
      <c r="F191" s="46">
        <f t="shared" si="16"/>
        <v>358.17610062893084</v>
      </c>
      <c r="G191" s="47">
        <f t="shared" si="13"/>
        <v>0.006968338841624708</v>
      </c>
      <c r="H191" s="48">
        <v>3537</v>
      </c>
      <c r="I191" s="49">
        <v>1605</v>
      </c>
      <c r="J191" s="50">
        <f t="shared" si="12"/>
        <v>220.37383177570092</v>
      </c>
      <c r="K191" s="51">
        <f t="shared" si="14"/>
        <v>0.00434100942521881</v>
      </c>
      <c r="L191" s="47">
        <f t="shared" si="15"/>
        <v>32.20243143907266</v>
      </c>
      <c r="N191" s="40"/>
    </row>
    <row r="192" spans="1:14" ht="13.5" customHeight="1">
      <c r="A192" s="91"/>
      <c r="B192" s="22">
        <v>506</v>
      </c>
      <c r="C192" s="89" t="s">
        <v>216</v>
      </c>
      <c r="D192" s="44">
        <v>23218</v>
      </c>
      <c r="E192" s="49">
        <v>19135</v>
      </c>
      <c r="F192" s="46">
        <f t="shared" si="16"/>
        <v>121.33786255552653</v>
      </c>
      <c r="G192" s="47">
        <f t="shared" si="13"/>
        <v>0.1420464365450768</v>
      </c>
      <c r="H192" s="48">
        <v>109786</v>
      </c>
      <c r="I192" s="49">
        <v>93896</v>
      </c>
      <c r="J192" s="50">
        <f t="shared" si="12"/>
        <v>116.92297861463747</v>
      </c>
      <c r="K192" s="51">
        <f t="shared" si="14"/>
        <v>0.13474188882020705</v>
      </c>
      <c r="L192" s="47">
        <f t="shared" si="15"/>
        <v>21.148416009327235</v>
      </c>
      <c r="N192" s="40"/>
    </row>
    <row r="193" spans="1:14" ht="13.5" customHeight="1">
      <c r="A193" s="91"/>
      <c r="B193" s="22">
        <v>507</v>
      </c>
      <c r="C193" s="89" t="s">
        <v>217</v>
      </c>
      <c r="D193" s="44">
        <v>1305</v>
      </c>
      <c r="E193" s="49">
        <v>2219</v>
      </c>
      <c r="F193" s="46">
        <f t="shared" si="16"/>
        <v>58.81027489860298</v>
      </c>
      <c r="G193" s="47">
        <f t="shared" si="13"/>
        <v>0.007983917636804429</v>
      </c>
      <c r="H193" s="48">
        <v>4369</v>
      </c>
      <c r="I193" s="49">
        <v>6209</v>
      </c>
      <c r="J193" s="50">
        <f t="shared" si="12"/>
        <v>70.36559832501209</v>
      </c>
      <c r="K193" s="51">
        <f t="shared" si="14"/>
        <v>0.005362134627871355</v>
      </c>
      <c r="L193" s="47">
        <f t="shared" si="15"/>
        <v>29.869535362783246</v>
      </c>
      <c r="N193" s="40"/>
    </row>
    <row r="194" spans="1:14" ht="13.5" customHeight="1">
      <c r="A194" s="91"/>
      <c r="B194" s="22">
        <v>508</v>
      </c>
      <c r="C194" s="89" t="s">
        <v>218</v>
      </c>
      <c r="D194" s="44">
        <v>0</v>
      </c>
      <c r="E194" s="49">
        <v>1</v>
      </c>
      <c r="F194" s="94" t="s">
        <v>159</v>
      </c>
      <c r="G194" s="47">
        <f t="shared" si="13"/>
        <v>0</v>
      </c>
      <c r="H194" s="48">
        <v>6</v>
      </c>
      <c r="I194" s="49">
        <v>11</v>
      </c>
      <c r="J194" s="50">
        <f t="shared" si="12"/>
        <v>54.54545454545454</v>
      </c>
      <c r="K194" s="51">
        <f t="shared" si="14"/>
        <v>7.363883672975081E-06</v>
      </c>
      <c r="L194" s="47">
        <f t="shared" si="15"/>
        <v>0</v>
      </c>
      <c r="N194" s="40"/>
    </row>
    <row r="195" spans="1:14" ht="13.5" customHeight="1">
      <c r="A195" s="91"/>
      <c r="B195" s="22">
        <v>509</v>
      </c>
      <c r="C195" s="89" t="s">
        <v>219</v>
      </c>
      <c r="D195" s="44">
        <v>35</v>
      </c>
      <c r="E195" s="49">
        <v>57</v>
      </c>
      <c r="F195" s="46">
        <f t="shared" si="16"/>
        <v>61.40350877192983</v>
      </c>
      <c r="G195" s="47">
        <f t="shared" si="13"/>
        <v>0.00021412805922463985</v>
      </c>
      <c r="H195" s="48">
        <v>1844</v>
      </c>
      <c r="I195" s="49">
        <v>2437</v>
      </c>
      <c r="J195" s="50">
        <f t="shared" si="12"/>
        <v>75.6668034468609</v>
      </c>
      <c r="K195" s="51">
        <f t="shared" si="14"/>
        <v>0.0022631669154943414</v>
      </c>
      <c r="L195" s="47">
        <f t="shared" si="15"/>
        <v>1.8980477223427332</v>
      </c>
      <c r="N195" s="40"/>
    </row>
    <row r="196" spans="1:14" ht="13.5" customHeight="1">
      <c r="A196" s="91"/>
      <c r="B196" s="22">
        <v>510</v>
      </c>
      <c r="C196" s="89" t="s">
        <v>220</v>
      </c>
      <c r="D196" s="44">
        <v>271</v>
      </c>
      <c r="E196" s="49">
        <v>288</v>
      </c>
      <c r="F196" s="46">
        <f t="shared" si="16"/>
        <v>94.09722222222221</v>
      </c>
      <c r="G196" s="47">
        <f t="shared" si="13"/>
        <v>0.0016579629728536401</v>
      </c>
      <c r="H196" s="48">
        <v>6764</v>
      </c>
      <c r="I196" s="49">
        <v>5788</v>
      </c>
      <c r="J196" s="50">
        <f t="shared" si="12"/>
        <v>116.86247408431237</v>
      </c>
      <c r="K196" s="51">
        <f t="shared" si="14"/>
        <v>0.008301551527333908</v>
      </c>
      <c r="L196" s="47">
        <f t="shared" si="15"/>
        <v>4.006505026611473</v>
      </c>
      <c r="N196" s="40"/>
    </row>
    <row r="197" spans="1:14" ht="13.5" customHeight="1">
      <c r="A197" s="91"/>
      <c r="B197" s="22">
        <v>511</v>
      </c>
      <c r="C197" s="89" t="s">
        <v>221</v>
      </c>
      <c r="D197" s="44">
        <v>135</v>
      </c>
      <c r="E197" s="49">
        <v>148</v>
      </c>
      <c r="F197" s="46">
        <f t="shared" si="16"/>
        <v>91.21621621621621</v>
      </c>
      <c r="G197" s="47">
        <f t="shared" si="13"/>
        <v>0.0008259225141521823</v>
      </c>
      <c r="H197" s="48">
        <v>562</v>
      </c>
      <c r="I197" s="49">
        <v>415</v>
      </c>
      <c r="J197" s="50">
        <f t="shared" si="12"/>
        <v>135.42168674698794</v>
      </c>
      <c r="K197" s="51">
        <f t="shared" si="14"/>
        <v>0.000689750437368666</v>
      </c>
      <c r="L197" s="47">
        <f t="shared" si="15"/>
        <v>24.02135231316726</v>
      </c>
      <c r="N197" s="40"/>
    </row>
    <row r="198" spans="1:14" ht="13.5" customHeight="1">
      <c r="A198" s="91"/>
      <c r="B198" s="22">
        <v>512</v>
      </c>
      <c r="C198" s="89" t="s">
        <v>222</v>
      </c>
      <c r="D198" s="44">
        <v>1</v>
      </c>
      <c r="E198" s="49">
        <v>1</v>
      </c>
      <c r="F198" s="46">
        <f t="shared" si="16"/>
        <v>100</v>
      </c>
      <c r="G198" s="47">
        <f t="shared" si="13"/>
        <v>6.117944549275424E-06</v>
      </c>
      <c r="H198" s="48">
        <v>14</v>
      </c>
      <c r="I198" s="49">
        <v>164</v>
      </c>
      <c r="J198" s="50">
        <f t="shared" si="12"/>
        <v>8.536585365853659</v>
      </c>
      <c r="K198" s="51">
        <f t="shared" si="14"/>
        <v>1.7182395236941854E-05</v>
      </c>
      <c r="L198" s="47">
        <f t="shared" si="15"/>
        <v>7.142857142857142</v>
      </c>
      <c r="N198" s="40"/>
    </row>
    <row r="199" spans="1:14" ht="13.5" customHeight="1">
      <c r="A199" s="91"/>
      <c r="B199" s="22">
        <v>513</v>
      </c>
      <c r="C199" s="89" t="s">
        <v>223</v>
      </c>
      <c r="D199" s="44">
        <v>129</v>
      </c>
      <c r="E199" s="49">
        <v>63</v>
      </c>
      <c r="F199" s="46">
        <f t="shared" si="16"/>
        <v>204.76190476190476</v>
      </c>
      <c r="G199" s="47">
        <f t="shared" si="13"/>
        <v>0.0007892148468565298</v>
      </c>
      <c r="H199" s="48">
        <v>1952</v>
      </c>
      <c r="I199" s="49">
        <v>776</v>
      </c>
      <c r="J199" s="50">
        <f t="shared" si="12"/>
        <v>251.5463917525773</v>
      </c>
      <c r="K199" s="51">
        <f t="shared" si="14"/>
        <v>0.002395716821607893</v>
      </c>
      <c r="L199" s="47">
        <f t="shared" si="15"/>
        <v>6.6086065573770485</v>
      </c>
      <c r="N199" s="40"/>
    </row>
    <row r="200" spans="1:14" ht="13.5" customHeight="1">
      <c r="A200" s="91"/>
      <c r="B200" s="22">
        <v>514</v>
      </c>
      <c r="C200" s="89" t="s">
        <v>224</v>
      </c>
      <c r="D200" s="44">
        <v>12</v>
      </c>
      <c r="E200" s="49">
        <v>14</v>
      </c>
      <c r="F200" s="46">
        <f t="shared" si="16"/>
        <v>85.71428571428571</v>
      </c>
      <c r="G200" s="47">
        <f t="shared" si="13"/>
        <v>7.34153345913051E-05</v>
      </c>
      <c r="H200" s="48">
        <v>798</v>
      </c>
      <c r="I200" s="49">
        <v>332</v>
      </c>
      <c r="J200" s="50">
        <f t="shared" si="12"/>
        <v>240.36144578313255</v>
      </c>
      <c r="K200" s="51">
        <f t="shared" si="14"/>
        <v>0.0009793965285056856</v>
      </c>
      <c r="L200" s="47">
        <f t="shared" si="15"/>
        <v>1.5037593984962405</v>
      </c>
      <c r="N200" s="40"/>
    </row>
    <row r="201" spans="1:14" ht="13.5" customHeight="1">
      <c r="A201" s="91"/>
      <c r="B201" s="22">
        <v>515</v>
      </c>
      <c r="C201" s="89" t="s">
        <v>225</v>
      </c>
      <c r="D201" s="44">
        <v>15</v>
      </c>
      <c r="E201" s="49">
        <v>6883</v>
      </c>
      <c r="F201" s="46">
        <f t="shared" si="16"/>
        <v>0.21792822896992592</v>
      </c>
      <c r="G201" s="47">
        <f t="shared" si="13"/>
        <v>9.176916823913136E-05</v>
      </c>
      <c r="H201" s="48">
        <v>127697</v>
      </c>
      <c r="I201" s="49">
        <v>90929</v>
      </c>
      <c r="J201" s="50">
        <f t="shared" si="12"/>
        <v>140.43594452814833</v>
      </c>
      <c r="K201" s="51">
        <f t="shared" si="14"/>
        <v>0.15672430889798314</v>
      </c>
      <c r="L201" s="47">
        <f t="shared" si="15"/>
        <v>0.011746556301244352</v>
      </c>
      <c r="N201" s="40"/>
    </row>
    <row r="202" spans="1:14" ht="13.5" customHeight="1">
      <c r="A202" s="91"/>
      <c r="B202" s="22">
        <v>516</v>
      </c>
      <c r="C202" s="89" t="s">
        <v>226</v>
      </c>
      <c r="D202" s="44">
        <v>198</v>
      </c>
      <c r="E202" s="49">
        <v>188</v>
      </c>
      <c r="F202" s="46">
        <f t="shared" si="16"/>
        <v>105.31914893617021</v>
      </c>
      <c r="G202" s="47">
        <f t="shared" si="13"/>
        <v>0.001211353020756534</v>
      </c>
      <c r="H202" s="48">
        <v>8577</v>
      </c>
      <c r="I202" s="49">
        <v>7455</v>
      </c>
      <c r="J202" s="50">
        <f aca="true" t="shared" si="17" ref="J202:J246">H202/I202*100</f>
        <v>115.0503018108652</v>
      </c>
      <c r="K202" s="51">
        <f t="shared" si="14"/>
        <v>0.010526671710517879</v>
      </c>
      <c r="L202" s="47">
        <f t="shared" si="15"/>
        <v>2.308499475341028</v>
      </c>
      <c r="N202" s="40"/>
    </row>
    <row r="203" spans="1:14" ht="13.5" customHeight="1">
      <c r="A203" s="91"/>
      <c r="B203" s="22">
        <v>517</v>
      </c>
      <c r="C203" s="89" t="s">
        <v>227</v>
      </c>
      <c r="D203" s="44">
        <v>4129</v>
      </c>
      <c r="E203" s="49">
        <v>3393</v>
      </c>
      <c r="F203" s="46">
        <f t="shared" si="16"/>
        <v>121.69171824344238</v>
      </c>
      <c r="G203" s="47">
        <f aca="true" t="shared" si="18" ref="G203:G249">D203/$D$8*100</f>
        <v>0.025260993043958225</v>
      </c>
      <c r="H203" s="48">
        <v>16734</v>
      </c>
      <c r="I203" s="49">
        <v>14710</v>
      </c>
      <c r="J203" s="50">
        <f t="shared" si="17"/>
        <v>113.75934738273284</v>
      </c>
      <c r="K203" s="51">
        <f aca="true" t="shared" si="19" ref="K203:K249">H203/$H$8*100</f>
        <v>0.0205378715639275</v>
      </c>
      <c r="L203" s="47">
        <f aca="true" t="shared" si="20" ref="L203:L246">D203/H203*100</f>
        <v>24.67431576431218</v>
      </c>
      <c r="N203" s="40"/>
    </row>
    <row r="204" spans="1:14" ht="13.5" customHeight="1">
      <c r="A204" s="91"/>
      <c r="B204" s="22">
        <v>518</v>
      </c>
      <c r="C204" s="89" t="s">
        <v>228</v>
      </c>
      <c r="D204" s="44">
        <v>93</v>
      </c>
      <c r="E204" s="49">
        <v>36</v>
      </c>
      <c r="F204" s="46">
        <f t="shared" si="16"/>
        <v>258.33333333333337</v>
      </c>
      <c r="G204" s="47">
        <f t="shared" si="18"/>
        <v>0.0005689688430826145</v>
      </c>
      <c r="H204" s="48">
        <v>3447</v>
      </c>
      <c r="I204" s="49">
        <v>3313</v>
      </c>
      <c r="J204" s="50">
        <f t="shared" si="17"/>
        <v>104.04467250226381</v>
      </c>
      <c r="K204" s="51">
        <f t="shared" si="19"/>
        <v>0.004230551170124184</v>
      </c>
      <c r="L204" s="47">
        <f t="shared" si="20"/>
        <v>2.6979982593559617</v>
      </c>
      <c r="N204" s="40"/>
    </row>
    <row r="205" spans="1:14" ht="13.5" customHeight="1">
      <c r="A205" s="91"/>
      <c r="B205" s="22">
        <v>519</v>
      </c>
      <c r="C205" s="89" t="s">
        <v>229</v>
      </c>
      <c r="D205" s="44">
        <v>99</v>
      </c>
      <c r="E205" s="49">
        <v>51</v>
      </c>
      <c r="F205" s="46">
        <f t="shared" si="16"/>
        <v>194.11764705882354</v>
      </c>
      <c r="G205" s="47">
        <f t="shared" si="18"/>
        <v>0.000605676510378267</v>
      </c>
      <c r="H205" s="48">
        <v>1042</v>
      </c>
      <c r="I205" s="49">
        <v>968</v>
      </c>
      <c r="J205" s="50">
        <f t="shared" si="17"/>
        <v>107.64462809917354</v>
      </c>
      <c r="K205" s="51">
        <f t="shared" si="19"/>
        <v>0.0012788611312066725</v>
      </c>
      <c r="L205" s="47">
        <f t="shared" si="20"/>
        <v>9.500959692898272</v>
      </c>
      <c r="N205" s="40"/>
    </row>
    <row r="206" spans="1:14" ht="13.5" customHeight="1">
      <c r="A206" s="91"/>
      <c r="B206" s="22">
        <v>520</v>
      </c>
      <c r="C206" s="89" t="s">
        <v>230</v>
      </c>
      <c r="D206" s="44">
        <v>2</v>
      </c>
      <c r="E206" s="49">
        <v>42</v>
      </c>
      <c r="F206" s="46">
        <f t="shared" si="16"/>
        <v>4.761904761904762</v>
      </c>
      <c r="G206" s="47">
        <f t="shared" si="18"/>
        <v>1.2235889098550848E-05</v>
      </c>
      <c r="H206" s="48">
        <v>1699</v>
      </c>
      <c r="I206" s="49">
        <v>1827</v>
      </c>
      <c r="J206" s="50">
        <f t="shared" si="17"/>
        <v>92.99397920087576</v>
      </c>
      <c r="K206" s="51">
        <f t="shared" si="19"/>
        <v>0.0020852063933974436</v>
      </c>
      <c r="L206" s="47">
        <f t="shared" si="20"/>
        <v>0.11771630370806356</v>
      </c>
      <c r="N206" s="40"/>
    </row>
    <row r="207" spans="1:14" ht="13.5" customHeight="1">
      <c r="A207" s="91"/>
      <c r="B207" s="22">
        <v>521</v>
      </c>
      <c r="C207" s="89" t="s">
        <v>231</v>
      </c>
      <c r="D207" s="44">
        <v>374</v>
      </c>
      <c r="E207" s="49">
        <v>223</v>
      </c>
      <c r="F207" s="46">
        <f t="shared" si="16"/>
        <v>167.71300448430492</v>
      </c>
      <c r="G207" s="47">
        <f t="shared" si="18"/>
        <v>0.0022881112614290084</v>
      </c>
      <c r="H207" s="48">
        <v>2005</v>
      </c>
      <c r="I207" s="49">
        <v>2015</v>
      </c>
      <c r="J207" s="50">
        <f t="shared" si="17"/>
        <v>99.50372208436724</v>
      </c>
      <c r="K207" s="51">
        <f t="shared" si="19"/>
        <v>0.0024607644607191727</v>
      </c>
      <c r="L207" s="47">
        <f t="shared" si="20"/>
        <v>18.653366583541146</v>
      </c>
      <c r="N207" s="40"/>
    </row>
    <row r="208" spans="1:14" ht="13.5" customHeight="1">
      <c r="A208" s="91"/>
      <c r="B208" s="22">
        <v>522</v>
      </c>
      <c r="C208" s="89" t="s">
        <v>232</v>
      </c>
      <c r="D208" s="44">
        <v>345</v>
      </c>
      <c r="E208" s="49">
        <v>455</v>
      </c>
      <c r="F208" s="46">
        <f t="shared" si="16"/>
        <v>75.82417582417582</v>
      </c>
      <c r="G208" s="47">
        <f t="shared" si="18"/>
        <v>0.0021106908695000216</v>
      </c>
      <c r="H208" s="48">
        <v>945</v>
      </c>
      <c r="I208" s="49">
        <v>604</v>
      </c>
      <c r="J208" s="50">
        <f t="shared" si="17"/>
        <v>156.4569536423841</v>
      </c>
      <c r="K208" s="51">
        <f t="shared" si="19"/>
        <v>0.0011598116784935753</v>
      </c>
      <c r="L208" s="47">
        <f t="shared" si="20"/>
        <v>36.507936507936506</v>
      </c>
      <c r="N208" s="40"/>
    </row>
    <row r="209" spans="1:14" ht="13.5" customHeight="1">
      <c r="A209" s="91"/>
      <c r="B209" s="22">
        <v>523</v>
      </c>
      <c r="C209" s="89" t="s">
        <v>233</v>
      </c>
      <c r="D209" s="44">
        <v>1440</v>
      </c>
      <c r="E209" s="49">
        <v>1129</v>
      </c>
      <c r="F209" s="46">
        <f t="shared" si="16"/>
        <v>127.54650132860938</v>
      </c>
      <c r="G209" s="47">
        <f t="shared" si="18"/>
        <v>0.008809840150956611</v>
      </c>
      <c r="H209" s="48">
        <v>3186</v>
      </c>
      <c r="I209" s="49">
        <v>2650</v>
      </c>
      <c r="J209" s="50">
        <f t="shared" si="17"/>
        <v>120.22641509433963</v>
      </c>
      <c r="K209" s="51">
        <f t="shared" si="19"/>
        <v>0.0039102222303497676</v>
      </c>
      <c r="L209" s="47">
        <f t="shared" si="20"/>
        <v>45.19774011299435</v>
      </c>
      <c r="N209" s="40"/>
    </row>
    <row r="210" spans="1:14" ht="13.5" customHeight="1">
      <c r="A210" s="91"/>
      <c r="B210" s="22">
        <v>524</v>
      </c>
      <c r="C210" s="89" t="s">
        <v>234</v>
      </c>
      <c r="D210" s="44">
        <v>3349</v>
      </c>
      <c r="E210" s="49">
        <v>2923</v>
      </c>
      <c r="F210" s="46">
        <f t="shared" si="16"/>
        <v>114.5740677386247</v>
      </c>
      <c r="G210" s="47">
        <f t="shared" si="18"/>
        <v>0.020488996295523396</v>
      </c>
      <c r="H210" s="48">
        <v>36223</v>
      </c>
      <c r="I210" s="49">
        <v>36013</v>
      </c>
      <c r="J210" s="50">
        <f t="shared" si="17"/>
        <v>100.58312276122511</v>
      </c>
      <c r="K210" s="51">
        <f t="shared" si="19"/>
        <v>0.044456993047696056</v>
      </c>
      <c r="L210" s="47">
        <f t="shared" si="20"/>
        <v>9.245506998315987</v>
      </c>
      <c r="N210" s="40"/>
    </row>
    <row r="211" spans="1:14" ht="13.5" customHeight="1">
      <c r="A211" s="91"/>
      <c r="B211" s="22">
        <v>525</v>
      </c>
      <c r="C211" s="89" t="s">
        <v>235</v>
      </c>
      <c r="D211" s="44">
        <v>24</v>
      </c>
      <c r="E211" s="49">
        <v>22</v>
      </c>
      <c r="F211" s="46">
        <f t="shared" si="16"/>
        <v>109.09090909090908</v>
      </c>
      <c r="G211" s="47">
        <f t="shared" si="18"/>
        <v>0.0001468306691826102</v>
      </c>
      <c r="H211" s="48">
        <v>570</v>
      </c>
      <c r="I211" s="49">
        <v>592</v>
      </c>
      <c r="J211" s="50">
        <f t="shared" si="17"/>
        <v>96.28378378378379</v>
      </c>
      <c r="K211" s="51">
        <f t="shared" si="19"/>
        <v>0.0006995689489326327</v>
      </c>
      <c r="L211" s="47">
        <f t="shared" si="20"/>
        <v>4.2105263157894735</v>
      </c>
      <c r="N211" s="40"/>
    </row>
    <row r="212" spans="1:14" ht="13.5" customHeight="1">
      <c r="A212" s="91"/>
      <c r="B212" s="22">
        <v>526</v>
      </c>
      <c r="C212" s="89" t="s">
        <v>236</v>
      </c>
      <c r="D212" s="44">
        <v>565</v>
      </c>
      <c r="E212" s="49">
        <v>313</v>
      </c>
      <c r="F212" s="46">
        <f t="shared" si="16"/>
        <v>180.5111821086262</v>
      </c>
      <c r="G212" s="47">
        <f t="shared" si="18"/>
        <v>0.0034566386703406148</v>
      </c>
      <c r="H212" s="48">
        <v>1239</v>
      </c>
      <c r="I212" s="49">
        <v>1310</v>
      </c>
      <c r="J212" s="50">
        <f t="shared" si="17"/>
        <v>94.58015267175573</v>
      </c>
      <c r="K212" s="51">
        <f t="shared" si="19"/>
        <v>0.0015206419784693542</v>
      </c>
      <c r="L212" s="47">
        <f t="shared" si="20"/>
        <v>45.601291364003224</v>
      </c>
      <c r="N212" s="40"/>
    </row>
    <row r="213" spans="1:14" ht="13.5" customHeight="1">
      <c r="A213" s="91"/>
      <c r="B213" s="22">
        <v>527</v>
      </c>
      <c r="C213" s="89" t="s">
        <v>237</v>
      </c>
      <c r="D213" s="44">
        <v>170</v>
      </c>
      <c r="E213" s="49">
        <v>173</v>
      </c>
      <c r="F213" s="46">
        <f t="shared" si="16"/>
        <v>98.26589595375722</v>
      </c>
      <c r="G213" s="47">
        <f t="shared" si="18"/>
        <v>0.0010400505733768222</v>
      </c>
      <c r="H213" s="48">
        <v>2189</v>
      </c>
      <c r="I213" s="49">
        <v>2616</v>
      </c>
      <c r="J213" s="50">
        <f t="shared" si="17"/>
        <v>83.67737003058105</v>
      </c>
      <c r="K213" s="51">
        <f t="shared" si="19"/>
        <v>0.0026865902266904086</v>
      </c>
      <c r="L213" s="47">
        <f t="shared" si="20"/>
        <v>7.766103243490178</v>
      </c>
      <c r="N213" s="40"/>
    </row>
    <row r="214" spans="1:14" ht="13.5" customHeight="1">
      <c r="A214" s="91"/>
      <c r="B214" s="22">
        <v>528</v>
      </c>
      <c r="C214" s="89" t="s">
        <v>238</v>
      </c>
      <c r="D214" s="44">
        <v>45</v>
      </c>
      <c r="E214" s="49">
        <v>176</v>
      </c>
      <c r="F214" s="46">
        <f t="shared" si="16"/>
        <v>25.568181818181817</v>
      </c>
      <c r="G214" s="47">
        <f t="shared" si="18"/>
        <v>0.0002753075047173941</v>
      </c>
      <c r="H214" s="48">
        <v>330</v>
      </c>
      <c r="I214" s="49">
        <v>430</v>
      </c>
      <c r="J214" s="50">
        <f t="shared" si="17"/>
        <v>76.74418604651163</v>
      </c>
      <c r="K214" s="51">
        <f t="shared" si="19"/>
        <v>0.00040501360201362945</v>
      </c>
      <c r="L214" s="47">
        <f t="shared" si="20"/>
        <v>13.636363636363635</v>
      </c>
      <c r="N214" s="40"/>
    </row>
    <row r="215" spans="1:14" ht="13.5" customHeight="1">
      <c r="A215" s="91"/>
      <c r="B215" s="22">
        <v>529</v>
      </c>
      <c r="C215" s="89" t="s">
        <v>239</v>
      </c>
      <c r="D215" s="44">
        <v>36</v>
      </c>
      <c r="E215" s="49">
        <v>18</v>
      </c>
      <c r="F215" s="46">
        <f t="shared" si="16"/>
        <v>200</v>
      </c>
      <c r="G215" s="47">
        <f t="shared" si="18"/>
        <v>0.00022024600377391527</v>
      </c>
      <c r="H215" s="48">
        <v>211</v>
      </c>
      <c r="I215" s="49">
        <v>242</v>
      </c>
      <c r="J215" s="50">
        <f t="shared" si="17"/>
        <v>87.19008264462809</v>
      </c>
      <c r="K215" s="51">
        <f t="shared" si="19"/>
        <v>0.00025896324249962365</v>
      </c>
      <c r="L215" s="47">
        <f t="shared" si="20"/>
        <v>17.061611374407583</v>
      </c>
      <c r="N215" s="40"/>
    </row>
    <row r="216" spans="1:14" ht="13.5" customHeight="1">
      <c r="A216" s="91"/>
      <c r="B216" s="22">
        <v>530</v>
      </c>
      <c r="C216" s="89" t="s">
        <v>240</v>
      </c>
      <c r="D216" s="44">
        <v>0</v>
      </c>
      <c r="E216" s="49">
        <v>12</v>
      </c>
      <c r="F216" s="94" t="s">
        <v>159</v>
      </c>
      <c r="G216" s="95">
        <f t="shared" si="18"/>
        <v>0</v>
      </c>
      <c r="H216" s="48">
        <v>65</v>
      </c>
      <c r="I216" s="49">
        <v>74</v>
      </c>
      <c r="J216" s="50">
        <f t="shared" si="17"/>
        <v>87.83783783783784</v>
      </c>
      <c r="K216" s="51">
        <f t="shared" si="19"/>
        <v>7.977540645723004E-05</v>
      </c>
      <c r="L216" s="47">
        <f t="shared" si="20"/>
        <v>0</v>
      </c>
      <c r="N216" s="40"/>
    </row>
    <row r="217" spans="1:14" ht="13.5" customHeight="1">
      <c r="A217" s="91"/>
      <c r="B217" s="22">
        <v>531</v>
      </c>
      <c r="C217" s="89" t="s">
        <v>241</v>
      </c>
      <c r="D217" s="44">
        <v>1625</v>
      </c>
      <c r="E217" s="49">
        <v>1639</v>
      </c>
      <c r="F217" s="46">
        <f t="shared" si="16"/>
        <v>99.14582062233069</v>
      </c>
      <c r="G217" s="47">
        <f t="shared" si="18"/>
        <v>0.009941659892572565</v>
      </c>
      <c r="H217" s="48">
        <v>2928</v>
      </c>
      <c r="I217" s="49">
        <v>2235</v>
      </c>
      <c r="J217" s="50">
        <f t="shared" si="17"/>
        <v>131.00671140939596</v>
      </c>
      <c r="K217" s="51">
        <f t="shared" si="19"/>
        <v>0.0035935752324118397</v>
      </c>
      <c r="L217" s="47">
        <f t="shared" si="20"/>
        <v>55.49863387978142</v>
      </c>
      <c r="N217" s="40"/>
    </row>
    <row r="218" spans="1:14" ht="13.5" customHeight="1">
      <c r="A218" s="91"/>
      <c r="B218" s="22">
        <v>532</v>
      </c>
      <c r="C218" s="89" t="s">
        <v>242</v>
      </c>
      <c r="D218" s="44">
        <v>26</v>
      </c>
      <c r="E218" s="49">
        <v>21</v>
      </c>
      <c r="F218" s="46">
        <f t="shared" si="16"/>
        <v>123.80952380952381</v>
      </c>
      <c r="G218" s="47">
        <f t="shared" si="18"/>
        <v>0.00015906655828116104</v>
      </c>
      <c r="H218" s="48">
        <v>708</v>
      </c>
      <c r="I218" s="49">
        <v>406</v>
      </c>
      <c r="J218" s="50">
        <f t="shared" si="17"/>
        <v>174.384236453202</v>
      </c>
      <c r="K218" s="51">
        <f t="shared" si="19"/>
        <v>0.0008689382734110595</v>
      </c>
      <c r="L218" s="47">
        <f t="shared" si="20"/>
        <v>3.672316384180791</v>
      </c>
      <c r="N218" s="40"/>
    </row>
    <row r="219" spans="1:14" ht="13.5" customHeight="1">
      <c r="A219" s="91"/>
      <c r="B219" s="22">
        <v>533</v>
      </c>
      <c r="C219" s="89" t="s">
        <v>243</v>
      </c>
      <c r="D219" s="44">
        <v>671</v>
      </c>
      <c r="E219" s="49">
        <v>566</v>
      </c>
      <c r="F219" s="46">
        <f t="shared" si="16"/>
        <v>118.55123674911661</v>
      </c>
      <c r="G219" s="47">
        <f t="shared" si="18"/>
        <v>0.00410514079256381</v>
      </c>
      <c r="H219" s="48">
        <v>6295</v>
      </c>
      <c r="I219" s="49">
        <v>4128</v>
      </c>
      <c r="J219" s="50">
        <f t="shared" si="17"/>
        <v>152.4951550387597</v>
      </c>
      <c r="K219" s="51">
        <f t="shared" si="19"/>
        <v>0.007725941286896356</v>
      </c>
      <c r="L219" s="47">
        <f t="shared" si="20"/>
        <v>10.659253375694997</v>
      </c>
      <c r="N219" s="40"/>
    </row>
    <row r="220" spans="1:14" ht="13.5" customHeight="1">
      <c r="A220" s="91"/>
      <c r="B220" s="22">
        <v>534</v>
      </c>
      <c r="C220" s="89" t="s">
        <v>244</v>
      </c>
      <c r="D220" s="44">
        <v>146</v>
      </c>
      <c r="E220" s="49">
        <v>63</v>
      </c>
      <c r="F220" s="46">
        <f t="shared" si="16"/>
        <v>231.74603174603178</v>
      </c>
      <c r="G220" s="47">
        <f t="shared" si="18"/>
        <v>0.000893219904194212</v>
      </c>
      <c r="H220" s="48">
        <v>946</v>
      </c>
      <c r="I220" s="49">
        <v>553</v>
      </c>
      <c r="J220" s="50">
        <f t="shared" si="17"/>
        <v>171.06690777576853</v>
      </c>
      <c r="K220" s="51">
        <f t="shared" si="19"/>
        <v>0.0011610389924390711</v>
      </c>
      <c r="L220" s="47">
        <f t="shared" si="20"/>
        <v>15.433403805496829</v>
      </c>
      <c r="N220" s="40"/>
    </row>
    <row r="221" spans="1:14" ht="13.5" customHeight="1">
      <c r="A221" s="91"/>
      <c r="B221" s="22">
        <v>535</v>
      </c>
      <c r="C221" s="89" t="s">
        <v>245</v>
      </c>
      <c r="D221" s="44">
        <v>323</v>
      </c>
      <c r="E221" s="49">
        <v>348</v>
      </c>
      <c r="F221" s="46">
        <f t="shared" si="16"/>
        <v>92.81609195402298</v>
      </c>
      <c r="G221" s="47">
        <f t="shared" si="18"/>
        <v>0.001976096089415962</v>
      </c>
      <c r="H221" s="48">
        <v>2200</v>
      </c>
      <c r="I221" s="49">
        <v>3463</v>
      </c>
      <c r="J221" s="50">
        <f t="shared" si="17"/>
        <v>63.5287323130234</v>
      </c>
      <c r="K221" s="51">
        <f t="shared" si="19"/>
        <v>0.002700090680090863</v>
      </c>
      <c r="L221" s="47">
        <f t="shared" si="20"/>
        <v>14.681818181818182</v>
      </c>
      <c r="N221" s="40"/>
    </row>
    <row r="222" spans="1:14" ht="13.5" customHeight="1">
      <c r="A222" s="91"/>
      <c r="B222" s="22">
        <v>536</v>
      </c>
      <c r="C222" s="89" t="s">
        <v>246</v>
      </c>
      <c r="D222" s="44"/>
      <c r="E222" s="49"/>
      <c r="F222" s="46"/>
      <c r="G222" s="47">
        <f t="shared" si="18"/>
        <v>0</v>
      </c>
      <c r="H222" s="48">
        <v>96</v>
      </c>
      <c r="I222" s="49">
        <v>154</v>
      </c>
      <c r="J222" s="50">
        <f t="shared" si="17"/>
        <v>62.33766233766234</v>
      </c>
      <c r="K222" s="51">
        <f t="shared" si="19"/>
        <v>0.00011782213876760129</v>
      </c>
      <c r="L222" s="47">
        <f t="shared" si="20"/>
        <v>0</v>
      </c>
      <c r="N222" s="40"/>
    </row>
    <row r="223" spans="1:14" ht="13.5" customHeight="1">
      <c r="A223" s="91"/>
      <c r="B223" s="22">
        <v>537</v>
      </c>
      <c r="C223" s="89" t="s">
        <v>247</v>
      </c>
      <c r="D223" s="44">
        <v>3</v>
      </c>
      <c r="E223" s="49">
        <v>6</v>
      </c>
      <c r="F223" s="46">
        <f t="shared" si="16"/>
        <v>50</v>
      </c>
      <c r="G223" s="47">
        <f t="shared" si="18"/>
        <v>1.8353833647826276E-05</v>
      </c>
      <c r="H223" s="48">
        <v>10</v>
      </c>
      <c r="I223" s="49">
        <v>7</v>
      </c>
      <c r="J223" s="50">
        <f t="shared" si="17"/>
        <v>142.85714285714286</v>
      </c>
      <c r="K223" s="51">
        <f t="shared" si="19"/>
        <v>1.2273139454958468E-05</v>
      </c>
      <c r="L223" s="47">
        <f t="shared" si="20"/>
        <v>30</v>
      </c>
      <c r="N223" s="40"/>
    </row>
    <row r="224" spans="1:14" ht="13.5" customHeight="1">
      <c r="A224" s="91"/>
      <c r="B224" s="22">
        <v>538</v>
      </c>
      <c r="C224" s="89" t="s">
        <v>248</v>
      </c>
      <c r="D224" s="44">
        <v>2312</v>
      </c>
      <c r="E224" s="49">
        <v>4643</v>
      </c>
      <c r="F224" s="46">
        <f t="shared" si="16"/>
        <v>49.79539091104889</v>
      </c>
      <c r="G224" s="47">
        <f t="shared" si="18"/>
        <v>0.01414468779792478</v>
      </c>
      <c r="H224" s="48">
        <v>5170</v>
      </c>
      <c r="I224" s="49">
        <v>12726</v>
      </c>
      <c r="J224" s="50">
        <f t="shared" si="17"/>
        <v>40.62549112054062</v>
      </c>
      <c r="K224" s="51">
        <f t="shared" si="19"/>
        <v>0.006345213098213528</v>
      </c>
      <c r="L224" s="47">
        <f t="shared" si="20"/>
        <v>44.71953578336557</v>
      </c>
      <c r="N224" s="40"/>
    </row>
    <row r="225" spans="1:14" ht="13.5" customHeight="1">
      <c r="A225" s="91"/>
      <c r="B225" s="22">
        <v>539</v>
      </c>
      <c r="C225" s="89" t="s">
        <v>249</v>
      </c>
      <c r="D225" s="44">
        <v>93</v>
      </c>
      <c r="E225" s="49">
        <v>562</v>
      </c>
      <c r="F225" s="46">
        <f t="shared" si="16"/>
        <v>16.548042704626333</v>
      </c>
      <c r="G225" s="47">
        <f t="shared" si="18"/>
        <v>0.0005689688430826145</v>
      </c>
      <c r="H225" s="48">
        <v>3857</v>
      </c>
      <c r="I225" s="49">
        <v>5845</v>
      </c>
      <c r="J225" s="50">
        <f t="shared" si="17"/>
        <v>65.98802395209582</v>
      </c>
      <c r="K225" s="51">
        <f t="shared" si="19"/>
        <v>0.004733749887777481</v>
      </c>
      <c r="L225" s="47">
        <f t="shared" si="20"/>
        <v>2.411200414830179</v>
      </c>
      <c r="N225" s="40"/>
    </row>
    <row r="226" spans="1:14" ht="13.5" customHeight="1">
      <c r="A226" s="91"/>
      <c r="B226" s="22">
        <v>540</v>
      </c>
      <c r="C226" s="89" t="s">
        <v>250</v>
      </c>
      <c r="D226" s="44">
        <v>62</v>
      </c>
      <c r="E226" s="49">
        <v>52</v>
      </c>
      <c r="F226" s="46">
        <f t="shared" si="16"/>
        <v>119.23076923076923</v>
      </c>
      <c r="G226" s="47">
        <f t="shared" si="18"/>
        <v>0.00037931256205507634</v>
      </c>
      <c r="H226" s="48">
        <v>682</v>
      </c>
      <c r="I226" s="49">
        <v>421</v>
      </c>
      <c r="J226" s="50">
        <f t="shared" si="17"/>
        <v>161.9952494061758</v>
      </c>
      <c r="K226" s="51">
        <f t="shared" si="19"/>
        <v>0.0008370281108281675</v>
      </c>
      <c r="L226" s="47">
        <f t="shared" si="20"/>
        <v>9.090909090909092</v>
      </c>
      <c r="N226" s="40"/>
    </row>
    <row r="227" spans="1:14" ht="13.5" customHeight="1">
      <c r="A227" s="91"/>
      <c r="B227" s="22">
        <v>541</v>
      </c>
      <c r="C227" s="89" t="s">
        <v>251</v>
      </c>
      <c r="D227" s="44">
        <v>13344</v>
      </c>
      <c r="E227" s="49">
        <v>12270</v>
      </c>
      <c r="F227" s="46">
        <f t="shared" si="16"/>
        <v>108.75305623471883</v>
      </c>
      <c r="G227" s="47">
        <f t="shared" si="18"/>
        <v>0.08163785206553126</v>
      </c>
      <c r="H227" s="48">
        <v>99089</v>
      </c>
      <c r="I227" s="49">
        <v>85595</v>
      </c>
      <c r="J227" s="50">
        <f t="shared" si="17"/>
        <v>115.76493954086102</v>
      </c>
      <c r="K227" s="51">
        <f t="shared" si="19"/>
        <v>0.12161331154523795</v>
      </c>
      <c r="L227" s="47">
        <f t="shared" si="20"/>
        <v>13.466681468175077</v>
      </c>
      <c r="N227" s="40"/>
    </row>
    <row r="228" spans="1:14" ht="13.5" customHeight="1">
      <c r="A228" s="91"/>
      <c r="B228" s="22">
        <v>542</v>
      </c>
      <c r="C228" s="89" t="s">
        <v>252</v>
      </c>
      <c r="D228" s="44">
        <v>2786</v>
      </c>
      <c r="E228" s="49">
        <v>2569</v>
      </c>
      <c r="F228" s="46">
        <f t="shared" si="16"/>
        <v>108.44686648501363</v>
      </c>
      <c r="G228" s="47">
        <f t="shared" si="18"/>
        <v>0.01704459351428133</v>
      </c>
      <c r="H228" s="48">
        <v>22042</v>
      </c>
      <c r="I228" s="49">
        <v>31486</v>
      </c>
      <c r="J228" s="50">
        <f t="shared" si="17"/>
        <v>70.00571682652608</v>
      </c>
      <c r="K228" s="51">
        <f t="shared" si="19"/>
        <v>0.027052453986619457</v>
      </c>
      <c r="L228" s="47">
        <f t="shared" si="20"/>
        <v>12.639506396878685</v>
      </c>
      <c r="N228" s="40"/>
    </row>
    <row r="229" spans="1:14" ht="13.5" customHeight="1">
      <c r="A229" s="91"/>
      <c r="B229" s="22">
        <v>543</v>
      </c>
      <c r="C229" s="89" t="s">
        <v>253</v>
      </c>
      <c r="D229" s="44">
        <v>4105</v>
      </c>
      <c r="E229" s="49">
        <v>3189</v>
      </c>
      <c r="F229" s="46">
        <f t="shared" si="16"/>
        <v>128.72373784885545</v>
      </c>
      <c r="G229" s="47">
        <f t="shared" si="18"/>
        <v>0.025114162374775616</v>
      </c>
      <c r="H229" s="48">
        <v>35033</v>
      </c>
      <c r="I229" s="49">
        <v>34933</v>
      </c>
      <c r="J229" s="50">
        <f t="shared" si="17"/>
        <v>100.28626227349497</v>
      </c>
      <c r="K229" s="51">
        <f t="shared" si="19"/>
        <v>0.042996489452556005</v>
      </c>
      <c r="L229" s="47">
        <f t="shared" si="20"/>
        <v>11.717523477863729</v>
      </c>
      <c r="N229" s="40"/>
    </row>
    <row r="230" spans="1:14" ht="13.5" customHeight="1">
      <c r="A230" s="91"/>
      <c r="B230" s="22">
        <v>544</v>
      </c>
      <c r="C230" s="89" t="s">
        <v>254</v>
      </c>
      <c r="D230" s="44">
        <v>393</v>
      </c>
      <c r="E230" s="49">
        <v>442</v>
      </c>
      <c r="F230" s="46">
        <f t="shared" si="16"/>
        <v>88.91402714932126</v>
      </c>
      <c r="G230" s="47">
        <f t="shared" si="18"/>
        <v>0.0024043522078652417</v>
      </c>
      <c r="H230" s="48">
        <v>1210</v>
      </c>
      <c r="I230" s="49">
        <v>1779</v>
      </c>
      <c r="J230" s="50">
        <f t="shared" si="17"/>
        <v>68.01573917931421</v>
      </c>
      <c r="K230" s="51">
        <f t="shared" si="19"/>
        <v>0.0014850498740499745</v>
      </c>
      <c r="L230" s="47">
        <f t="shared" si="20"/>
        <v>32.47933884297521</v>
      </c>
      <c r="N230" s="40"/>
    </row>
    <row r="231" spans="1:14" ht="13.5" customHeight="1">
      <c r="A231" s="91"/>
      <c r="B231" s="22">
        <v>545</v>
      </c>
      <c r="C231" s="89" t="s">
        <v>255</v>
      </c>
      <c r="D231" s="44">
        <v>1480</v>
      </c>
      <c r="E231" s="49">
        <v>633</v>
      </c>
      <c r="F231" s="46">
        <f t="shared" si="16"/>
        <v>233.80726698262242</v>
      </c>
      <c r="G231" s="47">
        <f t="shared" si="18"/>
        <v>0.009054557932927627</v>
      </c>
      <c r="H231" s="48">
        <v>13655</v>
      </c>
      <c r="I231" s="49">
        <v>11306</v>
      </c>
      <c r="J231" s="50">
        <f t="shared" si="17"/>
        <v>120.77657880771271</v>
      </c>
      <c r="K231" s="51">
        <f t="shared" si="19"/>
        <v>0.016758971925745787</v>
      </c>
      <c r="L231" s="47">
        <f t="shared" si="20"/>
        <v>10.838520688392531</v>
      </c>
      <c r="N231" s="40"/>
    </row>
    <row r="232" spans="1:14" ht="13.5" customHeight="1">
      <c r="A232" s="91"/>
      <c r="B232" s="22">
        <v>546</v>
      </c>
      <c r="C232" s="89" t="s">
        <v>256</v>
      </c>
      <c r="D232" s="44">
        <v>672</v>
      </c>
      <c r="E232" s="49">
        <v>291</v>
      </c>
      <c r="F232" s="46">
        <f t="shared" si="16"/>
        <v>230.92783505154637</v>
      </c>
      <c r="G232" s="47">
        <f t="shared" si="18"/>
        <v>0.0041112587371130846</v>
      </c>
      <c r="H232" s="48">
        <v>1734</v>
      </c>
      <c r="I232" s="49">
        <v>1605</v>
      </c>
      <c r="J232" s="50">
        <f t="shared" si="17"/>
        <v>108.0373831775701</v>
      </c>
      <c r="K232" s="51">
        <f t="shared" si="19"/>
        <v>0.0021281623814897984</v>
      </c>
      <c r="L232" s="47">
        <f t="shared" si="20"/>
        <v>38.75432525951557</v>
      </c>
      <c r="N232" s="40"/>
    </row>
    <row r="233" spans="1:14" ht="13.5" customHeight="1">
      <c r="A233" s="91"/>
      <c r="B233" s="22">
        <v>547</v>
      </c>
      <c r="C233" s="89" t="s">
        <v>257</v>
      </c>
      <c r="D233" s="44">
        <v>2781</v>
      </c>
      <c r="E233" s="49">
        <v>2567</v>
      </c>
      <c r="F233" s="46">
        <f t="shared" si="16"/>
        <v>108.33657966497859</v>
      </c>
      <c r="G233" s="47">
        <f t="shared" si="18"/>
        <v>0.017014003791534955</v>
      </c>
      <c r="H233" s="48">
        <v>15383</v>
      </c>
      <c r="I233" s="49">
        <v>13818</v>
      </c>
      <c r="J233" s="50">
        <f t="shared" si="17"/>
        <v>111.32580691851209</v>
      </c>
      <c r="K233" s="51">
        <f t="shared" si="19"/>
        <v>0.01887977042356261</v>
      </c>
      <c r="L233" s="47">
        <f t="shared" si="20"/>
        <v>18.07839823181434</v>
      </c>
      <c r="N233" s="40"/>
    </row>
    <row r="234" spans="1:14" ht="13.5" customHeight="1">
      <c r="A234" s="91"/>
      <c r="B234" s="22">
        <v>548</v>
      </c>
      <c r="C234" s="89" t="s">
        <v>258</v>
      </c>
      <c r="D234" s="44">
        <v>614</v>
      </c>
      <c r="E234" s="49">
        <v>593</v>
      </c>
      <c r="F234" s="46">
        <f t="shared" si="16"/>
        <v>103.54131534569984</v>
      </c>
      <c r="G234" s="47">
        <f t="shared" si="18"/>
        <v>0.0037564179532551104</v>
      </c>
      <c r="H234" s="48">
        <v>1650</v>
      </c>
      <c r="I234" s="49">
        <v>1699</v>
      </c>
      <c r="J234" s="50">
        <f t="shared" si="17"/>
        <v>97.11595055915244</v>
      </c>
      <c r="K234" s="51">
        <f t="shared" si="19"/>
        <v>0.002025068010068147</v>
      </c>
      <c r="L234" s="47">
        <f t="shared" si="20"/>
        <v>37.21212121212121</v>
      </c>
      <c r="N234" s="40"/>
    </row>
    <row r="235" spans="1:14" ht="13.5" customHeight="1">
      <c r="A235" s="91"/>
      <c r="B235" s="22">
        <v>549</v>
      </c>
      <c r="C235" s="89" t="s">
        <v>259</v>
      </c>
      <c r="D235" s="44">
        <v>414</v>
      </c>
      <c r="E235" s="49">
        <v>278</v>
      </c>
      <c r="F235" s="46">
        <f t="shared" si="16"/>
        <v>148.9208633093525</v>
      </c>
      <c r="G235" s="47">
        <f t="shared" si="18"/>
        <v>0.0025328290434000257</v>
      </c>
      <c r="H235" s="48">
        <v>3235</v>
      </c>
      <c r="I235" s="49">
        <v>2079</v>
      </c>
      <c r="J235" s="50">
        <f t="shared" si="17"/>
        <v>155.60365560365562</v>
      </c>
      <c r="K235" s="51">
        <f t="shared" si="19"/>
        <v>0.003970360613679064</v>
      </c>
      <c r="L235" s="47">
        <f t="shared" si="20"/>
        <v>12.797527047913446</v>
      </c>
      <c r="N235" s="40"/>
    </row>
    <row r="236" spans="1:14" ht="13.5" customHeight="1">
      <c r="A236" s="91"/>
      <c r="B236" s="22">
        <v>550</v>
      </c>
      <c r="C236" s="89" t="s">
        <v>260</v>
      </c>
      <c r="D236" s="44">
        <v>243</v>
      </c>
      <c r="E236" s="49">
        <v>166</v>
      </c>
      <c r="F236" s="46">
        <f t="shared" si="16"/>
        <v>146.3855421686747</v>
      </c>
      <c r="G236" s="47">
        <f t="shared" si="18"/>
        <v>0.0014866605254739282</v>
      </c>
      <c r="H236" s="48">
        <v>2571</v>
      </c>
      <c r="I236" s="49">
        <v>2439</v>
      </c>
      <c r="J236" s="50">
        <f t="shared" si="17"/>
        <v>105.4120541205412</v>
      </c>
      <c r="K236" s="51">
        <f t="shared" si="19"/>
        <v>0.003155424153869822</v>
      </c>
      <c r="L236" s="47">
        <f t="shared" si="20"/>
        <v>9.451575262543757</v>
      </c>
      <c r="N236" s="40"/>
    </row>
    <row r="237" spans="1:14" ht="13.5" customHeight="1">
      <c r="A237" s="91"/>
      <c r="B237" s="22">
        <v>551</v>
      </c>
      <c r="C237" s="89" t="s">
        <v>261</v>
      </c>
      <c r="D237" s="44">
        <v>125363</v>
      </c>
      <c r="E237" s="49">
        <v>128500</v>
      </c>
      <c r="F237" s="46">
        <f t="shared" si="16"/>
        <v>97.55875486381322</v>
      </c>
      <c r="G237" s="47">
        <f t="shared" si="18"/>
        <v>0.766963882530815</v>
      </c>
      <c r="H237" s="48">
        <v>278084</v>
      </c>
      <c r="I237" s="49">
        <v>281968</v>
      </c>
      <c r="J237" s="50">
        <f t="shared" si="17"/>
        <v>98.6225387277989</v>
      </c>
      <c r="K237" s="51">
        <f t="shared" si="19"/>
        <v>0.34129637121926704</v>
      </c>
      <c r="L237" s="47">
        <f t="shared" si="20"/>
        <v>45.08098272464435</v>
      </c>
      <c r="N237" s="40"/>
    </row>
    <row r="238" spans="1:14" ht="13.5" customHeight="1">
      <c r="A238" s="91"/>
      <c r="B238" s="22">
        <v>552</v>
      </c>
      <c r="C238" s="89" t="s">
        <v>262</v>
      </c>
      <c r="D238" s="44">
        <v>522</v>
      </c>
      <c r="E238" s="49">
        <v>375</v>
      </c>
      <c r="F238" s="46">
        <f t="shared" si="16"/>
        <v>139.2</v>
      </c>
      <c r="G238" s="47">
        <f t="shared" si="18"/>
        <v>0.003193567054721771</v>
      </c>
      <c r="H238" s="48">
        <v>1191</v>
      </c>
      <c r="I238" s="49">
        <v>997</v>
      </c>
      <c r="J238" s="50">
        <f t="shared" si="17"/>
        <v>119.45837512537614</v>
      </c>
      <c r="K238" s="51">
        <f t="shared" si="19"/>
        <v>0.0014617309090855534</v>
      </c>
      <c r="L238" s="47">
        <f t="shared" si="20"/>
        <v>43.8287153652393</v>
      </c>
      <c r="N238" s="40"/>
    </row>
    <row r="239" spans="1:14" ht="13.5" customHeight="1">
      <c r="A239" s="91"/>
      <c r="B239" s="22">
        <v>553</v>
      </c>
      <c r="C239" s="89" t="s">
        <v>263</v>
      </c>
      <c r="D239" s="44">
        <v>302</v>
      </c>
      <c r="E239" s="49">
        <v>310</v>
      </c>
      <c r="F239" s="46">
        <f t="shared" si="16"/>
        <v>97.41935483870968</v>
      </c>
      <c r="G239" s="47">
        <f t="shared" si="18"/>
        <v>0.0018476192538811782</v>
      </c>
      <c r="H239" s="48">
        <v>3250</v>
      </c>
      <c r="I239" s="49">
        <v>2443</v>
      </c>
      <c r="J239" s="50">
        <f t="shared" si="17"/>
        <v>133.03315595579207</v>
      </c>
      <c r="K239" s="51">
        <f t="shared" si="19"/>
        <v>0.003988770322861502</v>
      </c>
      <c r="L239" s="47">
        <f t="shared" si="20"/>
        <v>9.292307692307693</v>
      </c>
      <c r="N239" s="40"/>
    </row>
    <row r="240" spans="1:14" ht="13.5" customHeight="1">
      <c r="A240" s="91"/>
      <c r="B240" s="22">
        <v>554</v>
      </c>
      <c r="C240" s="89" t="s">
        <v>264</v>
      </c>
      <c r="D240" s="44">
        <v>1362</v>
      </c>
      <c r="E240" s="49">
        <v>986</v>
      </c>
      <c r="F240" s="46">
        <f t="shared" si="16"/>
        <v>138.13387423935092</v>
      </c>
      <c r="G240" s="47">
        <f t="shared" si="18"/>
        <v>0.008332640476113127</v>
      </c>
      <c r="H240" s="48">
        <v>6427</v>
      </c>
      <c r="I240" s="49">
        <v>5708</v>
      </c>
      <c r="J240" s="50">
        <f t="shared" si="17"/>
        <v>112.59635599159074</v>
      </c>
      <c r="K240" s="51">
        <f t="shared" si="19"/>
        <v>0.007887946727701808</v>
      </c>
      <c r="L240" s="47">
        <f t="shared" si="20"/>
        <v>21.19184689590789</v>
      </c>
      <c r="N240" s="40"/>
    </row>
    <row r="241" spans="1:14" ht="13.5" customHeight="1">
      <c r="A241" s="91"/>
      <c r="B241" s="22">
        <v>555</v>
      </c>
      <c r="C241" s="89" t="s">
        <v>265</v>
      </c>
      <c r="D241" s="44">
        <v>1347</v>
      </c>
      <c r="E241" s="49">
        <v>1001</v>
      </c>
      <c r="F241" s="46">
        <f t="shared" si="16"/>
        <v>134.56543456543457</v>
      </c>
      <c r="G241" s="47">
        <f t="shared" si="18"/>
        <v>0.008240871307873996</v>
      </c>
      <c r="H241" s="48">
        <v>3186</v>
      </c>
      <c r="I241" s="49">
        <v>2514</v>
      </c>
      <c r="J241" s="50">
        <f t="shared" si="17"/>
        <v>126.73031026252983</v>
      </c>
      <c r="K241" s="51">
        <f t="shared" si="19"/>
        <v>0.0039102222303497676</v>
      </c>
      <c r="L241" s="47">
        <f t="shared" si="20"/>
        <v>42.27871939736347</v>
      </c>
      <c r="N241" s="40"/>
    </row>
    <row r="242" spans="1:14" ht="13.5" customHeight="1">
      <c r="A242" s="91"/>
      <c r="B242" s="22">
        <v>556</v>
      </c>
      <c r="C242" s="89" t="s">
        <v>266</v>
      </c>
      <c r="D242" s="44">
        <v>448</v>
      </c>
      <c r="E242" s="49">
        <v>272</v>
      </c>
      <c r="F242" s="46">
        <f t="shared" si="16"/>
        <v>164.70588235294116</v>
      </c>
      <c r="G242" s="47">
        <f t="shared" si="18"/>
        <v>0.00274083915807539</v>
      </c>
      <c r="H242" s="48">
        <v>1918</v>
      </c>
      <c r="I242" s="49">
        <v>1265</v>
      </c>
      <c r="J242" s="50">
        <f t="shared" si="17"/>
        <v>151.62055335968378</v>
      </c>
      <c r="K242" s="51">
        <f t="shared" si="19"/>
        <v>0.0023539881474610343</v>
      </c>
      <c r="L242" s="47">
        <f t="shared" si="20"/>
        <v>23.357664233576642</v>
      </c>
      <c r="N242" s="40"/>
    </row>
    <row r="243" spans="1:14" ht="13.5" customHeight="1">
      <c r="A243" s="91"/>
      <c r="B243" s="22">
        <v>558</v>
      </c>
      <c r="C243" s="89" t="s">
        <v>267</v>
      </c>
      <c r="D243" s="44">
        <v>80</v>
      </c>
      <c r="E243" s="49">
        <v>7</v>
      </c>
      <c r="F243" s="46">
        <f t="shared" si="16"/>
        <v>1142.857142857143</v>
      </c>
      <c r="G243" s="47">
        <f t="shared" si="18"/>
        <v>0.0004894355639420339</v>
      </c>
      <c r="H243" s="48">
        <v>243</v>
      </c>
      <c r="I243" s="49">
        <v>267</v>
      </c>
      <c r="J243" s="50">
        <f t="shared" si="17"/>
        <v>91.01123595505618</v>
      </c>
      <c r="K243" s="51">
        <f t="shared" si="19"/>
        <v>0.0002982372887554908</v>
      </c>
      <c r="L243" s="47">
        <f t="shared" si="20"/>
        <v>32.92181069958848</v>
      </c>
      <c r="N243" s="40"/>
    </row>
    <row r="244" spans="1:14" ht="13.5" customHeight="1">
      <c r="A244" s="91"/>
      <c r="B244" s="22">
        <v>559</v>
      </c>
      <c r="C244" s="89" t="s">
        <v>268</v>
      </c>
      <c r="D244" s="44">
        <v>4</v>
      </c>
      <c r="E244" s="49">
        <v>9</v>
      </c>
      <c r="F244" s="46">
        <f t="shared" si="16"/>
        <v>44.44444444444444</v>
      </c>
      <c r="G244" s="47">
        <f t="shared" si="18"/>
        <v>2.4471778197101695E-05</v>
      </c>
      <c r="H244" s="48">
        <v>108</v>
      </c>
      <c r="I244" s="49">
        <v>323</v>
      </c>
      <c r="J244" s="50">
        <f t="shared" si="17"/>
        <v>33.43653250773993</v>
      </c>
      <c r="K244" s="51">
        <f t="shared" si="19"/>
        <v>0.00013254990611355147</v>
      </c>
      <c r="L244" s="47">
        <f t="shared" si="20"/>
        <v>3.7037037037037033</v>
      </c>
      <c r="N244" s="40"/>
    </row>
    <row r="245" spans="1:14" ht="13.5" customHeight="1">
      <c r="A245" s="91"/>
      <c r="B245" s="22">
        <v>560</v>
      </c>
      <c r="C245" s="96" t="s">
        <v>269</v>
      </c>
      <c r="D245" s="44">
        <v>151</v>
      </c>
      <c r="E245" s="49">
        <v>96</v>
      </c>
      <c r="F245" s="46">
        <f t="shared" si="16"/>
        <v>157.29166666666669</v>
      </c>
      <c r="G245" s="47">
        <f t="shared" si="18"/>
        <v>0.0009238096269405891</v>
      </c>
      <c r="H245" s="48">
        <v>609</v>
      </c>
      <c r="I245" s="49">
        <v>393</v>
      </c>
      <c r="J245" s="50">
        <f t="shared" si="17"/>
        <v>154.96183206106872</v>
      </c>
      <c r="K245" s="51">
        <f t="shared" si="19"/>
        <v>0.0007474341928069706</v>
      </c>
      <c r="L245" s="47">
        <f t="shared" si="20"/>
        <v>24.794745484400657</v>
      </c>
      <c r="N245" s="40"/>
    </row>
    <row r="246" spans="1:14" ht="13.5" customHeight="1" thickBot="1">
      <c r="A246" s="63" t="s">
        <v>270</v>
      </c>
      <c r="B246" s="64" t="s">
        <v>271</v>
      </c>
      <c r="C246" s="65"/>
      <c r="D246" s="66">
        <f>SUM(D187:D245)</f>
        <v>206006</v>
      </c>
      <c r="E246" s="67">
        <f>SUM(E187:E245)</f>
        <v>210326</v>
      </c>
      <c r="F246" s="68">
        <f t="shared" si="16"/>
        <v>97.94604566244783</v>
      </c>
      <c r="G246" s="69">
        <f t="shared" si="18"/>
        <v>1.260333284818033</v>
      </c>
      <c r="H246" s="66">
        <f>SUM(H187:H245)</f>
        <v>900137</v>
      </c>
      <c r="I246" s="67">
        <f>SUM(I187:I245)</f>
        <v>843294</v>
      </c>
      <c r="J246" s="71">
        <f t="shared" si="17"/>
        <v>106.74059106314049</v>
      </c>
      <c r="K246" s="72">
        <f t="shared" si="19"/>
        <v>1.1047506929567952</v>
      </c>
      <c r="L246" s="69">
        <f t="shared" si="20"/>
        <v>22.886071786850223</v>
      </c>
      <c r="N246" s="40"/>
    </row>
    <row r="247" spans="1:14" ht="13.5" customHeight="1">
      <c r="A247" s="90" t="s">
        <v>272</v>
      </c>
      <c r="B247" s="20"/>
      <c r="C247" s="85"/>
      <c r="D247" s="99"/>
      <c r="E247" s="86"/>
      <c r="F247" s="34"/>
      <c r="G247" s="35"/>
      <c r="H247" s="100"/>
      <c r="I247" s="37"/>
      <c r="J247" s="38"/>
      <c r="K247" s="39"/>
      <c r="L247" s="35"/>
      <c r="N247" s="40"/>
    </row>
    <row r="248" spans="1:14" ht="13.5" customHeight="1">
      <c r="A248" s="41"/>
      <c r="B248" s="22">
        <v>702</v>
      </c>
      <c r="C248" s="89" t="s">
        <v>273</v>
      </c>
      <c r="D248" s="44"/>
      <c r="E248" s="93"/>
      <c r="F248" s="46"/>
      <c r="G248" s="47"/>
      <c r="H248" s="101"/>
      <c r="I248" s="102"/>
      <c r="J248" s="50"/>
      <c r="K248" s="51"/>
      <c r="L248" s="47"/>
      <c r="N248" s="40"/>
    </row>
    <row r="249" spans="1:14" ht="13.5" customHeight="1" thickBot="1">
      <c r="A249" s="63" t="s">
        <v>274</v>
      </c>
      <c r="B249" s="64" t="s">
        <v>275</v>
      </c>
      <c r="C249" s="65" t="s">
        <v>273</v>
      </c>
      <c r="D249" s="66">
        <f>SUM(D247:D248)</f>
        <v>0</v>
      </c>
      <c r="E249" s="67">
        <f>SUM(E247:E248)</f>
        <v>0</v>
      </c>
      <c r="F249" s="68">
        <v>0</v>
      </c>
      <c r="G249" s="69">
        <f t="shared" si="18"/>
        <v>0</v>
      </c>
      <c r="H249" s="66">
        <f>SUM(H247:H248)</f>
        <v>0</v>
      </c>
      <c r="I249" s="67">
        <f>SUM(I247:I248)</f>
        <v>0</v>
      </c>
      <c r="J249" s="103">
        <v>0</v>
      </c>
      <c r="K249" s="72">
        <f t="shared" si="19"/>
        <v>0</v>
      </c>
      <c r="L249" s="69">
        <v>0</v>
      </c>
      <c r="N249" s="40"/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 horizontalCentered="1"/>
  <pageMargins left="0.5118110236220472" right="0.5118110236220472" top="0.5511811023622047" bottom="0.5511811023622047" header="0.31496062992125984" footer="0.31496062992125984"/>
  <pageSetup fitToHeight="3" fitToWidth="1" horizontalDpi="600" verticalDpi="600" orientation="portrait" paperSize="9" scale="68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50"/>
  <sheetViews>
    <sheetView zoomScalePageLayoutView="0" workbookViewId="0" topLeftCell="A36">
      <selection activeCell="F52" sqref="F52"/>
    </sheetView>
  </sheetViews>
  <sheetFormatPr defaultColWidth="9.00390625" defaultRowHeight="13.5"/>
  <cols>
    <col min="1" max="2" width="7.625" style="7" customWidth="1"/>
    <col min="3" max="3" width="12.375" style="11" customWidth="1"/>
    <col min="4" max="5" width="12.875" style="104" customWidth="1"/>
    <col min="6" max="6" width="8.625" style="5" customWidth="1"/>
    <col min="7" max="7" width="10.75390625" style="7" customWidth="1"/>
    <col min="8" max="9" width="12.875" style="104" customWidth="1"/>
    <col min="10" max="12" width="8.625" style="7" customWidth="1"/>
    <col min="13" max="13" width="7.50390625" style="6" customWidth="1"/>
    <col min="14" max="14" width="6.875" style="7" customWidth="1"/>
    <col min="15" max="249" width="9.00390625" style="7" customWidth="1"/>
    <col min="250" max="251" width="7.625" style="7" customWidth="1"/>
    <col min="252" max="252" width="12.375" style="7" customWidth="1"/>
    <col min="253" max="254" width="12.875" style="7" customWidth="1"/>
    <col min="255" max="16384" width="8.625" style="7" customWidth="1"/>
  </cols>
  <sheetData>
    <row r="1" spans="1:2" ht="15.75" customHeight="1">
      <c r="A1" s="1" t="s">
        <v>276</v>
      </c>
      <c r="B1" s="10"/>
    </row>
    <row r="2" spans="2:5" ht="15.75" customHeight="1">
      <c r="B2" s="10"/>
      <c r="E2" s="105"/>
    </row>
    <row r="3" spans="1:2" ht="15.75" customHeight="1">
      <c r="A3" s="7" t="s">
        <v>277</v>
      </c>
      <c r="B3" s="10"/>
    </row>
    <row r="4" ht="15.75" customHeight="1">
      <c r="B4" s="10"/>
    </row>
    <row r="5" spans="1:13" ht="15.75" customHeight="1" thickBot="1">
      <c r="A5" s="12" t="s">
        <v>278</v>
      </c>
      <c r="B5" s="10"/>
      <c r="L5" s="5" t="s">
        <v>279</v>
      </c>
      <c r="M5" s="15"/>
    </row>
    <row r="6" spans="1:13" ht="13.5" customHeight="1">
      <c r="A6" s="449" t="s">
        <v>4</v>
      </c>
      <c r="B6" s="451" t="s">
        <v>5</v>
      </c>
      <c r="C6" s="453" t="s">
        <v>6</v>
      </c>
      <c r="D6" s="442" t="s">
        <v>280</v>
      </c>
      <c r="E6" s="443"/>
      <c r="F6" s="443"/>
      <c r="G6" s="455"/>
      <c r="H6" s="442" t="s">
        <v>281</v>
      </c>
      <c r="I6" s="443"/>
      <c r="J6" s="443"/>
      <c r="K6" s="443"/>
      <c r="L6" s="444" t="s">
        <v>282</v>
      </c>
      <c r="M6" s="106"/>
    </row>
    <row r="7" spans="1:13" ht="13.5" customHeight="1">
      <c r="A7" s="450"/>
      <c r="B7" s="452"/>
      <c r="C7" s="454"/>
      <c r="D7" s="107" t="s">
        <v>10</v>
      </c>
      <c r="E7" s="108" t="s">
        <v>11</v>
      </c>
      <c r="F7" s="109" t="s">
        <v>283</v>
      </c>
      <c r="G7" s="110" t="s">
        <v>284</v>
      </c>
      <c r="H7" s="18" t="s">
        <v>10</v>
      </c>
      <c r="I7" s="19" t="s">
        <v>11</v>
      </c>
      <c r="J7" s="111" t="s">
        <v>283</v>
      </c>
      <c r="K7" s="111" t="s">
        <v>284</v>
      </c>
      <c r="L7" s="445"/>
      <c r="M7" s="112"/>
    </row>
    <row r="8" spans="1:13" ht="13.5" customHeight="1">
      <c r="A8" s="446" t="s">
        <v>285</v>
      </c>
      <c r="B8" s="447"/>
      <c r="C8" s="448"/>
      <c r="D8" s="113">
        <f>D37+D62+D66+D112+D147+D172+D187+D247+D250</f>
        <v>7448051</v>
      </c>
      <c r="E8" s="114">
        <f>E37+E62+E66+E112+E147+E172+E187+E247+E250</f>
        <v>6743141</v>
      </c>
      <c r="F8" s="115">
        <f>D8/E8*100</f>
        <v>110.45373365320405</v>
      </c>
      <c r="G8" s="116">
        <f>D8/$D$8*100</f>
        <v>100</v>
      </c>
      <c r="H8" s="117">
        <f>H37+H62+H66+H112+H147+H172+H187+H247+H250</f>
        <v>82703302</v>
      </c>
      <c r="I8" s="118">
        <f>I37+I62+I66+I112+I147+I172+I187+I247+I250</f>
        <v>75379220</v>
      </c>
      <c r="J8" s="119">
        <f>H8/I8*100</f>
        <v>109.71631439009319</v>
      </c>
      <c r="K8" s="119">
        <f>H8/$H$8*100</f>
        <v>100</v>
      </c>
      <c r="L8" s="120">
        <f>D8/H8*100</f>
        <v>9.005748041353899</v>
      </c>
      <c r="M8" s="121"/>
    </row>
    <row r="9" spans="1:13" ht="13.5" customHeight="1">
      <c r="A9" s="122"/>
      <c r="B9" s="22"/>
      <c r="C9" s="123"/>
      <c r="D9" s="124"/>
      <c r="E9" s="125"/>
      <c r="F9" s="126"/>
      <c r="G9" s="127"/>
      <c r="H9" s="128"/>
      <c r="I9" s="93"/>
      <c r="J9" s="50"/>
      <c r="K9" s="51"/>
      <c r="L9" s="47"/>
      <c r="M9" s="121"/>
    </row>
    <row r="10" spans="1:13" ht="13.5" customHeight="1">
      <c r="A10" s="41" t="s">
        <v>15</v>
      </c>
      <c r="B10" s="22">
        <v>103</v>
      </c>
      <c r="C10" s="129" t="s">
        <v>16</v>
      </c>
      <c r="D10" s="104">
        <v>311252</v>
      </c>
      <c r="E10" s="130">
        <v>282775</v>
      </c>
      <c r="F10" s="126">
        <f>D10/E10*100</f>
        <v>110.07055079126513</v>
      </c>
      <c r="G10" s="127">
        <f>D10/$D$8*100</f>
        <v>4.17897245870094</v>
      </c>
      <c r="H10" s="131">
        <v>3550464</v>
      </c>
      <c r="I10" s="49">
        <v>3152745</v>
      </c>
      <c r="J10" s="50">
        <f>H10/I10*100</f>
        <v>112.61500692253894</v>
      </c>
      <c r="K10" s="51">
        <f>H10/$H$8*100</f>
        <v>4.293013596966177</v>
      </c>
      <c r="L10" s="47">
        <f aca="true" t="shared" si="0" ref="L10:L73">D10/H10*100</f>
        <v>8.766516151128416</v>
      </c>
      <c r="M10" s="121"/>
    </row>
    <row r="11" spans="1:13" ht="13.5" customHeight="1">
      <c r="A11" s="41"/>
      <c r="B11" s="22">
        <v>105</v>
      </c>
      <c r="C11" s="129" t="s">
        <v>17</v>
      </c>
      <c r="D11" s="132">
        <v>1997363</v>
      </c>
      <c r="E11" s="133">
        <v>1885207</v>
      </c>
      <c r="F11" s="126">
        <f aca="true" t="shared" si="1" ref="F11:F18">D11/E11*100</f>
        <v>105.94926710965957</v>
      </c>
      <c r="G11" s="127">
        <f aca="true" t="shared" si="2" ref="G11:G61">D11/$D$8*100</f>
        <v>26.817257293216706</v>
      </c>
      <c r="H11" s="131">
        <v>19193653</v>
      </c>
      <c r="I11" s="49">
        <v>18459259</v>
      </c>
      <c r="J11" s="50">
        <f aca="true" t="shared" si="3" ref="J11:J74">H11/I11*100</f>
        <v>103.978458723614</v>
      </c>
      <c r="K11" s="51">
        <f aca="true" t="shared" si="4" ref="K11:K74">H11/$H$8*100</f>
        <v>23.207843623946236</v>
      </c>
      <c r="L11" s="47">
        <f t="shared" si="0"/>
        <v>10.406372356528482</v>
      </c>
      <c r="M11" s="121"/>
    </row>
    <row r="12" spans="1:13" ht="13.5" customHeight="1">
      <c r="A12" s="41"/>
      <c r="B12" s="22">
        <v>106</v>
      </c>
      <c r="C12" s="129" t="s">
        <v>18</v>
      </c>
      <c r="D12" s="104">
        <v>219696</v>
      </c>
      <c r="E12" s="130">
        <v>192535</v>
      </c>
      <c r="F12" s="126">
        <f t="shared" si="1"/>
        <v>114.10704547225178</v>
      </c>
      <c r="G12" s="127">
        <f t="shared" si="2"/>
        <v>2.949711273459325</v>
      </c>
      <c r="H12" s="131">
        <v>2997514</v>
      </c>
      <c r="I12" s="49">
        <v>2847768</v>
      </c>
      <c r="J12" s="50">
        <f t="shared" si="3"/>
        <v>105.2583637431139</v>
      </c>
      <c r="K12" s="51">
        <f t="shared" si="4"/>
        <v>3.6244187686726224</v>
      </c>
      <c r="L12" s="47">
        <f t="shared" si="0"/>
        <v>7.329273524660769</v>
      </c>
      <c r="M12" s="121"/>
    </row>
    <row r="13" spans="1:13" ht="13.5" customHeight="1">
      <c r="A13" s="41"/>
      <c r="B13" s="22">
        <v>107</v>
      </c>
      <c r="C13" s="129" t="s">
        <v>19</v>
      </c>
      <c r="D13" s="132">
        <v>657</v>
      </c>
      <c r="E13" s="133">
        <v>397</v>
      </c>
      <c r="F13" s="126">
        <f t="shared" si="1"/>
        <v>165.4911838790932</v>
      </c>
      <c r="G13" s="127">
        <f t="shared" si="2"/>
        <v>0.008821099640697948</v>
      </c>
      <c r="H13" s="131">
        <v>3577</v>
      </c>
      <c r="I13" s="49">
        <v>4255</v>
      </c>
      <c r="J13" s="50">
        <f t="shared" si="3"/>
        <v>84.06580493537015</v>
      </c>
      <c r="K13" s="51">
        <f t="shared" si="4"/>
        <v>0.004325099377531504</v>
      </c>
      <c r="L13" s="47">
        <f t="shared" si="0"/>
        <v>18.367346938775512</v>
      </c>
      <c r="M13" s="121"/>
    </row>
    <row r="14" spans="1:13" ht="13.5" customHeight="1">
      <c r="A14" s="41"/>
      <c r="B14" s="22">
        <v>108</v>
      </c>
      <c r="C14" s="129" t="s">
        <v>20</v>
      </c>
      <c r="D14" s="104">
        <v>11662</v>
      </c>
      <c r="E14" s="130">
        <v>9932</v>
      </c>
      <c r="F14" s="126">
        <f t="shared" si="1"/>
        <v>117.41844542891664</v>
      </c>
      <c r="G14" s="127">
        <f t="shared" si="2"/>
        <v>0.1565778752052047</v>
      </c>
      <c r="H14" s="131">
        <v>234660</v>
      </c>
      <c r="I14" s="49">
        <v>204604</v>
      </c>
      <c r="J14" s="50">
        <f t="shared" si="3"/>
        <v>114.68983988582823</v>
      </c>
      <c r="K14" s="51">
        <f t="shared" si="4"/>
        <v>0.28373715961183754</v>
      </c>
      <c r="L14" s="47">
        <f t="shared" si="0"/>
        <v>4.969743458620983</v>
      </c>
      <c r="M14" s="121"/>
    </row>
    <row r="15" spans="1:13" ht="13.5" customHeight="1">
      <c r="A15" s="41"/>
      <c r="B15" s="22">
        <v>110</v>
      </c>
      <c r="C15" s="129" t="s">
        <v>21</v>
      </c>
      <c r="D15" s="132">
        <v>345123</v>
      </c>
      <c r="E15" s="133">
        <v>305788</v>
      </c>
      <c r="F15" s="126">
        <f t="shared" si="1"/>
        <v>112.8634871217968</v>
      </c>
      <c r="G15" s="127">
        <f t="shared" si="2"/>
        <v>4.63373572495677</v>
      </c>
      <c r="H15" s="131">
        <v>2335237</v>
      </c>
      <c r="I15" s="49">
        <v>2079142</v>
      </c>
      <c r="J15" s="50">
        <f t="shared" si="3"/>
        <v>112.31734051834843</v>
      </c>
      <c r="K15" s="51">
        <f t="shared" si="4"/>
        <v>2.8236321205167845</v>
      </c>
      <c r="L15" s="47">
        <f t="shared" si="0"/>
        <v>14.778928220133544</v>
      </c>
      <c r="M15" s="121"/>
    </row>
    <row r="16" spans="1:13" ht="13.5" customHeight="1">
      <c r="A16" s="41"/>
      <c r="B16" s="22">
        <v>111</v>
      </c>
      <c r="C16" s="129" t="s">
        <v>22</v>
      </c>
      <c r="D16" s="104">
        <v>371074</v>
      </c>
      <c r="E16" s="130">
        <v>327304</v>
      </c>
      <c r="F16" s="126">
        <f t="shared" si="1"/>
        <v>113.37288881284677</v>
      </c>
      <c r="G16" s="127">
        <f t="shared" si="2"/>
        <v>4.982162447598707</v>
      </c>
      <c r="H16" s="131">
        <v>2770728</v>
      </c>
      <c r="I16" s="49">
        <v>2550228</v>
      </c>
      <c r="J16" s="50">
        <f t="shared" si="3"/>
        <v>108.6462857438629</v>
      </c>
      <c r="K16" s="51">
        <f t="shared" si="4"/>
        <v>3.3502023897425524</v>
      </c>
      <c r="L16" s="47">
        <f t="shared" si="0"/>
        <v>13.3926534831279</v>
      </c>
      <c r="M16" s="121"/>
    </row>
    <row r="17" spans="1:13" ht="13.5" customHeight="1">
      <c r="A17" s="41"/>
      <c r="B17" s="22">
        <v>112</v>
      </c>
      <c r="C17" s="129" t="s">
        <v>23</v>
      </c>
      <c r="D17" s="132">
        <v>115735</v>
      </c>
      <c r="E17" s="133">
        <v>85178</v>
      </c>
      <c r="F17" s="126">
        <f t="shared" si="1"/>
        <v>135.87428678766818</v>
      </c>
      <c r="G17" s="127">
        <f t="shared" si="2"/>
        <v>1.5538964488830702</v>
      </c>
      <c r="H17" s="131">
        <v>1075967</v>
      </c>
      <c r="I17" s="49">
        <v>956471</v>
      </c>
      <c r="J17" s="50">
        <f t="shared" si="3"/>
        <v>112.49342635584352</v>
      </c>
      <c r="K17" s="51">
        <f t="shared" si="4"/>
        <v>1.3009964221259267</v>
      </c>
      <c r="L17" s="47">
        <f t="shared" si="0"/>
        <v>10.756370780888261</v>
      </c>
      <c r="M17" s="121"/>
    </row>
    <row r="18" spans="1:13" ht="13.5" customHeight="1">
      <c r="A18" s="41"/>
      <c r="B18" s="22">
        <v>113</v>
      </c>
      <c r="C18" s="129" t="s">
        <v>24</v>
      </c>
      <c r="D18" s="104">
        <v>186927</v>
      </c>
      <c r="E18" s="130">
        <v>156003</v>
      </c>
      <c r="F18" s="126">
        <f t="shared" si="1"/>
        <v>119.82269571739006</v>
      </c>
      <c r="G18" s="127">
        <f t="shared" si="2"/>
        <v>2.509743824256842</v>
      </c>
      <c r="H18" s="131">
        <v>2091021</v>
      </c>
      <c r="I18" s="49">
        <v>2161907</v>
      </c>
      <c r="J18" s="50">
        <f t="shared" si="3"/>
        <v>96.72113555300945</v>
      </c>
      <c r="K18" s="51">
        <f t="shared" si="4"/>
        <v>2.5283404041110717</v>
      </c>
      <c r="L18" s="47">
        <f t="shared" si="0"/>
        <v>8.93950849847993</v>
      </c>
      <c r="M18" s="121"/>
    </row>
    <row r="19" spans="1:13" ht="13.5" customHeight="1">
      <c r="A19" s="41"/>
      <c r="B19" s="22">
        <v>116</v>
      </c>
      <c r="C19" s="129" t="s">
        <v>25</v>
      </c>
      <c r="D19" s="132">
        <v>3</v>
      </c>
      <c r="E19" s="133">
        <v>0</v>
      </c>
      <c r="F19" s="134" t="s">
        <v>124</v>
      </c>
      <c r="G19" s="127">
        <f t="shared" si="2"/>
        <v>4.027899379314132E-05</v>
      </c>
      <c r="H19" s="131">
        <v>258607</v>
      </c>
      <c r="I19" s="49">
        <v>192663</v>
      </c>
      <c r="J19" s="50">
        <f t="shared" si="3"/>
        <v>134.22764101046906</v>
      </c>
      <c r="K19" s="51">
        <f t="shared" si="4"/>
        <v>0.3126924726657226</v>
      </c>
      <c r="L19" s="47">
        <f t="shared" si="0"/>
        <v>0.0011600614059170866</v>
      </c>
      <c r="M19" s="121"/>
    </row>
    <row r="20" spans="1:13" ht="13.5" customHeight="1">
      <c r="A20" s="41"/>
      <c r="B20" s="22">
        <v>117</v>
      </c>
      <c r="C20" s="129" t="s">
        <v>26</v>
      </c>
      <c r="D20" s="104">
        <v>144441</v>
      </c>
      <c r="E20" s="130">
        <v>120812</v>
      </c>
      <c r="F20" s="126">
        <f aca="true" t="shared" si="5" ref="F20:F33">D20/E20*100</f>
        <v>119.55848756746019</v>
      </c>
      <c r="G20" s="127">
        <f t="shared" si="2"/>
        <v>1.939312714158375</v>
      </c>
      <c r="H20" s="131">
        <v>1152433</v>
      </c>
      <c r="I20" s="49">
        <v>1096133</v>
      </c>
      <c r="J20" s="50">
        <f t="shared" si="3"/>
        <v>105.1362380295092</v>
      </c>
      <c r="K20" s="51">
        <f t="shared" si="4"/>
        <v>1.3934546410250948</v>
      </c>
      <c r="L20" s="47">
        <f t="shared" si="0"/>
        <v>12.533570281309196</v>
      </c>
      <c r="M20" s="121"/>
    </row>
    <row r="21" spans="1:13" ht="13.5" customHeight="1">
      <c r="A21" s="41"/>
      <c r="B21" s="22">
        <v>118</v>
      </c>
      <c r="C21" s="129" t="s">
        <v>27</v>
      </c>
      <c r="D21" s="132">
        <v>306457</v>
      </c>
      <c r="E21" s="133">
        <v>302428</v>
      </c>
      <c r="F21" s="126">
        <f t="shared" si="5"/>
        <v>101.33221791633049</v>
      </c>
      <c r="G21" s="127">
        <f t="shared" si="2"/>
        <v>4.114593200288237</v>
      </c>
      <c r="H21" s="131">
        <v>2378912</v>
      </c>
      <c r="I21" s="49">
        <v>2230688</v>
      </c>
      <c r="J21" s="50">
        <f t="shared" si="3"/>
        <v>106.64476609906899</v>
      </c>
      <c r="K21" s="51">
        <f t="shared" si="4"/>
        <v>2.876441378362378</v>
      </c>
      <c r="L21" s="47">
        <f t="shared" si="0"/>
        <v>12.88223355887061</v>
      </c>
      <c r="M21" s="121"/>
    </row>
    <row r="22" spans="1:13" ht="13.5" customHeight="1">
      <c r="A22" s="41"/>
      <c r="B22" s="22">
        <v>120</v>
      </c>
      <c r="C22" s="129" t="s">
        <v>28</v>
      </c>
      <c r="D22" s="104">
        <v>21407</v>
      </c>
      <c r="E22" s="130">
        <v>19417</v>
      </c>
      <c r="F22" s="126">
        <f t="shared" si="5"/>
        <v>110.24875109440183</v>
      </c>
      <c r="G22" s="127">
        <f t="shared" si="2"/>
        <v>0.28741747337659207</v>
      </c>
      <c r="H22" s="131">
        <v>177551</v>
      </c>
      <c r="I22" s="49">
        <v>141583</v>
      </c>
      <c r="J22" s="50">
        <f t="shared" si="3"/>
        <v>125.40417988035286</v>
      </c>
      <c r="K22" s="51">
        <f t="shared" si="4"/>
        <v>0.21468429398381217</v>
      </c>
      <c r="L22" s="47">
        <f t="shared" si="0"/>
        <v>12.056817477795112</v>
      </c>
      <c r="M22" s="121"/>
    </row>
    <row r="23" spans="1:13" ht="13.5" customHeight="1">
      <c r="A23" s="41"/>
      <c r="B23" s="22">
        <v>121</v>
      </c>
      <c r="C23" s="129" t="s">
        <v>29</v>
      </c>
      <c r="D23" s="132">
        <v>2804</v>
      </c>
      <c r="E23" s="133">
        <v>2078</v>
      </c>
      <c r="F23" s="126">
        <f t="shared" si="5"/>
        <v>134.93743984600576</v>
      </c>
      <c r="G23" s="127">
        <f t="shared" si="2"/>
        <v>0.03764743286532275</v>
      </c>
      <c r="H23" s="131">
        <v>17190</v>
      </c>
      <c r="I23" s="49">
        <v>16761</v>
      </c>
      <c r="J23" s="50">
        <f t="shared" si="3"/>
        <v>102.55951315553963</v>
      </c>
      <c r="K23" s="51">
        <f t="shared" si="4"/>
        <v>0.02078514350007452</v>
      </c>
      <c r="L23" s="47">
        <f t="shared" si="0"/>
        <v>16.311809191390346</v>
      </c>
      <c r="M23" s="121"/>
    </row>
    <row r="24" spans="1:13" ht="13.5" customHeight="1">
      <c r="A24" s="41"/>
      <c r="B24" s="22">
        <v>122</v>
      </c>
      <c r="C24" s="129" t="s">
        <v>30</v>
      </c>
      <c r="D24" s="104">
        <v>30938</v>
      </c>
      <c r="E24" s="130">
        <v>26010</v>
      </c>
      <c r="F24" s="126">
        <f t="shared" si="5"/>
        <v>118.94655901576317</v>
      </c>
      <c r="G24" s="127">
        <f t="shared" si="2"/>
        <v>0.41538383665740203</v>
      </c>
      <c r="H24" s="131">
        <v>141484</v>
      </c>
      <c r="I24" s="49">
        <v>119594</v>
      </c>
      <c r="J24" s="50">
        <f t="shared" si="3"/>
        <v>118.30359382577723</v>
      </c>
      <c r="K24" s="51">
        <f t="shared" si="4"/>
        <v>0.17107418516373143</v>
      </c>
      <c r="L24" s="47">
        <f t="shared" si="0"/>
        <v>21.86678352322524</v>
      </c>
      <c r="M24" s="121"/>
    </row>
    <row r="25" spans="1:13" ht="13.5" customHeight="1">
      <c r="A25" s="41"/>
      <c r="B25" s="22">
        <v>123</v>
      </c>
      <c r="C25" s="129" t="s">
        <v>31</v>
      </c>
      <c r="D25" s="132">
        <v>71204</v>
      </c>
      <c r="E25" s="133">
        <v>58627</v>
      </c>
      <c r="F25" s="126">
        <f t="shared" si="5"/>
        <v>121.45257304654852</v>
      </c>
      <c r="G25" s="127">
        <f t="shared" si="2"/>
        <v>0.9560084913489449</v>
      </c>
      <c r="H25" s="131">
        <v>607163</v>
      </c>
      <c r="I25" s="49">
        <v>599927</v>
      </c>
      <c r="J25" s="50">
        <f t="shared" si="3"/>
        <v>101.20614674785433</v>
      </c>
      <c r="K25" s="51">
        <f t="shared" si="4"/>
        <v>0.7341460199497234</v>
      </c>
      <c r="L25" s="47">
        <f t="shared" si="0"/>
        <v>11.727328575687254</v>
      </c>
      <c r="M25" s="121"/>
    </row>
    <row r="26" spans="1:13" ht="13.5" customHeight="1">
      <c r="A26" s="41"/>
      <c r="B26" s="22">
        <v>124</v>
      </c>
      <c r="C26" s="129" t="s">
        <v>32</v>
      </c>
      <c r="D26" s="104">
        <v>5564</v>
      </c>
      <c r="E26" s="130">
        <v>4985</v>
      </c>
      <c r="F26" s="126">
        <f t="shared" si="5"/>
        <v>111.6148445336008</v>
      </c>
      <c r="G26" s="127">
        <f t="shared" si="2"/>
        <v>0.07470410715501276</v>
      </c>
      <c r="H26" s="131">
        <v>38974</v>
      </c>
      <c r="I26" s="49">
        <v>48440</v>
      </c>
      <c r="J26" s="50">
        <f t="shared" si="3"/>
        <v>80.45829892650703</v>
      </c>
      <c r="K26" s="51">
        <f t="shared" si="4"/>
        <v>0.04712508334915092</v>
      </c>
      <c r="L26" s="47">
        <f t="shared" si="0"/>
        <v>14.2761841227485</v>
      </c>
      <c r="M26" s="121"/>
    </row>
    <row r="27" spans="1:13" ht="13.5" customHeight="1">
      <c r="A27" s="41"/>
      <c r="B27" s="22">
        <v>125</v>
      </c>
      <c r="C27" s="129" t="s">
        <v>33</v>
      </c>
      <c r="D27" s="132">
        <v>3655</v>
      </c>
      <c r="E27" s="133">
        <v>3512</v>
      </c>
      <c r="F27" s="126">
        <f t="shared" si="5"/>
        <v>104.07175398633257</v>
      </c>
      <c r="G27" s="127">
        <f t="shared" si="2"/>
        <v>0.049073240771310506</v>
      </c>
      <c r="H27" s="131">
        <v>30211</v>
      </c>
      <c r="I27" s="49">
        <v>28307</v>
      </c>
      <c r="J27" s="50">
        <f t="shared" si="3"/>
        <v>106.72625145723673</v>
      </c>
      <c r="K27" s="51">
        <f t="shared" si="4"/>
        <v>0.0365293758162159</v>
      </c>
      <c r="L27" s="47">
        <f t="shared" si="0"/>
        <v>12.098242362053558</v>
      </c>
      <c r="M27" s="121"/>
    </row>
    <row r="28" spans="1:13" ht="13.5" customHeight="1">
      <c r="A28" s="41"/>
      <c r="B28" s="22">
        <v>126</v>
      </c>
      <c r="C28" s="129" t="s">
        <v>34</v>
      </c>
      <c r="D28" s="104">
        <v>1</v>
      </c>
      <c r="E28" s="130">
        <v>0</v>
      </c>
      <c r="F28" s="134" t="s">
        <v>124</v>
      </c>
      <c r="G28" s="127">
        <f t="shared" si="2"/>
        <v>1.342633126438044E-05</v>
      </c>
      <c r="H28" s="131">
        <v>351</v>
      </c>
      <c r="I28" s="49">
        <v>554</v>
      </c>
      <c r="J28" s="50">
        <f t="shared" si="3"/>
        <v>63.35740072202166</v>
      </c>
      <c r="K28" s="51">
        <f t="shared" si="4"/>
        <v>0.00042440868926853735</v>
      </c>
      <c r="L28" s="47">
        <f t="shared" si="0"/>
        <v>0.2849002849002849</v>
      </c>
      <c r="M28" s="121"/>
    </row>
    <row r="29" spans="1:13" ht="13.5" customHeight="1">
      <c r="A29" s="41"/>
      <c r="B29" s="22">
        <v>127</v>
      </c>
      <c r="C29" s="129" t="s">
        <v>35</v>
      </c>
      <c r="D29" s="132">
        <v>20150</v>
      </c>
      <c r="E29" s="133">
        <v>16238</v>
      </c>
      <c r="F29" s="126">
        <f t="shared" si="5"/>
        <v>124.0916369010962</v>
      </c>
      <c r="G29" s="127">
        <f t="shared" si="2"/>
        <v>0.27054057497726586</v>
      </c>
      <c r="H29" s="131">
        <v>159398</v>
      </c>
      <c r="I29" s="49">
        <v>131013</v>
      </c>
      <c r="J29" s="50">
        <f t="shared" si="3"/>
        <v>121.66578889117874</v>
      </c>
      <c r="K29" s="51">
        <f t="shared" si="4"/>
        <v>0.1927347471567701</v>
      </c>
      <c r="L29" s="47">
        <f t="shared" si="0"/>
        <v>12.641312939936512</v>
      </c>
      <c r="M29" s="121"/>
    </row>
    <row r="30" spans="1:13" ht="13.5" customHeight="1">
      <c r="A30" s="41"/>
      <c r="B30" s="22">
        <v>128</v>
      </c>
      <c r="C30" s="129" t="s">
        <v>36</v>
      </c>
      <c r="E30" s="130"/>
      <c r="F30" s="126"/>
      <c r="G30" s="127">
        <f t="shared" si="2"/>
        <v>0</v>
      </c>
      <c r="H30" s="131">
        <v>103</v>
      </c>
      <c r="I30" s="49">
        <v>129</v>
      </c>
      <c r="J30" s="50">
        <f t="shared" si="3"/>
        <v>79.84496124031007</v>
      </c>
      <c r="K30" s="51">
        <f t="shared" si="4"/>
        <v>0.00012454158118136566</v>
      </c>
      <c r="L30" s="47">
        <f t="shared" si="0"/>
        <v>0</v>
      </c>
      <c r="M30" s="121"/>
    </row>
    <row r="31" spans="1:13" ht="13.5" customHeight="1">
      <c r="A31" s="41"/>
      <c r="B31" s="22">
        <v>129</v>
      </c>
      <c r="C31" s="129" t="s">
        <v>37</v>
      </c>
      <c r="D31" s="132">
        <v>85</v>
      </c>
      <c r="E31" s="133">
        <v>94</v>
      </c>
      <c r="F31" s="126">
        <f t="shared" si="5"/>
        <v>90.42553191489363</v>
      </c>
      <c r="G31" s="127">
        <f t="shared" si="2"/>
        <v>0.0011412381574723374</v>
      </c>
      <c r="H31" s="131">
        <v>1196</v>
      </c>
      <c r="I31" s="49">
        <v>2531</v>
      </c>
      <c r="J31" s="50">
        <f t="shared" si="3"/>
        <v>47.25404978269459</v>
      </c>
      <c r="K31" s="51">
        <f t="shared" si="4"/>
        <v>0.0014461333115816826</v>
      </c>
      <c r="L31" s="47">
        <f t="shared" si="0"/>
        <v>7.1070234113712365</v>
      </c>
      <c r="M31" s="121"/>
    </row>
    <row r="32" spans="1:13" ht="13.5" customHeight="1">
      <c r="A32" s="41"/>
      <c r="B32" s="22">
        <v>130</v>
      </c>
      <c r="C32" s="129" t="s">
        <v>38</v>
      </c>
      <c r="D32" s="104">
        <v>3</v>
      </c>
      <c r="E32" s="130">
        <v>0</v>
      </c>
      <c r="F32" s="134" t="s">
        <v>124</v>
      </c>
      <c r="G32" s="127">
        <f t="shared" si="2"/>
        <v>4.027899379314132E-05</v>
      </c>
      <c r="H32" s="131">
        <v>99</v>
      </c>
      <c r="I32" s="49">
        <v>27</v>
      </c>
      <c r="J32" s="50">
        <f t="shared" si="3"/>
        <v>366.66666666666663</v>
      </c>
      <c r="K32" s="51">
        <f t="shared" si="4"/>
        <v>0.00011970501492189513</v>
      </c>
      <c r="L32" s="47">
        <f t="shared" si="0"/>
        <v>3.0303030303030303</v>
      </c>
      <c r="M32" s="121"/>
    </row>
    <row r="33" spans="1:13" ht="13.5" customHeight="1">
      <c r="A33" s="41"/>
      <c r="B33" s="22">
        <v>131</v>
      </c>
      <c r="C33" s="129" t="s">
        <v>39</v>
      </c>
      <c r="D33" s="132">
        <v>41</v>
      </c>
      <c r="E33" s="133">
        <v>53</v>
      </c>
      <c r="F33" s="126">
        <f t="shared" si="5"/>
        <v>77.35849056603774</v>
      </c>
      <c r="G33" s="127">
        <f t="shared" si="2"/>
        <v>0.0005504795818395981</v>
      </c>
      <c r="H33" s="131">
        <v>1177</v>
      </c>
      <c r="I33" s="49">
        <v>1218</v>
      </c>
      <c r="J33" s="50">
        <f t="shared" si="3"/>
        <v>96.63382594417077</v>
      </c>
      <c r="K33" s="51">
        <f t="shared" si="4"/>
        <v>0.0014231596218491978</v>
      </c>
      <c r="L33" s="47">
        <f t="shared" si="0"/>
        <v>3.4834324553950724</v>
      </c>
      <c r="M33" s="121"/>
    </row>
    <row r="34" spans="1:13" ht="13.5" customHeight="1">
      <c r="A34" s="41"/>
      <c r="B34" s="22">
        <v>132</v>
      </c>
      <c r="C34" s="129" t="s">
        <v>40</v>
      </c>
      <c r="D34" s="104">
        <v>1</v>
      </c>
      <c r="E34" s="130">
        <v>0</v>
      </c>
      <c r="F34" s="134" t="s">
        <v>124</v>
      </c>
      <c r="G34" s="127">
        <f t="shared" si="2"/>
        <v>1.342633126438044E-05</v>
      </c>
      <c r="H34" s="131">
        <v>105</v>
      </c>
      <c r="I34" s="49">
        <v>152</v>
      </c>
      <c r="J34" s="50">
        <f t="shared" si="3"/>
        <v>69.07894736842105</v>
      </c>
      <c r="K34" s="51">
        <f t="shared" si="4"/>
        <v>0.0001269598643111009</v>
      </c>
      <c r="L34" s="47">
        <f t="shared" si="0"/>
        <v>0.9523809523809524</v>
      </c>
      <c r="M34" s="121"/>
    </row>
    <row r="35" spans="1:13" ht="13.5" customHeight="1">
      <c r="A35" s="41"/>
      <c r="B35" s="54"/>
      <c r="C35" s="135" t="s">
        <v>286</v>
      </c>
      <c r="D35" s="136">
        <f>D15+D16+D17+D18+D19+D20+D21+D22+D23+D24</f>
        <v>1524909</v>
      </c>
      <c r="E35" s="137">
        <f>E15+E16+E17+E18+E19+E20+E21+E22+E23+E24</f>
        <v>1345018</v>
      </c>
      <c r="F35" s="138">
        <f>D35/E35*100</f>
        <v>113.37461654788264</v>
      </c>
      <c r="G35" s="139">
        <f t="shared" si="2"/>
        <v>20.47393338203511</v>
      </c>
      <c r="H35" s="56">
        <f>H15+H16+H17+H18+H19+H20+H21+H22+H23+H24</f>
        <v>12399130</v>
      </c>
      <c r="I35" s="57">
        <f>I15+I16+I17+I18+I19+I20+I21+I22+I23+I24</f>
        <v>11545170</v>
      </c>
      <c r="J35" s="140">
        <f t="shared" si="3"/>
        <v>107.39668623329064</v>
      </c>
      <c r="K35" s="140">
        <f t="shared" si="4"/>
        <v>14.992303451197147</v>
      </c>
      <c r="L35" s="141">
        <f t="shared" si="0"/>
        <v>12.298516105565472</v>
      </c>
      <c r="M35" s="121"/>
    </row>
    <row r="36" spans="1:13" ht="13.5" customHeight="1">
      <c r="A36" s="41"/>
      <c r="B36" s="54"/>
      <c r="C36" s="135" t="s">
        <v>287</v>
      </c>
      <c r="D36" s="136">
        <f>D37-D35</f>
        <v>2641334</v>
      </c>
      <c r="E36" s="137">
        <f>E37-E35</f>
        <v>2454355</v>
      </c>
      <c r="F36" s="138">
        <f>D36/E36*100</f>
        <v>107.6182540830483</v>
      </c>
      <c r="G36" s="139">
        <f t="shared" si="2"/>
        <v>35.463425263871045</v>
      </c>
      <c r="H36" s="56">
        <f>H37-H35</f>
        <v>26818645</v>
      </c>
      <c r="I36" s="57">
        <f>I37-I35</f>
        <v>25480929</v>
      </c>
      <c r="J36" s="140">
        <f t="shared" si="3"/>
        <v>105.24987138420268</v>
      </c>
      <c r="K36" s="140">
        <f t="shared" si="4"/>
        <v>32.42753838292938</v>
      </c>
      <c r="L36" s="141">
        <f t="shared" si="0"/>
        <v>9.848871932194934</v>
      </c>
      <c r="M36" s="121"/>
    </row>
    <row r="37" spans="1:13" ht="13.5" customHeight="1" thickBot="1">
      <c r="A37" s="63" t="s">
        <v>43</v>
      </c>
      <c r="B37" s="64" t="s">
        <v>288</v>
      </c>
      <c r="C37" s="142"/>
      <c r="D37" s="143">
        <f>SUM(D10:D34)</f>
        <v>4166243</v>
      </c>
      <c r="E37" s="144">
        <f>SUM(E10:E34)</f>
        <v>3799373</v>
      </c>
      <c r="F37" s="145">
        <f>D37/E37*100</f>
        <v>109.65606693525484</v>
      </c>
      <c r="G37" s="146">
        <f t="shared" si="2"/>
        <v>55.93735864590615</v>
      </c>
      <c r="H37" s="66">
        <f>SUM(H10:H34)</f>
        <v>39217775</v>
      </c>
      <c r="I37" s="67">
        <f>SUM(I10:I34)</f>
        <v>37026099</v>
      </c>
      <c r="J37" s="147">
        <f t="shared" si="3"/>
        <v>105.91927332123214</v>
      </c>
      <c r="K37" s="147">
        <f t="shared" si="4"/>
        <v>47.41984183412652</v>
      </c>
      <c r="L37" s="148">
        <f t="shared" si="0"/>
        <v>10.62335382361697</v>
      </c>
      <c r="M37" s="121"/>
    </row>
    <row r="38" spans="1:13" ht="13.5" customHeight="1">
      <c r="A38" s="73" t="s">
        <v>45</v>
      </c>
      <c r="B38" s="20">
        <v>601</v>
      </c>
      <c r="C38" s="149" t="s">
        <v>46</v>
      </c>
      <c r="D38" s="104">
        <v>288029</v>
      </c>
      <c r="E38" s="130">
        <v>234913</v>
      </c>
      <c r="F38" s="150">
        <v>122.61092404422062</v>
      </c>
      <c r="G38" s="151">
        <f t="shared" si="2"/>
        <v>3.867172767748234</v>
      </c>
      <c r="H38" s="152">
        <v>5052790</v>
      </c>
      <c r="I38" s="76">
        <v>4364965</v>
      </c>
      <c r="J38" s="38">
        <f t="shared" si="3"/>
        <v>115.75785831043319</v>
      </c>
      <c r="K38" s="39">
        <f t="shared" si="4"/>
        <v>6.1095384075475</v>
      </c>
      <c r="L38" s="35">
        <f t="shared" si="0"/>
        <v>5.700395227191314</v>
      </c>
      <c r="M38" s="121"/>
    </row>
    <row r="39" spans="1:13" ht="13.5" customHeight="1">
      <c r="A39" s="41"/>
      <c r="B39" s="22">
        <v>602</v>
      </c>
      <c r="C39" s="89" t="s">
        <v>47</v>
      </c>
      <c r="D39" s="132">
        <v>4844</v>
      </c>
      <c r="E39" s="133">
        <v>37</v>
      </c>
      <c r="F39" s="126">
        <v>13091.89189189189</v>
      </c>
      <c r="G39" s="127">
        <f t="shared" si="2"/>
        <v>0.06503714864465884</v>
      </c>
      <c r="H39" s="131">
        <v>255981</v>
      </c>
      <c r="I39" s="49">
        <v>273937</v>
      </c>
      <c r="J39" s="50">
        <f t="shared" si="3"/>
        <v>93.44520820480622</v>
      </c>
      <c r="K39" s="51">
        <f t="shared" si="4"/>
        <v>0.3095172669163802</v>
      </c>
      <c r="L39" s="47">
        <f t="shared" si="0"/>
        <v>1.8923279462147582</v>
      </c>
      <c r="M39" s="121"/>
    </row>
    <row r="40" spans="1:13" ht="13.5" customHeight="1">
      <c r="A40" s="41"/>
      <c r="B40" s="22">
        <v>605</v>
      </c>
      <c r="C40" s="89" t="s">
        <v>48</v>
      </c>
      <c r="D40" s="132"/>
      <c r="E40" s="133"/>
      <c r="F40" s="126"/>
      <c r="G40" s="127">
        <f t="shared" si="2"/>
        <v>0</v>
      </c>
      <c r="H40" s="131">
        <v>4</v>
      </c>
      <c r="I40" s="49">
        <v>0</v>
      </c>
      <c r="J40" s="134" t="s">
        <v>124</v>
      </c>
      <c r="K40" s="51">
        <f t="shared" si="4"/>
        <v>4.836566259470511E-06</v>
      </c>
      <c r="L40" s="47">
        <v>0</v>
      </c>
      <c r="M40" s="121"/>
    </row>
    <row r="41" spans="1:13" ht="13.5" customHeight="1">
      <c r="A41" s="41"/>
      <c r="B41" s="22">
        <v>606</v>
      </c>
      <c r="C41" s="89" t="s">
        <v>49</v>
      </c>
      <c r="D41" s="132">
        <v>26873</v>
      </c>
      <c r="E41" s="133">
        <v>28863</v>
      </c>
      <c r="F41" s="126">
        <v>93.10535980320826</v>
      </c>
      <c r="G41" s="127">
        <f t="shared" si="2"/>
        <v>0.3608058000676956</v>
      </c>
      <c r="H41" s="131">
        <v>292925</v>
      </c>
      <c r="I41" s="49">
        <v>277917</v>
      </c>
      <c r="J41" s="50">
        <f t="shared" si="3"/>
        <v>105.40017343307535</v>
      </c>
      <c r="K41" s="51">
        <f t="shared" si="4"/>
        <v>0.35418779288884983</v>
      </c>
      <c r="L41" s="47">
        <f t="shared" si="0"/>
        <v>9.17402065375096</v>
      </c>
      <c r="M41" s="121"/>
    </row>
    <row r="42" spans="1:13" ht="13.5" customHeight="1">
      <c r="A42" s="41"/>
      <c r="B42" s="22">
        <v>607</v>
      </c>
      <c r="C42" s="96" t="s">
        <v>289</v>
      </c>
      <c r="D42" s="132"/>
      <c r="E42" s="133"/>
      <c r="F42" s="126"/>
      <c r="G42" s="127">
        <f t="shared" si="2"/>
        <v>0</v>
      </c>
      <c r="H42" s="131">
        <v>1638</v>
      </c>
      <c r="I42" s="49">
        <v>1952</v>
      </c>
      <c r="J42" s="50">
        <f t="shared" si="3"/>
        <v>83.9139344262295</v>
      </c>
      <c r="K42" s="51">
        <f t="shared" si="4"/>
        <v>0.001980573883253174</v>
      </c>
      <c r="L42" s="47">
        <f t="shared" si="0"/>
        <v>0</v>
      </c>
      <c r="M42" s="121"/>
    </row>
    <row r="43" spans="1:13" ht="13.5" customHeight="1">
      <c r="A43" s="41"/>
      <c r="B43" s="425">
        <v>608</v>
      </c>
      <c r="C43" s="83" t="s">
        <v>446</v>
      </c>
      <c r="D43" s="132">
        <v>6</v>
      </c>
      <c r="E43" s="133">
        <v>0</v>
      </c>
      <c r="F43" s="134" t="s">
        <v>447</v>
      </c>
      <c r="G43" s="127">
        <f t="shared" si="2"/>
        <v>8.055798758628264E-05</v>
      </c>
      <c r="H43" s="131">
        <v>9</v>
      </c>
      <c r="I43" s="49"/>
      <c r="J43" s="50"/>
      <c r="K43" s="51"/>
      <c r="L43" s="47"/>
      <c r="M43" s="121"/>
    </row>
    <row r="44" spans="1:13" ht="13.5" customHeight="1">
      <c r="A44" s="41"/>
      <c r="B44" s="425">
        <v>609</v>
      </c>
      <c r="C44" s="89" t="s">
        <v>52</v>
      </c>
      <c r="D44" s="132"/>
      <c r="E44" s="133"/>
      <c r="F44" s="134"/>
      <c r="G44" s="127">
        <f t="shared" si="2"/>
        <v>0</v>
      </c>
      <c r="H44" s="131">
        <v>838</v>
      </c>
      <c r="I44" s="49">
        <v>6</v>
      </c>
      <c r="J44" s="50">
        <f t="shared" si="3"/>
        <v>13966.666666666666</v>
      </c>
      <c r="K44" s="51">
        <f t="shared" si="4"/>
        <v>0.001013260631359072</v>
      </c>
      <c r="L44" s="47">
        <f t="shared" si="0"/>
        <v>0</v>
      </c>
      <c r="M44" s="121"/>
    </row>
    <row r="45" spans="1:13" ht="13.5" customHeight="1">
      <c r="A45" s="41"/>
      <c r="B45" s="22">
        <v>610</v>
      </c>
      <c r="C45" s="89" t="s">
        <v>53</v>
      </c>
      <c r="D45" s="132">
        <v>8</v>
      </c>
      <c r="E45" s="133">
        <v>0</v>
      </c>
      <c r="F45" s="134" t="s">
        <v>447</v>
      </c>
      <c r="G45" s="127">
        <f t="shared" si="2"/>
        <v>0.00010741065011504352</v>
      </c>
      <c r="H45" s="131">
        <v>67</v>
      </c>
      <c r="I45" s="49">
        <v>59</v>
      </c>
      <c r="J45" s="50">
        <f t="shared" si="3"/>
        <v>113.55932203389831</v>
      </c>
      <c r="K45" s="51">
        <f t="shared" si="4"/>
        <v>8.101248484613106E-05</v>
      </c>
      <c r="L45" s="47">
        <f t="shared" si="0"/>
        <v>11.940298507462686</v>
      </c>
      <c r="M45" s="121"/>
    </row>
    <row r="46" spans="1:13" ht="13.5" customHeight="1">
      <c r="A46" s="41"/>
      <c r="B46" s="22">
        <v>611</v>
      </c>
      <c r="C46" s="89" t="s">
        <v>54</v>
      </c>
      <c r="D46" s="132"/>
      <c r="E46" s="133"/>
      <c r="F46" s="134"/>
      <c r="G46" s="127">
        <f t="shared" si="2"/>
        <v>0</v>
      </c>
      <c r="H46" s="131">
        <v>7432</v>
      </c>
      <c r="I46" s="49">
        <v>7743</v>
      </c>
      <c r="J46" s="50">
        <f t="shared" si="3"/>
        <v>95.98346893968746</v>
      </c>
      <c r="K46" s="51">
        <f t="shared" si="4"/>
        <v>0.008986340110096209</v>
      </c>
      <c r="L46" s="47">
        <f t="shared" si="0"/>
        <v>0</v>
      </c>
      <c r="M46" s="121"/>
    </row>
    <row r="47" spans="1:13" ht="13.5" customHeight="1">
      <c r="A47" s="41"/>
      <c r="B47" s="22">
        <v>612</v>
      </c>
      <c r="C47" s="89" t="s">
        <v>55</v>
      </c>
      <c r="D47" s="132">
        <v>3001</v>
      </c>
      <c r="E47" s="133">
        <v>1477</v>
      </c>
      <c r="F47" s="134" t="s">
        <v>448</v>
      </c>
      <c r="G47" s="127">
        <f t="shared" si="2"/>
        <v>0.040292420124405696</v>
      </c>
      <c r="H47" s="131">
        <v>4497</v>
      </c>
      <c r="I47" s="49">
        <v>4789</v>
      </c>
      <c r="J47" s="50">
        <f t="shared" si="3"/>
        <v>93.90269367300063</v>
      </c>
      <c r="K47" s="51">
        <f t="shared" si="4"/>
        <v>0.005437509617209722</v>
      </c>
      <c r="L47" s="47">
        <f t="shared" si="0"/>
        <v>66.73337780742717</v>
      </c>
      <c r="M47" s="121"/>
    </row>
    <row r="48" spans="1:13" ht="13.5" customHeight="1">
      <c r="A48" s="41"/>
      <c r="B48" s="22">
        <v>613</v>
      </c>
      <c r="C48" s="89" t="s">
        <v>56</v>
      </c>
      <c r="D48" s="132">
        <v>0</v>
      </c>
      <c r="E48" s="133">
        <v>25</v>
      </c>
      <c r="F48" s="126" t="s">
        <v>448</v>
      </c>
      <c r="G48" s="127">
        <f t="shared" si="2"/>
        <v>0</v>
      </c>
      <c r="H48" s="131">
        <v>677</v>
      </c>
      <c r="I48" s="49">
        <v>593</v>
      </c>
      <c r="J48" s="50">
        <f t="shared" si="3"/>
        <v>114.16526138279932</v>
      </c>
      <c r="K48" s="51">
        <f t="shared" si="4"/>
        <v>0.0008185888394153839</v>
      </c>
      <c r="L48" s="47">
        <f t="shared" si="0"/>
        <v>0</v>
      </c>
      <c r="M48" s="121"/>
    </row>
    <row r="49" spans="1:13" ht="13.5" customHeight="1">
      <c r="A49" s="41"/>
      <c r="B49" s="22">
        <v>614</v>
      </c>
      <c r="C49" s="89" t="s">
        <v>57</v>
      </c>
      <c r="D49" s="132">
        <v>0</v>
      </c>
      <c r="E49" s="133">
        <v>9</v>
      </c>
      <c r="F49" s="134" t="s">
        <v>448</v>
      </c>
      <c r="G49" s="127">
        <f t="shared" si="2"/>
        <v>0</v>
      </c>
      <c r="H49" s="131">
        <v>173</v>
      </c>
      <c r="I49" s="49">
        <v>277</v>
      </c>
      <c r="J49" s="50">
        <f t="shared" si="3"/>
        <v>62.454873646209386</v>
      </c>
      <c r="K49" s="51">
        <f t="shared" si="4"/>
        <v>0.0002091814907220996</v>
      </c>
      <c r="L49" s="47">
        <f t="shared" si="0"/>
        <v>0</v>
      </c>
      <c r="M49" s="121"/>
    </row>
    <row r="50" spans="1:13" ht="13.5" customHeight="1">
      <c r="A50" s="41"/>
      <c r="B50" s="22">
        <v>615</v>
      </c>
      <c r="C50" s="89" t="s">
        <v>58</v>
      </c>
      <c r="D50" s="132"/>
      <c r="E50" s="133"/>
      <c r="F50" s="126"/>
      <c r="G50" s="127">
        <f t="shared" si="2"/>
        <v>0</v>
      </c>
      <c r="H50" s="131">
        <v>929</v>
      </c>
      <c r="I50" s="49">
        <v>1092</v>
      </c>
      <c r="J50" s="50">
        <f t="shared" si="3"/>
        <v>85.07326007326007</v>
      </c>
      <c r="K50" s="51">
        <f t="shared" si="4"/>
        <v>0.001123292513762026</v>
      </c>
      <c r="L50" s="47">
        <f t="shared" si="0"/>
        <v>0</v>
      </c>
      <c r="M50" s="121"/>
    </row>
    <row r="51" spans="1:13" ht="13.5" customHeight="1">
      <c r="A51" s="41"/>
      <c r="B51" s="22">
        <v>617</v>
      </c>
      <c r="C51" s="89" t="s">
        <v>59</v>
      </c>
      <c r="D51" s="132"/>
      <c r="E51" s="133"/>
      <c r="F51" s="126"/>
      <c r="G51" s="127">
        <f t="shared" si="2"/>
        <v>0</v>
      </c>
      <c r="H51" s="131">
        <v>278</v>
      </c>
      <c r="I51" s="49">
        <v>719</v>
      </c>
      <c r="J51" s="50">
        <f t="shared" si="3"/>
        <v>38.66481223922114</v>
      </c>
      <c r="K51" s="51">
        <f t="shared" si="4"/>
        <v>0.0003361413550332005</v>
      </c>
      <c r="L51" s="47">
        <f t="shared" si="0"/>
        <v>0</v>
      </c>
      <c r="M51" s="121"/>
    </row>
    <row r="52" spans="1:13" ht="13.5" customHeight="1">
      <c r="A52" s="41"/>
      <c r="B52" s="22">
        <v>618</v>
      </c>
      <c r="C52" s="89" t="s">
        <v>60</v>
      </c>
      <c r="D52" s="132">
        <v>62</v>
      </c>
      <c r="E52" s="133">
        <v>30</v>
      </c>
      <c r="F52" s="134">
        <v>93.10535980320826</v>
      </c>
      <c r="G52" s="127">
        <f t="shared" si="2"/>
        <v>0.0008324325383915873</v>
      </c>
      <c r="H52" s="131">
        <v>24803</v>
      </c>
      <c r="I52" s="49">
        <v>18637</v>
      </c>
      <c r="J52" s="50">
        <f t="shared" si="3"/>
        <v>133.08472393625584</v>
      </c>
      <c r="K52" s="51">
        <f t="shared" si="4"/>
        <v>0.029990338233411767</v>
      </c>
      <c r="L52" s="47">
        <f t="shared" si="0"/>
        <v>0.2499697617223723</v>
      </c>
      <c r="M52" s="121"/>
    </row>
    <row r="53" spans="1:13" ht="13.5" customHeight="1">
      <c r="A53" s="41"/>
      <c r="B53" s="22">
        <v>619</v>
      </c>
      <c r="C53" s="89" t="s">
        <v>61</v>
      </c>
      <c r="D53" s="132">
        <v>2</v>
      </c>
      <c r="E53" s="133">
        <v>0</v>
      </c>
      <c r="F53" s="134" t="s">
        <v>447</v>
      </c>
      <c r="G53" s="127">
        <f t="shared" si="2"/>
        <v>2.685266252876088E-05</v>
      </c>
      <c r="H53" s="131">
        <v>10033</v>
      </c>
      <c r="I53" s="49">
        <v>10524</v>
      </c>
      <c r="J53" s="50">
        <f t="shared" si="3"/>
        <v>95.33447358418852</v>
      </c>
      <c r="K53" s="51">
        <f t="shared" si="4"/>
        <v>0.01213131732031691</v>
      </c>
      <c r="L53" s="47">
        <f t="shared" si="0"/>
        <v>0.01993421708362404</v>
      </c>
      <c r="M53" s="121"/>
    </row>
    <row r="54" spans="1:13" ht="13.5" customHeight="1">
      <c r="A54" s="41"/>
      <c r="B54" s="22">
        <v>620</v>
      </c>
      <c r="C54" s="89" t="s">
        <v>62</v>
      </c>
      <c r="D54" s="132">
        <v>15</v>
      </c>
      <c r="E54" s="133">
        <v>58</v>
      </c>
      <c r="F54" s="126">
        <v>3.4482758620689653</v>
      </c>
      <c r="G54" s="127">
        <f t="shared" si="2"/>
        <v>0.00020139496896570658</v>
      </c>
      <c r="H54" s="131">
        <v>809</v>
      </c>
      <c r="I54" s="49">
        <v>922</v>
      </c>
      <c r="J54" s="50">
        <f t="shared" si="3"/>
        <v>87.74403470715835</v>
      </c>
      <c r="K54" s="51">
        <f t="shared" si="4"/>
        <v>0.0009781955259779106</v>
      </c>
      <c r="L54" s="47">
        <f t="shared" si="0"/>
        <v>1.8541409147095178</v>
      </c>
      <c r="M54" s="121"/>
    </row>
    <row r="55" spans="1:13" ht="13.5" customHeight="1">
      <c r="A55" s="41"/>
      <c r="B55" s="22">
        <v>621</v>
      </c>
      <c r="C55" s="89" t="s">
        <v>63</v>
      </c>
      <c r="D55" s="132">
        <v>0</v>
      </c>
      <c r="E55" s="133">
        <v>0</v>
      </c>
      <c r="F55" s="134" t="s">
        <v>449</v>
      </c>
      <c r="G55" s="127">
        <f t="shared" si="2"/>
        <v>0</v>
      </c>
      <c r="H55" s="131">
        <v>1</v>
      </c>
      <c r="I55" s="49">
        <v>191</v>
      </c>
      <c r="J55" s="50">
        <f t="shared" si="3"/>
        <v>0.5235602094240838</v>
      </c>
      <c r="K55" s="51">
        <f t="shared" si="4"/>
        <v>1.2091415648676277E-06</v>
      </c>
      <c r="L55" s="47">
        <f t="shared" si="0"/>
        <v>0</v>
      </c>
      <c r="M55" s="121"/>
    </row>
    <row r="56" spans="1:13" ht="13.5" customHeight="1">
      <c r="A56" s="41"/>
      <c r="B56" s="22">
        <v>622</v>
      </c>
      <c r="C56" s="89" t="s">
        <v>291</v>
      </c>
      <c r="D56" s="132"/>
      <c r="E56" s="133"/>
      <c r="F56" s="126"/>
      <c r="G56" s="127">
        <f t="shared" si="2"/>
        <v>0</v>
      </c>
      <c r="H56" s="131">
        <v>4</v>
      </c>
      <c r="I56" s="49">
        <v>17</v>
      </c>
      <c r="J56" s="50">
        <f t="shared" si="3"/>
        <v>23.52941176470588</v>
      </c>
      <c r="K56" s="51">
        <f t="shared" si="4"/>
        <v>4.836566259470511E-06</v>
      </c>
      <c r="L56" s="47">
        <f t="shared" si="0"/>
        <v>0</v>
      </c>
      <c r="M56" s="121"/>
    </row>
    <row r="57" spans="1:13" ht="13.5" customHeight="1">
      <c r="A57" s="41"/>
      <c r="B57" s="22">
        <v>624</v>
      </c>
      <c r="C57" s="89" t="s">
        <v>64</v>
      </c>
      <c r="D57" s="132"/>
      <c r="E57" s="133"/>
      <c r="F57" s="126"/>
      <c r="G57" s="127">
        <f t="shared" si="2"/>
        <v>0</v>
      </c>
      <c r="H57" s="131">
        <v>247</v>
      </c>
      <c r="I57" s="49">
        <v>232</v>
      </c>
      <c r="J57" s="50">
        <f t="shared" si="3"/>
        <v>106.46551724137932</v>
      </c>
      <c r="K57" s="51">
        <f t="shared" si="4"/>
        <v>0.00029865796652230406</v>
      </c>
      <c r="L57" s="47">
        <f t="shared" si="0"/>
        <v>0</v>
      </c>
      <c r="M57" s="121"/>
    </row>
    <row r="58" spans="1:13" ht="13.5" customHeight="1">
      <c r="A58" s="41"/>
      <c r="B58" s="22">
        <v>625</v>
      </c>
      <c r="C58" s="89" t="s">
        <v>65</v>
      </c>
      <c r="D58" s="132">
        <v>0</v>
      </c>
      <c r="E58" s="133">
        <v>4</v>
      </c>
      <c r="F58" s="134" t="s">
        <v>448</v>
      </c>
      <c r="G58" s="127">
        <f t="shared" si="2"/>
        <v>0</v>
      </c>
      <c r="H58" s="131">
        <v>457</v>
      </c>
      <c r="I58" s="49">
        <v>1451</v>
      </c>
      <c r="J58" s="50">
        <f t="shared" si="3"/>
        <v>31.495520330806343</v>
      </c>
      <c r="K58" s="51">
        <f t="shared" si="4"/>
        <v>0.0005525776951445058</v>
      </c>
      <c r="L58" s="47">
        <f t="shared" si="0"/>
        <v>0</v>
      </c>
      <c r="M58" s="121"/>
    </row>
    <row r="59" spans="1:13" ht="13.5" customHeight="1">
      <c r="A59" s="41"/>
      <c r="B59" s="22">
        <v>626</v>
      </c>
      <c r="C59" s="89" t="s">
        <v>66</v>
      </c>
      <c r="D59" s="132"/>
      <c r="E59" s="133"/>
      <c r="F59" s="126"/>
      <c r="G59" s="127">
        <f t="shared" si="2"/>
        <v>0</v>
      </c>
      <c r="H59" s="131">
        <v>2024</v>
      </c>
      <c r="I59" s="49">
        <v>799</v>
      </c>
      <c r="J59" s="50">
        <f t="shared" si="3"/>
        <v>253.31664580725905</v>
      </c>
      <c r="K59" s="51">
        <f t="shared" si="4"/>
        <v>0.0024473025272920786</v>
      </c>
      <c r="L59" s="47">
        <f t="shared" si="0"/>
        <v>0</v>
      </c>
      <c r="M59" s="121"/>
    </row>
    <row r="60" spans="1:13" ht="13.5" customHeight="1">
      <c r="A60" s="41"/>
      <c r="B60" s="22">
        <v>627</v>
      </c>
      <c r="C60" s="89" t="s">
        <v>67</v>
      </c>
      <c r="D60" s="132"/>
      <c r="E60" s="133"/>
      <c r="F60" s="126"/>
      <c r="G60" s="127">
        <f t="shared" si="2"/>
        <v>0</v>
      </c>
      <c r="H60" s="131">
        <v>1</v>
      </c>
      <c r="I60" s="49">
        <v>5</v>
      </c>
      <c r="J60" s="50">
        <f t="shared" si="3"/>
        <v>20</v>
      </c>
      <c r="K60" s="51">
        <f t="shared" si="4"/>
        <v>1.2091415648676277E-06</v>
      </c>
      <c r="L60" s="47">
        <f t="shared" si="0"/>
        <v>0</v>
      </c>
      <c r="M60" s="121"/>
    </row>
    <row r="61" spans="1:13" ht="13.5" customHeight="1">
      <c r="A61" s="41"/>
      <c r="B61" s="22">
        <v>628</v>
      </c>
      <c r="C61" s="89" t="s">
        <v>68</v>
      </c>
      <c r="D61" s="132">
        <v>258</v>
      </c>
      <c r="E61" s="133">
        <v>169</v>
      </c>
      <c r="F61" s="126">
        <v>152.66272189349112</v>
      </c>
      <c r="G61" s="127">
        <f t="shared" si="2"/>
        <v>0.0034639934662101537</v>
      </c>
      <c r="H61" s="131">
        <v>2505</v>
      </c>
      <c r="I61" s="49">
        <v>2413</v>
      </c>
      <c r="J61" s="50">
        <f t="shared" si="3"/>
        <v>103.81268130957315</v>
      </c>
      <c r="K61" s="51">
        <f t="shared" si="4"/>
        <v>0.003028899619993407</v>
      </c>
      <c r="L61" s="47">
        <f t="shared" si="0"/>
        <v>10.29940119760479</v>
      </c>
      <c r="M61" s="121"/>
    </row>
    <row r="62" spans="1:13" ht="13.5" customHeight="1" thickBot="1">
      <c r="A62" s="63" t="s">
        <v>292</v>
      </c>
      <c r="B62" s="64" t="s">
        <v>293</v>
      </c>
      <c r="C62" s="65"/>
      <c r="D62" s="143">
        <f>SUM(D38:D61)</f>
        <v>323098</v>
      </c>
      <c r="E62" s="144">
        <f>SUM(E38:E61)</f>
        <v>265585</v>
      </c>
      <c r="F62" s="145">
        <f>D62/E62*100</f>
        <v>121.65521396163186</v>
      </c>
      <c r="G62" s="146">
        <f>D62/$D$8*100</f>
        <v>4.338020778858791</v>
      </c>
      <c r="H62" s="66">
        <f>SUM(H38:H61)</f>
        <v>5659122</v>
      </c>
      <c r="I62" s="67">
        <f>SUM(I38:I61)</f>
        <v>4969240</v>
      </c>
      <c r="J62" s="147">
        <f t="shared" si="3"/>
        <v>113.88304851446097</v>
      </c>
      <c r="K62" s="147">
        <f t="shared" si="4"/>
        <v>6.842679630856818</v>
      </c>
      <c r="L62" s="148">
        <f t="shared" si="0"/>
        <v>5.709330882069692</v>
      </c>
      <c r="M62" s="121"/>
    </row>
    <row r="63" spans="1:13" ht="13.5" customHeight="1">
      <c r="A63" s="73" t="s">
        <v>71</v>
      </c>
      <c r="B63" s="20">
        <v>301</v>
      </c>
      <c r="C63" s="85" t="s">
        <v>294</v>
      </c>
      <c r="D63" s="153">
        <v>33</v>
      </c>
      <c r="E63" s="154">
        <v>9</v>
      </c>
      <c r="F63" s="126">
        <f aca="true" t="shared" si="6" ref="F63:F74">D63/E63*100</f>
        <v>366.66666666666663</v>
      </c>
      <c r="G63" s="155">
        <f aca="true" t="shared" si="7" ref="G63:G126">D63/$D$8*100</f>
        <v>0.0004430689317245545</v>
      </c>
      <c r="H63" s="152">
        <v>7911</v>
      </c>
      <c r="I63" s="76">
        <v>8040</v>
      </c>
      <c r="J63" s="38">
        <f t="shared" si="3"/>
        <v>98.3955223880597</v>
      </c>
      <c r="K63" s="39">
        <f t="shared" si="4"/>
        <v>0.009565518919667802</v>
      </c>
      <c r="L63" s="35">
        <f t="shared" si="0"/>
        <v>0.41714069017823285</v>
      </c>
      <c r="M63" s="121"/>
    </row>
    <row r="64" spans="1:13" ht="13.5" customHeight="1">
      <c r="A64" s="41"/>
      <c r="B64" s="22">
        <v>302</v>
      </c>
      <c r="C64" s="89" t="s">
        <v>74</v>
      </c>
      <c r="D64" s="132">
        <v>107175</v>
      </c>
      <c r="E64" s="156">
        <v>100251</v>
      </c>
      <c r="F64" s="126">
        <f t="shared" si="6"/>
        <v>106.90666427267558</v>
      </c>
      <c r="G64" s="127">
        <f t="shared" si="7"/>
        <v>1.4389670532599736</v>
      </c>
      <c r="H64" s="131">
        <v>1294987</v>
      </c>
      <c r="I64" s="49">
        <v>1226250</v>
      </c>
      <c r="J64" s="50">
        <f t="shared" si="3"/>
        <v>105.6054638124363</v>
      </c>
      <c r="K64" s="51">
        <f t="shared" si="4"/>
        <v>1.5658226076632344</v>
      </c>
      <c r="L64" s="47">
        <f t="shared" si="0"/>
        <v>8.27614485705262</v>
      </c>
      <c r="M64" s="121"/>
    </row>
    <row r="65" spans="1:13" ht="13.5" customHeight="1">
      <c r="A65" s="41"/>
      <c r="B65" s="22">
        <v>304</v>
      </c>
      <c r="C65" s="89" t="s">
        <v>75</v>
      </c>
      <c r="D65" s="132">
        <v>761086</v>
      </c>
      <c r="E65" s="156">
        <v>632360</v>
      </c>
      <c r="F65" s="126">
        <f t="shared" si="6"/>
        <v>120.35644253273452</v>
      </c>
      <c r="G65" s="127">
        <f t="shared" si="7"/>
        <v>10.218592756682252</v>
      </c>
      <c r="H65" s="131">
        <v>9014902</v>
      </c>
      <c r="I65" s="49">
        <v>8090251</v>
      </c>
      <c r="J65" s="50">
        <f t="shared" si="3"/>
        <v>111.42920040428905</v>
      </c>
      <c r="K65" s="51">
        <f t="shared" si="4"/>
        <v>10.900292711408307</v>
      </c>
      <c r="L65" s="47">
        <f t="shared" si="0"/>
        <v>8.442532153982372</v>
      </c>
      <c r="M65" s="121"/>
    </row>
    <row r="66" spans="1:13" ht="13.5" customHeight="1" thickBot="1">
      <c r="A66" s="63" t="s">
        <v>76</v>
      </c>
      <c r="B66" s="64" t="s">
        <v>295</v>
      </c>
      <c r="C66" s="65"/>
      <c r="D66" s="143">
        <f>SUM(D63:D65)</f>
        <v>868294</v>
      </c>
      <c r="E66" s="144">
        <f>SUM(E63:E65)</f>
        <v>732620</v>
      </c>
      <c r="F66" s="145">
        <f t="shared" si="6"/>
        <v>118.51901394993311</v>
      </c>
      <c r="G66" s="146">
        <f t="shared" si="7"/>
        <v>11.65800287887395</v>
      </c>
      <c r="H66" s="66">
        <f>SUM(H63:H65)</f>
        <v>10317800</v>
      </c>
      <c r="I66" s="67">
        <f>SUM(I63:I65)</f>
        <v>9324541</v>
      </c>
      <c r="J66" s="147">
        <f t="shared" si="3"/>
        <v>110.65209536855487</v>
      </c>
      <c r="K66" s="147">
        <f t="shared" si="4"/>
        <v>12.475680837991208</v>
      </c>
      <c r="L66" s="148">
        <f t="shared" si="0"/>
        <v>8.415495551377232</v>
      </c>
      <c r="M66" s="121"/>
    </row>
    <row r="67" spans="1:13" ht="13.5" customHeight="1">
      <c r="A67" s="73" t="s">
        <v>78</v>
      </c>
      <c r="B67" s="20">
        <v>305</v>
      </c>
      <c r="C67" s="85" t="s">
        <v>79</v>
      </c>
      <c r="D67" s="153">
        <v>56406</v>
      </c>
      <c r="E67" s="157">
        <v>48977</v>
      </c>
      <c r="F67" s="150">
        <f t="shared" si="6"/>
        <v>115.16834432488719</v>
      </c>
      <c r="G67" s="151">
        <f t="shared" si="7"/>
        <v>0.7573256412986431</v>
      </c>
      <c r="H67" s="152">
        <v>699842</v>
      </c>
      <c r="I67" s="76">
        <v>648831</v>
      </c>
      <c r="J67" s="38">
        <f t="shared" si="3"/>
        <v>107.86198563262236</v>
      </c>
      <c r="K67" s="39">
        <f t="shared" si="4"/>
        <v>0.8462080510400902</v>
      </c>
      <c r="L67" s="35">
        <f t="shared" si="0"/>
        <v>8.059819216337402</v>
      </c>
      <c r="M67" s="121"/>
    </row>
    <row r="68" spans="1:13" ht="13.5" customHeight="1">
      <c r="A68" s="41"/>
      <c r="B68" s="22">
        <v>306</v>
      </c>
      <c r="C68" s="89" t="s">
        <v>80</v>
      </c>
      <c r="D68" s="132">
        <v>1592</v>
      </c>
      <c r="E68" s="156">
        <v>2250</v>
      </c>
      <c r="F68" s="126">
        <f t="shared" si="6"/>
        <v>70.75555555555556</v>
      </c>
      <c r="G68" s="127">
        <f t="shared" si="7"/>
        <v>0.02137471937289366</v>
      </c>
      <c r="H68" s="131">
        <v>17274</v>
      </c>
      <c r="I68" s="49">
        <v>21169</v>
      </c>
      <c r="J68" s="50">
        <f t="shared" si="3"/>
        <v>81.6004534933157</v>
      </c>
      <c r="K68" s="51">
        <f t="shared" si="4"/>
        <v>0.0208867113915234</v>
      </c>
      <c r="L68" s="47">
        <f t="shared" si="0"/>
        <v>9.216163019566979</v>
      </c>
      <c r="M68" s="121"/>
    </row>
    <row r="69" spans="1:13" ht="13.5" customHeight="1">
      <c r="A69" s="41"/>
      <c r="B69" s="22">
        <v>307</v>
      </c>
      <c r="C69" s="89" t="s">
        <v>81</v>
      </c>
      <c r="D69" s="132">
        <v>190</v>
      </c>
      <c r="E69" s="156">
        <v>151</v>
      </c>
      <c r="F69" s="126">
        <f t="shared" si="6"/>
        <v>125.82781456953643</v>
      </c>
      <c r="G69" s="127">
        <f t="shared" si="7"/>
        <v>0.0025510029402322837</v>
      </c>
      <c r="H69" s="131">
        <v>5109</v>
      </c>
      <c r="I69" s="49">
        <v>4008</v>
      </c>
      <c r="J69" s="50">
        <f t="shared" si="3"/>
        <v>127.47005988023952</v>
      </c>
      <c r="K69" s="51">
        <f t="shared" si="4"/>
        <v>0.006177504254908709</v>
      </c>
      <c r="L69" s="47">
        <f t="shared" si="0"/>
        <v>3.7189273830495204</v>
      </c>
      <c r="M69" s="121"/>
    </row>
    <row r="70" spans="1:13" ht="13.5" customHeight="1">
      <c r="A70" s="41"/>
      <c r="B70" s="22">
        <v>308</v>
      </c>
      <c r="C70" s="89" t="s">
        <v>82</v>
      </c>
      <c r="D70" s="132">
        <v>27</v>
      </c>
      <c r="E70" s="156">
        <v>26</v>
      </c>
      <c r="F70" s="126">
        <f t="shared" si="6"/>
        <v>103.84615384615385</v>
      </c>
      <c r="G70" s="127">
        <f t="shared" si="7"/>
        <v>0.0003625109441382719</v>
      </c>
      <c r="H70" s="131">
        <v>1034</v>
      </c>
      <c r="I70" s="49">
        <v>914</v>
      </c>
      <c r="J70" s="50">
        <f t="shared" si="3"/>
        <v>113.12910284463895</v>
      </c>
      <c r="K70" s="51">
        <f t="shared" si="4"/>
        <v>0.001250252378073127</v>
      </c>
      <c r="L70" s="47">
        <f t="shared" si="0"/>
        <v>2.611218568665377</v>
      </c>
      <c r="M70" s="121"/>
    </row>
    <row r="71" spans="1:13" ht="13.5" customHeight="1">
      <c r="A71" s="41"/>
      <c r="B71" s="22">
        <v>309</v>
      </c>
      <c r="C71" s="89" t="s">
        <v>83</v>
      </c>
      <c r="D71" s="132">
        <v>107</v>
      </c>
      <c r="E71" s="156">
        <v>109</v>
      </c>
      <c r="F71" s="126">
        <f t="shared" si="6"/>
        <v>98.1651376146789</v>
      </c>
      <c r="G71" s="127">
        <f t="shared" si="7"/>
        <v>0.001436617445288707</v>
      </c>
      <c r="H71" s="131">
        <v>2226</v>
      </c>
      <c r="I71" s="49">
        <v>2162</v>
      </c>
      <c r="J71" s="50">
        <f t="shared" si="3"/>
        <v>102.96022201665124</v>
      </c>
      <c r="K71" s="51">
        <f t="shared" si="4"/>
        <v>0.002691549123395339</v>
      </c>
      <c r="L71" s="47">
        <f t="shared" si="0"/>
        <v>4.806828391734052</v>
      </c>
      <c r="M71" s="121"/>
    </row>
    <row r="72" spans="1:13" ht="13.5" customHeight="1">
      <c r="A72" s="41"/>
      <c r="B72" s="22">
        <v>310</v>
      </c>
      <c r="C72" s="89" t="s">
        <v>84</v>
      </c>
      <c r="D72" s="132">
        <v>169</v>
      </c>
      <c r="E72" s="156">
        <v>503</v>
      </c>
      <c r="F72" s="126">
        <f t="shared" si="6"/>
        <v>33.59840954274354</v>
      </c>
      <c r="G72" s="127">
        <f t="shared" si="7"/>
        <v>0.0022690499836802943</v>
      </c>
      <c r="H72" s="131">
        <v>2661</v>
      </c>
      <c r="I72" s="49">
        <v>3768</v>
      </c>
      <c r="J72" s="50">
        <f t="shared" si="3"/>
        <v>70.62101910828027</v>
      </c>
      <c r="K72" s="51">
        <f t="shared" si="4"/>
        <v>0.003217525704112757</v>
      </c>
      <c r="L72" s="47">
        <f t="shared" si="0"/>
        <v>6.350995866215708</v>
      </c>
      <c r="M72" s="121"/>
    </row>
    <row r="73" spans="1:13" ht="13.5" customHeight="1">
      <c r="A73" s="41"/>
      <c r="B73" s="22">
        <v>311</v>
      </c>
      <c r="C73" s="89" t="s">
        <v>85</v>
      </c>
      <c r="D73" s="132">
        <v>289</v>
      </c>
      <c r="E73" s="156">
        <v>207</v>
      </c>
      <c r="F73" s="126">
        <f t="shared" si="6"/>
        <v>139.6135265700483</v>
      </c>
      <c r="G73" s="127">
        <f t="shared" si="7"/>
        <v>0.003880209735405947</v>
      </c>
      <c r="H73" s="131">
        <v>42760</v>
      </c>
      <c r="I73" s="49">
        <v>38787</v>
      </c>
      <c r="J73" s="50">
        <f t="shared" si="3"/>
        <v>110.24312269574858</v>
      </c>
      <c r="K73" s="51">
        <f t="shared" si="4"/>
        <v>0.051702893313739756</v>
      </c>
      <c r="L73" s="47">
        <f t="shared" si="0"/>
        <v>0.6758652946679139</v>
      </c>
      <c r="M73" s="121"/>
    </row>
    <row r="74" spans="1:13" ht="13.5" customHeight="1">
      <c r="A74" s="41"/>
      <c r="B74" s="22">
        <v>312</v>
      </c>
      <c r="C74" s="89" t="s">
        <v>86</v>
      </c>
      <c r="D74" s="132">
        <v>5769</v>
      </c>
      <c r="E74" s="156">
        <v>8541</v>
      </c>
      <c r="F74" s="126">
        <f t="shared" si="6"/>
        <v>67.54478398314015</v>
      </c>
      <c r="G74" s="127">
        <f t="shared" si="7"/>
        <v>0.07745650506421076</v>
      </c>
      <c r="H74" s="131">
        <v>50966</v>
      </c>
      <c r="I74" s="49">
        <v>92468</v>
      </c>
      <c r="J74" s="50">
        <f t="shared" si="3"/>
        <v>55.11744603538521</v>
      </c>
      <c r="K74" s="51">
        <f t="shared" si="4"/>
        <v>0.061625108995043504</v>
      </c>
      <c r="L74" s="47">
        <f aca="true" t="shared" si="8" ref="L74:L140">D74/H74*100</f>
        <v>11.319310913157791</v>
      </c>
      <c r="M74" s="121"/>
    </row>
    <row r="75" spans="1:13" ht="13.5" customHeight="1">
      <c r="A75" s="41"/>
      <c r="B75" s="22">
        <v>314</v>
      </c>
      <c r="C75" s="89" t="s">
        <v>87</v>
      </c>
      <c r="D75" s="132"/>
      <c r="E75" s="125"/>
      <c r="F75" s="126"/>
      <c r="G75" s="127">
        <f t="shared" si="7"/>
        <v>0</v>
      </c>
      <c r="H75" s="131">
        <v>4</v>
      </c>
      <c r="I75" s="49">
        <v>53</v>
      </c>
      <c r="J75" s="50">
        <f aca="true" t="shared" si="9" ref="J75:J101">H75/I75*100</f>
        <v>7.547169811320755</v>
      </c>
      <c r="K75" s="51">
        <f aca="true" t="shared" si="10" ref="K75:K141">H75/$H$8*100</f>
        <v>4.836566259470511E-06</v>
      </c>
      <c r="L75" s="47">
        <f t="shared" si="8"/>
        <v>0</v>
      </c>
      <c r="M75" s="121"/>
    </row>
    <row r="76" spans="1:13" ht="13.5" customHeight="1">
      <c r="A76" s="41"/>
      <c r="B76" s="22">
        <v>315</v>
      </c>
      <c r="C76" s="89" t="s">
        <v>88</v>
      </c>
      <c r="D76" s="132"/>
      <c r="E76" s="125"/>
      <c r="F76" s="126"/>
      <c r="G76" s="127">
        <f t="shared" si="7"/>
        <v>0</v>
      </c>
      <c r="H76" s="131">
        <v>1269</v>
      </c>
      <c r="I76" s="49">
        <v>1834</v>
      </c>
      <c r="J76" s="50">
        <f t="shared" si="9"/>
        <v>69.19302071973827</v>
      </c>
      <c r="K76" s="51">
        <f t="shared" si="10"/>
        <v>0.0015344006458170194</v>
      </c>
      <c r="L76" s="47">
        <f t="shared" si="8"/>
        <v>0</v>
      </c>
      <c r="M76" s="121"/>
    </row>
    <row r="77" spans="1:13" ht="13.5" customHeight="1">
      <c r="A77" s="41"/>
      <c r="B77" s="22">
        <v>316</v>
      </c>
      <c r="C77" s="89" t="s">
        <v>89</v>
      </c>
      <c r="D77" s="132">
        <v>2</v>
      </c>
      <c r="E77" s="156">
        <v>2</v>
      </c>
      <c r="F77" s="126">
        <f aca="true" t="shared" si="11" ref="F77:F110">D77/E77*100</f>
        <v>100</v>
      </c>
      <c r="G77" s="127">
        <f t="shared" si="7"/>
        <v>2.685266252876088E-05</v>
      </c>
      <c r="H77" s="131">
        <v>1568</v>
      </c>
      <c r="I77" s="49">
        <v>1754</v>
      </c>
      <c r="J77" s="50">
        <f t="shared" si="9"/>
        <v>89.39566704675028</v>
      </c>
      <c r="K77" s="51">
        <f t="shared" si="10"/>
        <v>0.0018959339737124401</v>
      </c>
      <c r="L77" s="47">
        <f t="shared" si="8"/>
        <v>0.12755102040816327</v>
      </c>
      <c r="M77" s="121"/>
    </row>
    <row r="78" spans="1:13" ht="13.5" customHeight="1">
      <c r="A78" s="41"/>
      <c r="B78" s="22">
        <v>317</v>
      </c>
      <c r="C78" s="89" t="s">
        <v>296</v>
      </c>
      <c r="D78" s="132"/>
      <c r="E78" s="125"/>
      <c r="F78" s="126"/>
      <c r="G78" s="127">
        <f t="shared" si="7"/>
        <v>0</v>
      </c>
      <c r="H78" s="131">
        <v>1</v>
      </c>
      <c r="I78" s="49">
        <v>0</v>
      </c>
      <c r="J78" s="134" t="s">
        <v>290</v>
      </c>
      <c r="K78" s="51">
        <f t="shared" si="10"/>
        <v>1.2091415648676277E-06</v>
      </c>
      <c r="L78" s="47">
        <v>0</v>
      </c>
      <c r="M78" s="121"/>
    </row>
    <row r="79" spans="1:13" ht="13.5" customHeight="1">
      <c r="A79" s="41"/>
      <c r="B79" s="22">
        <v>319</v>
      </c>
      <c r="C79" s="89" t="s">
        <v>91</v>
      </c>
      <c r="D79" s="132">
        <v>0</v>
      </c>
      <c r="E79" s="156">
        <v>2</v>
      </c>
      <c r="F79" s="134" t="s">
        <v>73</v>
      </c>
      <c r="G79" s="127">
        <f t="shared" si="7"/>
        <v>0</v>
      </c>
      <c r="H79" s="131">
        <v>10</v>
      </c>
      <c r="I79" s="49">
        <v>8</v>
      </c>
      <c r="J79" s="50">
        <f t="shared" si="9"/>
        <v>125</v>
      </c>
      <c r="K79" s="51">
        <f t="shared" si="10"/>
        <v>1.2091415648676276E-05</v>
      </c>
      <c r="L79" s="47">
        <f t="shared" si="8"/>
        <v>0</v>
      </c>
      <c r="M79" s="121"/>
    </row>
    <row r="80" spans="1:13" ht="13.5" customHeight="1">
      <c r="A80" s="41"/>
      <c r="B80" s="22">
        <v>320</v>
      </c>
      <c r="C80" s="89" t="s">
        <v>92</v>
      </c>
      <c r="D80" s="132">
        <v>3</v>
      </c>
      <c r="E80" s="156">
        <v>5</v>
      </c>
      <c r="F80" s="126">
        <f t="shared" si="11"/>
        <v>60</v>
      </c>
      <c r="G80" s="127">
        <f t="shared" si="7"/>
        <v>4.027899379314132E-05</v>
      </c>
      <c r="H80" s="131">
        <v>14430</v>
      </c>
      <c r="I80" s="49">
        <v>13468</v>
      </c>
      <c r="J80" s="50">
        <f t="shared" si="9"/>
        <v>107.14285714285714</v>
      </c>
      <c r="K80" s="51">
        <f t="shared" si="10"/>
        <v>0.017447912781039868</v>
      </c>
      <c r="L80" s="47">
        <f t="shared" si="8"/>
        <v>0.02079002079002079</v>
      </c>
      <c r="M80" s="121"/>
    </row>
    <row r="81" spans="1:13" ht="13.5" customHeight="1">
      <c r="A81" s="41"/>
      <c r="B81" s="22">
        <v>321</v>
      </c>
      <c r="C81" s="89" t="s">
        <v>93</v>
      </c>
      <c r="D81" s="132">
        <v>0</v>
      </c>
      <c r="E81" s="156">
        <v>3</v>
      </c>
      <c r="F81" s="134" t="s">
        <v>73</v>
      </c>
      <c r="G81" s="127">
        <f t="shared" si="7"/>
        <v>0</v>
      </c>
      <c r="H81" s="131">
        <v>1882</v>
      </c>
      <c r="I81" s="49">
        <v>1556</v>
      </c>
      <c r="J81" s="50">
        <f t="shared" si="9"/>
        <v>120.95115681233932</v>
      </c>
      <c r="K81" s="51">
        <f t="shared" si="10"/>
        <v>0.0022756044250808755</v>
      </c>
      <c r="L81" s="47">
        <f t="shared" si="8"/>
        <v>0</v>
      </c>
      <c r="M81" s="121"/>
    </row>
    <row r="82" spans="1:13" ht="13.5" customHeight="1">
      <c r="A82" s="41"/>
      <c r="B82" s="22">
        <v>322</v>
      </c>
      <c r="C82" s="89" t="s">
        <v>94</v>
      </c>
      <c r="D82" s="132">
        <v>4</v>
      </c>
      <c r="E82" s="156">
        <v>4</v>
      </c>
      <c r="F82" s="126">
        <f t="shared" si="11"/>
        <v>100</v>
      </c>
      <c r="G82" s="127">
        <f t="shared" si="7"/>
        <v>5.370532505752176E-05</v>
      </c>
      <c r="H82" s="131">
        <v>455</v>
      </c>
      <c r="I82" s="49">
        <v>332</v>
      </c>
      <c r="J82" s="50">
        <f t="shared" si="9"/>
        <v>137.04819277108433</v>
      </c>
      <c r="K82" s="51">
        <f t="shared" si="10"/>
        <v>0.0005501594120147705</v>
      </c>
      <c r="L82" s="47">
        <f t="shared" si="8"/>
        <v>0.8791208791208791</v>
      </c>
      <c r="M82" s="121"/>
    </row>
    <row r="83" spans="1:13" ht="13.5" customHeight="1">
      <c r="A83" s="41"/>
      <c r="B83" s="22">
        <v>323</v>
      </c>
      <c r="C83" s="89" t="s">
        <v>95</v>
      </c>
      <c r="D83" s="132">
        <v>12</v>
      </c>
      <c r="E83" s="156">
        <v>17</v>
      </c>
      <c r="F83" s="126">
        <f t="shared" si="11"/>
        <v>70.58823529411765</v>
      </c>
      <c r="G83" s="127">
        <f t="shared" si="7"/>
        <v>0.0001611159751725653</v>
      </c>
      <c r="H83" s="131">
        <v>12684</v>
      </c>
      <c r="I83" s="49">
        <v>10519</v>
      </c>
      <c r="J83" s="50">
        <f t="shared" si="9"/>
        <v>120.58180435402606</v>
      </c>
      <c r="K83" s="51">
        <f t="shared" si="10"/>
        <v>0.01533675160878099</v>
      </c>
      <c r="L83" s="47">
        <f t="shared" si="8"/>
        <v>0.0946073793755913</v>
      </c>
      <c r="M83" s="121"/>
    </row>
    <row r="84" spans="1:13" ht="13.5" customHeight="1">
      <c r="A84" s="41"/>
      <c r="B84" s="22">
        <v>324</v>
      </c>
      <c r="C84" s="89" t="s">
        <v>96</v>
      </c>
      <c r="D84" s="132">
        <v>53116</v>
      </c>
      <c r="E84" s="156">
        <v>42920</v>
      </c>
      <c r="F84" s="126">
        <f t="shared" si="11"/>
        <v>123.75582479030756</v>
      </c>
      <c r="G84" s="127">
        <f t="shared" si="7"/>
        <v>0.7131530114388315</v>
      </c>
      <c r="H84" s="131">
        <v>226336</v>
      </c>
      <c r="I84" s="49">
        <v>206083</v>
      </c>
      <c r="J84" s="50">
        <f t="shared" si="9"/>
        <v>109.82759373650421</v>
      </c>
      <c r="K84" s="51">
        <f t="shared" si="10"/>
        <v>0.2736722652258794</v>
      </c>
      <c r="L84" s="47">
        <f t="shared" si="8"/>
        <v>23.467764739148876</v>
      </c>
      <c r="M84" s="121"/>
    </row>
    <row r="85" spans="1:13" ht="13.5" customHeight="1">
      <c r="A85" s="41"/>
      <c r="B85" s="22">
        <v>325</v>
      </c>
      <c r="C85" s="89" t="s">
        <v>97</v>
      </c>
      <c r="D85" s="132">
        <v>2</v>
      </c>
      <c r="E85" s="125">
        <v>0</v>
      </c>
      <c r="F85" s="134" t="s">
        <v>290</v>
      </c>
      <c r="G85" s="127">
        <f t="shared" si="7"/>
        <v>2.685266252876088E-05</v>
      </c>
      <c r="H85" s="131">
        <v>22</v>
      </c>
      <c r="I85" s="49">
        <v>61</v>
      </c>
      <c r="J85" s="50">
        <f t="shared" si="9"/>
        <v>36.0655737704918</v>
      </c>
      <c r="K85" s="51">
        <f t="shared" si="10"/>
        <v>2.660111442708781E-05</v>
      </c>
      <c r="L85" s="47">
        <f t="shared" si="8"/>
        <v>9.090909090909092</v>
      </c>
      <c r="M85" s="121"/>
    </row>
    <row r="86" spans="1:13" ht="13.5" customHeight="1">
      <c r="A86" s="41"/>
      <c r="B86" s="22">
        <v>326</v>
      </c>
      <c r="C86" s="89" t="s">
        <v>98</v>
      </c>
      <c r="D86" s="132">
        <v>5</v>
      </c>
      <c r="E86" s="156">
        <v>0</v>
      </c>
      <c r="F86" s="134" t="s">
        <v>290</v>
      </c>
      <c r="G86" s="127">
        <f t="shared" si="7"/>
        <v>6.71316563219022E-05</v>
      </c>
      <c r="H86" s="131">
        <v>36</v>
      </c>
      <c r="I86" s="49">
        <v>3236</v>
      </c>
      <c r="J86" s="50">
        <f t="shared" si="9"/>
        <v>1.1124845488257107</v>
      </c>
      <c r="K86" s="51">
        <f t="shared" si="10"/>
        <v>4.352909633523459E-05</v>
      </c>
      <c r="L86" s="47">
        <f t="shared" si="8"/>
        <v>13.88888888888889</v>
      </c>
      <c r="M86" s="121"/>
    </row>
    <row r="87" spans="1:13" ht="13.5" customHeight="1">
      <c r="A87" s="41"/>
      <c r="B87" s="22">
        <v>327</v>
      </c>
      <c r="C87" s="89" t="s">
        <v>99</v>
      </c>
      <c r="D87" s="132"/>
      <c r="E87" s="125"/>
      <c r="F87" s="126"/>
      <c r="G87" s="127">
        <f t="shared" si="7"/>
        <v>0</v>
      </c>
      <c r="H87" s="131">
        <v>18</v>
      </c>
      <c r="I87" s="49">
        <v>26</v>
      </c>
      <c r="J87" s="50">
        <f t="shared" si="9"/>
        <v>69.23076923076923</v>
      </c>
      <c r="K87" s="51">
        <f t="shared" si="10"/>
        <v>2.1764548167617296E-05</v>
      </c>
      <c r="L87" s="47">
        <f t="shared" si="8"/>
        <v>0</v>
      </c>
      <c r="M87" s="121"/>
    </row>
    <row r="88" spans="1:13" s="6" customFormat="1" ht="13.5" customHeight="1">
      <c r="A88" s="91"/>
      <c r="B88" s="22">
        <v>328</v>
      </c>
      <c r="C88" s="89" t="s">
        <v>100</v>
      </c>
      <c r="D88" s="132"/>
      <c r="E88" s="158"/>
      <c r="F88" s="126"/>
      <c r="G88" s="127">
        <f t="shared" si="7"/>
        <v>0</v>
      </c>
      <c r="H88" s="131">
        <v>0</v>
      </c>
      <c r="I88" s="159">
        <v>3</v>
      </c>
      <c r="J88" s="50">
        <f t="shared" si="9"/>
        <v>0</v>
      </c>
      <c r="K88" s="51">
        <f t="shared" si="10"/>
        <v>0</v>
      </c>
      <c r="L88" s="95" t="s">
        <v>159</v>
      </c>
      <c r="M88" s="121"/>
    </row>
    <row r="89" spans="1:13" ht="13.5" customHeight="1">
      <c r="A89" s="41"/>
      <c r="B89" s="22">
        <v>329</v>
      </c>
      <c r="C89" s="89" t="s">
        <v>101</v>
      </c>
      <c r="D89" s="132"/>
      <c r="E89" s="156"/>
      <c r="F89" s="126"/>
      <c r="G89" s="127">
        <f t="shared" si="7"/>
        <v>0</v>
      </c>
      <c r="H89" s="131">
        <v>1</v>
      </c>
      <c r="I89" s="49">
        <v>1</v>
      </c>
      <c r="J89" s="50">
        <f t="shared" si="9"/>
        <v>100</v>
      </c>
      <c r="K89" s="51">
        <f t="shared" si="10"/>
        <v>1.2091415648676277E-06</v>
      </c>
      <c r="L89" s="47">
        <f aca="true" t="shared" si="12" ref="L89:L97">D89/H89*100</f>
        <v>0</v>
      </c>
      <c r="M89" s="121"/>
    </row>
    <row r="90" spans="1:13" ht="13.5" customHeight="1">
      <c r="A90" s="41"/>
      <c r="B90" s="22">
        <v>330</v>
      </c>
      <c r="C90" s="89" t="s">
        <v>102</v>
      </c>
      <c r="D90" s="132"/>
      <c r="E90" s="156"/>
      <c r="F90" s="126"/>
      <c r="G90" s="127">
        <f t="shared" si="7"/>
        <v>0</v>
      </c>
      <c r="H90" s="131">
        <v>3</v>
      </c>
      <c r="I90" s="49">
        <v>0</v>
      </c>
      <c r="J90" s="134" t="s">
        <v>290</v>
      </c>
      <c r="K90" s="51">
        <f t="shared" si="10"/>
        <v>3.6274246946028827E-06</v>
      </c>
      <c r="L90" s="47">
        <f t="shared" si="12"/>
        <v>0</v>
      </c>
      <c r="M90" s="121"/>
    </row>
    <row r="91" spans="1:13" ht="13.5" customHeight="1">
      <c r="A91" s="41"/>
      <c r="B91" s="22">
        <v>331</v>
      </c>
      <c r="C91" s="89" t="s">
        <v>103</v>
      </c>
      <c r="D91" s="132"/>
      <c r="E91" s="156"/>
      <c r="F91" s="126"/>
      <c r="G91" s="127">
        <f t="shared" si="7"/>
        <v>0</v>
      </c>
      <c r="H91" s="131">
        <v>1</v>
      </c>
      <c r="I91" s="49">
        <v>0</v>
      </c>
      <c r="J91" s="134" t="s">
        <v>290</v>
      </c>
      <c r="K91" s="51">
        <f t="shared" si="10"/>
        <v>1.2091415648676277E-06</v>
      </c>
      <c r="L91" s="47">
        <f t="shared" si="12"/>
        <v>0</v>
      </c>
      <c r="M91" s="121"/>
    </row>
    <row r="92" spans="1:13" ht="13.5" customHeight="1">
      <c r="A92" s="41"/>
      <c r="B92" s="22">
        <v>332</v>
      </c>
      <c r="C92" s="89" t="s">
        <v>104</v>
      </c>
      <c r="D92" s="132"/>
      <c r="E92" s="125"/>
      <c r="F92" s="126"/>
      <c r="G92" s="127">
        <f t="shared" si="7"/>
        <v>0</v>
      </c>
      <c r="H92" s="131">
        <v>2</v>
      </c>
      <c r="I92" s="93">
        <v>0</v>
      </c>
      <c r="J92" s="134" t="s">
        <v>290</v>
      </c>
      <c r="K92" s="51">
        <f t="shared" si="10"/>
        <v>2.4182831297352554E-06</v>
      </c>
      <c r="L92" s="47">
        <f t="shared" si="12"/>
        <v>0</v>
      </c>
      <c r="M92" s="121"/>
    </row>
    <row r="93" spans="1:13" ht="13.5" customHeight="1">
      <c r="A93" s="41"/>
      <c r="B93" s="22">
        <v>333</v>
      </c>
      <c r="C93" s="89" t="s">
        <v>105</v>
      </c>
      <c r="D93" s="132">
        <v>6</v>
      </c>
      <c r="E93" s="125">
        <v>0</v>
      </c>
      <c r="F93" s="134" t="s">
        <v>290</v>
      </c>
      <c r="G93" s="127">
        <f t="shared" si="7"/>
        <v>8.055798758628264E-05</v>
      </c>
      <c r="H93" s="131">
        <v>39</v>
      </c>
      <c r="I93" s="49">
        <v>84</v>
      </c>
      <c r="J93" s="50">
        <f t="shared" si="9"/>
        <v>46.42857142857143</v>
      </c>
      <c r="K93" s="51">
        <f t="shared" si="10"/>
        <v>4.715652102983748E-05</v>
      </c>
      <c r="L93" s="47">
        <f t="shared" si="12"/>
        <v>15.384615384615385</v>
      </c>
      <c r="M93" s="121"/>
    </row>
    <row r="94" spans="1:13" ht="13.5" customHeight="1">
      <c r="A94" s="41"/>
      <c r="B94" s="22">
        <v>334</v>
      </c>
      <c r="C94" s="89" t="s">
        <v>106</v>
      </c>
      <c r="D94" s="132"/>
      <c r="E94" s="125"/>
      <c r="F94" s="126"/>
      <c r="G94" s="127">
        <f t="shared" si="7"/>
        <v>0</v>
      </c>
      <c r="H94" s="131">
        <v>3</v>
      </c>
      <c r="I94" s="49">
        <v>1</v>
      </c>
      <c r="J94" s="50">
        <f t="shared" si="9"/>
        <v>300</v>
      </c>
      <c r="K94" s="51">
        <f t="shared" si="10"/>
        <v>3.6274246946028827E-06</v>
      </c>
      <c r="L94" s="47">
        <f t="shared" si="12"/>
        <v>0</v>
      </c>
      <c r="M94" s="121"/>
    </row>
    <row r="95" spans="1:13" ht="13.5" customHeight="1">
      <c r="A95" s="41"/>
      <c r="B95" s="22">
        <v>335</v>
      </c>
      <c r="C95" s="89" t="s">
        <v>107</v>
      </c>
      <c r="D95" s="132"/>
      <c r="E95" s="125"/>
      <c r="F95" s="126"/>
      <c r="G95" s="127">
        <f t="shared" si="7"/>
        <v>0</v>
      </c>
      <c r="H95" s="131">
        <v>3</v>
      </c>
      <c r="I95" s="49">
        <v>0</v>
      </c>
      <c r="J95" s="134" t="s">
        <v>290</v>
      </c>
      <c r="K95" s="51">
        <f t="shared" si="10"/>
        <v>3.6274246946028827E-06</v>
      </c>
      <c r="L95" s="47">
        <f t="shared" si="12"/>
        <v>0</v>
      </c>
      <c r="M95" s="121"/>
    </row>
    <row r="96" spans="1:13" ht="13.5" customHeight="1">
      <c r="A96" s="41"/>
      <c r="B96" s="22">
        <v>336</v>
      </c>
      <c r="C96" s="89" t="s">
        <v>108</v>
      </c>
      <c r="D96" s="132"/>
      <c r="E96" s="125"/>
      <c r="F96" s="126"/>
      <c r="G96" s="127">
        <f t="shared" si="7"/>
        <v>0</v>
      </c>
      <c r="H96" s="131">
        <v>312</v>
      </c>
      <c r="I96" s="49">
        <v>347</v>
      </c>
      <c r="J96" s="50">
        <f t="shared" si="9"/>
        <v>89.9135446685879</v>
      </c>
      <c r="K96" s="51">
        <f t="shared" si="10"/>
        <v>0.00037725216823869984</v>
      </c>
      <c r="L96" s="47">
        <f t="shared" si="12"/>
        <v>0</v>
      </c>
      <c r="M96" s="121"/>
    </row>
    <row r="97" spans="1:13" ht="13.5" customHeight="1">
      <c r="A97" s="41"/>
      <c r="B97" s="22">
        <v>337</v>
      </c>
      <c r="C97" s="89" t="s">
        <v>109</v>
      </c>
      <c r="D97" s="132"/>
      <c r="E97" s="125"/>
      <c r="F97" s="126"/>
      <c r="G97" s="127">
        <f t="shared" si="7"/>
        <v>0</v>
      </c>
      <c r="H97" s="131">
        <v>1</v>
      </c>
      <c r="I97" s="49">
        <v>0</v>
      </c>
      <c r="J97" s="134" t="s">
        <v>290</v>
      </c>
      <c r="K97" s="51">
        <f t="shared" si="10"/>
        <v>1.2091415648676277E-06</v>
      </c>
      <c r="L97" s="47">
        <f t="shared" si="12"/>
        <v>0</v>
      </c>
      <c r="M97" s="121"/>
    </row>
    <row r="98" spans="1:13" ht="13.5" customHeight="1">
      <c r="A98" s="41"/>
      <c r="B98" s="22">
        <v>401</v>
      </c>
      <c r="C98" s="89" t="s">
        <v>110</v>
      </c>
      <c r="D98" s="132">
        <v>10741</v>
      </c>
      <c r="E98" s="156">
        <v>12316</v>
      </c>
      <c r="F98" s="126">
        <f t="shared" si="11"/>
        <v>87.2117570639818</v>
      </c>
      <c r="G98" s="127">
        <f t="shared" si="7"/>
        <v>0.1442122241107103</v>
      </c>
      <c r="H98" s="131">
        <v>81422</v>
      </c>
      <c r="I98" s="49">
        <v>98189</v>
      </c>
      <c r="J98" s="50">
        <f t="shared" si="9"/>
        <v>82.92374909613093</v>
      </c>
      <c r="K98" s="51">
        <f t="shared" si="10"/>
        <v>0.09845072449465198</v>
      </c>
      <c r="L98" s="47">
        <f t="shared" si="8"/>
        <v>13.191766353074108</v>
      </c>
      <c r="M98" s="121"/>
    </row>
    <row r="99" spans="1:13" ht="13.5" customHeight="1">
      <c r="A99" s="41"/>
      <c r="B99" s="22">
        <v>402</v>
      </c>
      <c r="C99" s="89" t="s">
        <v>111</v>
      </c>
      <c r="D99" s="132">
        <v>95</v>
      </c>
      <c r="E99" s="156">
        <v>68</v>
      </c>
      <c r="F99" s="126">
        <f t="shared" si="11"/>
        <v>139.70588235294116</v>
      </c>
      <c r="G99" s="127">
        <f t="shared" si="7"/>
        <v>0.0012755014701161418</v>
      </c>
      <c r="H99" s="131">
        <v>3220</v>
      </c>
      <c r="I99" s="49">
        <v>17243</v>
      </c>
      <c r="J99" s="50">
        <f t="shared" si="9"/>
        <v>18.674244621005627</v>
      </c>
      <c r="K99" s="51">
        <f t="shared" si="10"/>
        <v>0.003893435838873761</v>
      </c>
      <c r="L99" s="47">
        <f t="shared" si="8"/>
        <v>2.950310559006211</v>
      </c>
      <c r="M99" s="121"/>
    </row>
    <row r="100" spans="1:13" ht="13.5" customHeight="1">
      <c r="A100" s="41"/>
      <c r="B100" s="22">
        <v>403</v>
      </c>
      <c r="C100" s="89" t="s">
        <v>112</v>
      </c>
      <c r="D100" s="132">
        <v>39</v>
      </c>
      <c r="E100" s="156">
        <v>41</v>
      </c>
      <c r="F100" s="126">
        <f t="shared" si="11"/>
        <v>95.1219512195122</v>
      </c>
      <c r="G100" s="127">
        <f t="shared" si="7"/>
        <v>0.0005236269193108372</v>
      </c>
      <c r="H100" s="131">
        <v>546</v>
      </c>
      <c r="I100" s="49">
        <v>675</v>
      </c>
      <c r="J100" s="50">
        <f t="shared" si="9"/>
        <v>80.88888888888889</v>
      </c>
      <c r="K100" s="51">
        <f t="shared" si="10"/>
        <v>0.0006601912944177248</v>
      </c>
      <c r="L100" s="47">
        <f t="shared" si="8"/>
        <v>7.142857142857142</v>
      </c>
      <c r="M100" s="121"/>
    </row>
    <row r="101" spans="1:13" ht="13.5" customHeight="1">
      <c r="A101" s="41"/>
      <c r="B101" s="22">
        <v>404</v>
      </c>
      <c r="C101" s="89" t="s">
        <v>113</v>
      </c>
      <c r="D101" s="132">
        <v>12</v>
      </c>
      <c r="E101" s="156">
        <v>20</v>
      </c>
      <c r="F101" s="126">
        <f t="shared" si="11"/>
        <v>60</v>
      </c>
      <c r="G101" s="127">
        <f t="shared" si="7"/>
        <v>0.0001611159751725653</v>
      </c>
      <c r="H101" s="131">
        <v>739</v>
      </c>
      <c r="I101" s="49">
        <v>654</v>
      </c>
      <c r="J101" s="50">
        <f t="shared" si="9"/>
        <v>112.99694189602447</v>
      </c>
      <c r="K101" s="51">
        <f t="shared" si="10"/>
        <v>0.0008935556164371769</v>
      </c>
      <c r="L101" s="47">
        <f t="shared" si="8"/>
        <v>1.6238159675236805</v>
      </c>
      <c r="M101" s="121"/>
    </row>
    <row r="102" spans="1:13" ht="13.5" customHeight="1">
      <c r="A102" s="41"/>
      <c r="B102" s="22">
        <v>405</v>
      </c>
      <c r="C102" s="89" t="s">
        <v>114</v>
      </c>
      <c r="D102" s="132"/>
      <c r="E102" s="156"/>
      <c r="F102" s="126"/>
      <c r="G102" s="127">
        <f t="shared" si="7"/>
        <v>0</v>
      </c>
      <c r="H102" s="131">
        <v>318</v>
      </c>
      <c r="I102" s="49">
        <v>0</v>
      </c>
      <c r="J102" s="134" t="s">
        <v>290</v>
      </c>
      <c r="K102" s="51">
        <f t="shared" si="10"/>
        <v>0.0003845070176279056</v>
      </c>
      <c r="L102" s="47">
        <v>0</v>
      </c>
      <c r="M102" s="121"/>
    </row>
    <row r="103" spans="1:13" ht="13.5" customHeight="1">
      <c r="A103" s="41"/>
      <c r="B103" s="22">
        <v>406</v>
      </c>
      <c r="C103" s="89" t="s">
        <v>115</v>
      </c>
      <c r="D103" s="132">
        <v>681</v>
      </c>
      <c r="E103" s="156">
        <v>1139</v>
      </c>
      <c r="F103" s="126">
        <f t="shared" si="11"/>
        <v>59.789288849868306</v>
      </c>
      <c r="G103" s="127">
        <f t="shared" si="7"/>
        <v>0.00914333159104308</v>
      </c>
      <c r="H103" s="131">
        <v>108169</v>
      </c>
      <c r="I103" s="49">
        <v>83330</v>
      </c>
      <c r="J103" s="50">
        <f aca="true" t="shared" si="13" ref="J103:J166">H103/I103*100</f>
        <v>129.80799231969277</v>
      </c>
      <c r="K103" s="51">
        <f t="shared" si="10"/>
        <v>0.1307916339301664</v>
      </c>
      <c r="L103" s="47">
        <f t="shared" si="8"/>
        <v>0.6295703944753117</v>
      </c>
      <c r="M103" s="121"/>
    </row>
    <row r="104" spans="1:13" ht="13.5" customHeight="1">
      <c r="A104" s="41"/>
      <c r="B104" s="22">
        <v>407</v>
      </c>
      <c r="C104" s="89" t="s">
        <v>116</v>
      </c>
      <c r="D104" s="132">
        <v>2201</v>
      </c>
      <c r="E104" s="156">
        <v>3655</v>
      </c>
      <c r="F104" s="126">
        <f t="shared" si="11"/>
        <v>60.21887824897401</v>
      </c>
      <c r="G104" s="127">
        <f t="shared" si="7"/>
        <v>0.02955135511290135</v>
      </c>
      <c r="H104" s="131">
        <v>263155</v>
      </c>
      <c r="I104" s="49">
        <v>233989</v>
      </c>
      <c r="J104" s="50">
        <f t="shared" si="13"/>
        <v>112.46468851099837</v>
      </c>
      <c r="K104" s="51">
        <f t="shared" si="10"/>
        <v>0.31819164850274056</v>
      </c>
      <c r="L104" s="47">
        <f t="shared" si="8"/>
        <v>0.8363892002812031</v>
      </c>
      <c r="M104" s="121"/>
    </row>
    <row r="105" spans="1:13" ht="13.5" customHeight="1">
      <c r="A105" s="41"/>
      <c r="B105" s="22">
        <v>408</v>
      </c>
      <c r="C105" s="89" t="s">
        <v>117</v>
      </c>
      <c r="D105" s="132">
        <v>97</v>
      </c>
      <c r="E105" s="156">
        <v>343</v>
      </c>
      <c r="F105" s="126">
        <f t="shared" si="11"/>
        <v>28.279883381924197</v>
      </c>
      <c r="G105" s="127">
        <f t="shared" si="7"/>
        <v>0.0013023541326449028</v>
      </c>
      <c r="H105" s="131">
        <v>43797</v>
      </c>
      <c r="I105" s="49">
        <v>38321</v>
      </c>
      <c r="J105" s="50">
        <f t="shared" si="13"/>
        <v>114.28981498395136</v>
      </c>
      <c r="K105" s="51">
        <f t="shared" si="10"/>
        <v>0.05295677311650749</v>
      </c>
      <c r="L105" s="47">
        <f t="shared" si="8"/>
        <v>0.22147635682809325</v>
      </c>
      <c r="M105" s="121"/>
    </row>
    <row r="106" spans="1:13" ht="13.5" customHeight="1">
      <c r="A106" s="41"/>
      <c r="B106" s="22">
        <v>409</v>
      </c>
      <c r="C106" s="89" t="s">
        <v>118</v>
      </c>
      <c r="D106" s="132">
        <v>21832</v>
      </c>
      <c r="E106" s="156">
        <v>17446</v>
      </c>
      <c r="F106" s="126">
        <f t="shared" si="11"/>
        <v>125.14043333715466</v>
      </c>
      <c r="G106" s="127">
        <f t="shared" si="7"/>
        <v>0.2931236641639538</v>
      </c>
      <c r="H106" s="131">
        <v>800343</v>
      </c>
      <c r="I106" s="49">
        <v>734410</v>
      </c>
      <c r="J106" s="50">
        <f t="shared" si="13"/>
        <v>108.97768276575755</v>
      </c>
      <c r="K106" s="51">
        <f t="shared" si="10"/>
        <v>0.9677279874508516</v>
      </c>
      <c r="L106" s="47">
        <f t="shared" si="8"/>
        <v>2.727830442697693</v>
      </c>
      <c r="M106" s="121"/>
    </row>
    <row r="107" spans="1:13" ht="13.5" customHeight="1">
      <c r="A107" s="41"/>
      <c r="B107" s="22">
        <v>410</v>
      </c>
      <c r="C107" s="89" t="s">
        <v>119</v>
      </c>
      <c r="D107" s="132">
        <v>64877</v>
      </c>
      <c r="E107" s="156">
        <v>55328</v>
      </c>
      <c r="F107" s="126">
        <f t="shared" si="11"/>
        <v>117.2588924233661</v>
      </c>
      <c r="G107" s="127">
        <f t="shared" si="7"/>
        <v>0.8710600934392098</v>
      </c>
      <c r="H107" s="131">
        <v>761201</v>
      </c>
      <c r="I107" s="49">
        <v>804112</v>
      </c>
      <c r="J107" s="50">
        <f t="shared" si="13"/>
        <v>94.66355433074</v>
      </c>
      <c r="K107" s="51">
        <f t="shared" si="10"/>
        <v>0.9203997683188031</v>
      </c>
      <c r="L107" s="47">
        <f t="shared" si="8"/>
        <v>8.522978818997872</v>
      </c>
      <c r="M107" s="121"/>
    </row>
    <row r="108" spans="1:13" ht="13.5" customHeight="1">
      <c r="A108" s="41"/>
      <c r="B108" s="22">
        <v>411</v>
      </c>
      <c r="C108" s="89" t="s">
        <v>120</v>
      </c>
      <c r="D108" s="132">
        <v>542</v>
      </c>
      <c r="E108" s="156">
        <v>640</v>
      </c>
      <c r="F108" s="126">
        <f t="shared" si="11"/>
        <v>84.6875</v>
      </c>
      <c r="G108" s="127">
        <f t="shared" si="7"/>
        <v>0.007277071545294199</v>
      </c>
      <c r="H108" s="131">
        <v>6363</v>
      </c>
      <c r="I108" s="49">
        <v>6579</v>
      </c>
      <c r="J108" s="50">
        <f t="shared" si="13"/>
        <v>96.71682626538988</v>
      </c>
      <c r="K108" s="51">
        <f t="shared" si="10"/>
        <v>0.007693767777252715</v>
      </c>
      <c r="L108" s="47">
        <f t="shared" si="8"/>
        <v>8.517994656608519</v>
      </c>
      <c r="M108" s="121"/>
    </row>
    <row r="109" spans="1:13" ht="13.5" customHeight="1">
      <c r="A109" s="41"/>
      <c r="B109" s="22">
        <v>412</v>
      </c>
      <c r="C109" s="89" t="s">
        <v>121</v>
      </c>
      <c r="D109" s="132">
        <v>387</v>
      </c>
      <c r="E109" s="156">
        <v>310</v>
      </c>
      <c r="F109" s="126">
        <f t="shared" si="11"/>
        <v>124.83870967741935</v>
      </c>
      <c r="G109" s="127">
        <f t="shared" si="7"/>
        <v>0.00519599019931523</v>
      </c>
      <c r="H109" s="131">
        <v>1336</v>
      </c>
      <c r="I109" s="49">
        <v>5486</v>
      </c>
      <c r="J109" s="50">
        <f t="shared" si="13"/>
        <v>24.352898286547575</v>
      </c>
      <c r="K109" s="51">
        <f t="shared" si="10"/>
        <v>0.0016154131306631507</v>
      </c>
      <c r="L109" s="47">
        <f t="shared" si="8"/>
        <v>28.967065868263475</v>
      </c>
      <c r="M109" s="121"/>
    </row>
    <row r="110" spans="1:13" ht="13.5" customHeight="1">
      <c r="A110" s="41"/>
      <c r="B110" s="22">
        <v>413</v>
      </c>
      <c r="C110" s="89" t="s">
        <v>122</v>
      </c>
      <c r="D110" s="132">
        <v>8352</v>
      </c>
      <c r="E110" s="156">
        <v>7234</v>
      </c>
      <c r="F110" s="126">
        <f t="shared" si="11"/>
        <v>115.45479679292232</v>
      </c>
      <c r="G110" s="127">
        <f t="shared" si="7"/>
        <v>0.11213671872010544</v>
      </c>
      <c r="H110" s="131">
        <v>73912</v>
      </c>
      <c r="I110" s="49">
        <v>81408</v>
      </c>
      <c r="J110" s="50">
        <f t="shared" si="13"/>
        <v>90.79205974842768</v>
      </c>
      <c r="K110" s="51">
        <f t="shared" si="10"/>
        <v>0.0893700713424961</v>
      </c>
      <c r="L110" s="47">
        <f t="shared" si="8"/>
        <v>11.299924234224482</v>
      </c>
      <c r="M110" s="121"/>
    </row>
    <row r="111" spans="1:13" ht="13.5" customHeight="1">
      <c r="A111" s="41"/>
      <c r="B111" s="22">
        <v>414</v>
      </c>
      <c r="C111" s="89" t="s">
        <v>123</v>
      </c>
      <c r="D111" s="132"/>
      <c r="E111" s="125"/>
      <c r="F111" s="126"/>
      <c r="G111" s="127">
        <f t="shared" si="7"/>
        <v>0</v>
      </c>
      <c r="H111" s="131">
        <v>361</v>
      </c>
      <c r="I111" s="49">
        <v>111</v>
      </c>
      <c r="J111" s="50">
        <f t="shared" si="13"/>
        <v>325.22522522522524</v>
      </c>
      <c r="K111" s="51">
        <f t="shared" si="10"/>
        <v>0.00043650010491721363</v>
      </c>
      <c r="L111" s="47">
        <f t="shared" si="8"/>
        <v>0</v>
      </c>
      <c r="M111" s="121"/>
    </row>
    <row r="112" spans="1:13" ht="13.5" customHeight="1" thickBot="1">
      <c r="A112" s="63" t="s">
        <v>125</v>
      </c>
      <c r="B112" s="64" t="s">
        <v>297</v>
      </c>
      <c r="C112" s="65"/>
      <c r="D112" s="143">
        <f>SUM(D67:D111)</f>
        <v>227555</v>
      </c>
      <c r="E112" s="144">
        <f>SUM(E67:E111)</f>
        <v>202257</v>
      </c>
      <c r="F112" s="145">
        <f aca="true" t="shared" si="14" ref="F112:F122">D112/E112*100</f>
        <v>112.50784892488271</v>
      </c>
      <c r="G112" s="146">
        <f t="shared" si="7"/>
        <v>3.055228810866091</v>
      </c>
      <c r="H112" s="66">
        <f>SUM(H67:H111)</f>
        <v>3225834</v>
      </c>
      <c r="I112" s="67">
        <f>SUM(I67:I111)</f>
        <v>3155980</v>
      </c>
      <c r="J112" s="147">
        <f t="shared" si="13"/>
        <v>102.21338538267035</v>
      </c>
      <c r="K112" s="147">
        <f t="shared" si="10"/>
        <v>3.900489970763199</v>
      </c>
      <c r="L112" s="148">
        <f t="shared" si="8"/>
        <v>7.05414475760377</v>
      </c>
      <c r="M112" s="121"/>
    </row>
    <row r="113" spans="1:13" ht="13.5" customHeight="1">
      <c r="A113" s="73" t="s">
        <v>127</v>
      </c>
      <c r="B113" s="20">
        <v>201</v>
      </c>
      <c r="C113" s="85" t="s">
        <v>128</v>
      </c>
      <c r="D113" s="153">
        <v>1045</v>
      </c>
      <c r="E113" s="157">
        <v>719</v>
      </c>
      <c r="F113" s="150">
        <f t="shared" si="14"/>
        <v>145.34075104311543</v>
      </c>
      <c r="G113" s="151">
        <f t="shared" si="7"/>
        <v>0.01403051617127756</v>
      </c>
      <c r="H113" s="152">
        <v>20288</v>
      </c>
      <c r="I113" s="76">
        <v>19391</v>
      </c>
      <c r="J113" s="38">
        <f t="shared" si="13"/>
        <v>104.6258573565056</v>
      </c>
      <c r="K113" s="39">
        <f t="shared" si="10"/>
        <v>0.024531064068034427</v>
      </c>
      <c r="L113" s="35">
        <f t="shared" si="8"/>
        <v>5.150828075709779</v>
      </c>
      <c r="M113" s="121"/>
    </row>
    <row r="114" spans="1:13" ht="13.5" customHeight="1">
      <c r="A114" s="41"/>
      <c r="B114" s="22">
        <v>202</v>
      </c>
      <c r="C114" s="89" t="s">
        <v>129</v>
      </c>
      <c r="D114" s="132">
        <v>12087</v>
      </c>
      <c r="E114" s="156">
        <v>15024</v>
      </c>
      <c r="F114" s="126">
        <f t="shared" si="14"/>
        <v>80.45127795527156</v>
      </c>
      <c r="G114" s="127">
        <f t="shared" si="7"/>
        <v>0.16228406599256637</v>
      </c>
      <c r="H114" s="131">
        <v>202432</v>
      </c>
      <c r="I114" s="49">
        <v>199825</v>
      </c>
      <c r="J114" s="50">
        <f t="shared" si="13"/>
        <v>101.30464156136621</v>
      </c>
      <c r="K114" s="51">
        <f t="shared" si="10"/>
        <v>0.24476894525928358</v>
      </c>
      <c r="L114" s="47">
        <f t="shared" si="8"/>
        <v>5.970893929813468</v>
      </c>
      <c r="M114" s="121"/>
    </row>
    <row r="115" spans="1:13" ht="13.5" customHeight="1">
      <c r="A115" s="41"/>
      <c r="B115" s="22">
        <v>203</v>
      </c>
      <c r="C115" s="89" t="s">
        <v>130</v>
      </c>
      <c r="D115" s="132">
        <v>50762</v>
      </c>
      <c r="E115" s="156">
        <v>41459</v>
      </c>
      <c r="F115" s="126">
        <f t="shared" si="14"/>
        <v>122.4390361562025</v>
      </c>
      <c r="G115" s="127">
        <f t="shared" si="7"/>
        <v>0.6815474276424799</v>
      </c>
      <c r="H115" s="131">
        <v>299657</v>
      </c>
      <c r="I115" s="49">
        <v>277167</v>
      </c>
      <c r="J115" s="50">
        <f t="shared" si="13"/>
        <v>108.1142415944178</v>
      </c>
      <c r="K115" s="51">
        <f t="shared" si="10"/>
        <v>0.3623277339035387</v>
      </c>
      <c r="L115" s="47">
        <f t="shared" si="8"/>
        <v>16.940034773090566</v>
      </c>
      <c r="M115" s="121"/>
    </row>
    <row r="116" spans="1:13" ht="13.5" customHeight="1">
      <c r="A116" s="41"/>
      <c r="B116" s="22">
        <v>204</v>
      </c>
      <c r="C116" s="89" t="s">
        <v>131</v>
      </c>
      <c r="D116" s="132">
        <v>5317</v>
      </c>
      <c r="E116" s="156">
        <v>5892</v>
      </c>
      <c r="F116" s="126">
        <f t="shared" si="14"/>
        <v>90.24100475220638</v>
      </c>
      <c r="G116" s="127">
        <f t="shared" si="7"/>
        <v>0.0713878033327108</v>
      </c>
      <c r="H116" s="131">
        <v>240442</v>
      </c>
      <c r="I116" s="49">
        <v>229007</v>
      </c>
      <c r="J116" s="50">
        <f t="shared" si="13"/>
        <v>104.99329714812211</v>
      </c>
      <c r="K116" s="51">
        <f t="shared" si="10"/>
        <v>0.29072841613990213</v>
      </c>
      <c r="L116" s="47">
        <f t="shared" si="8"/>
        <v>2.2113441079345537</v>
      </c>
      <c r="M116" s="121"/>
    </row>
    <row r="117" spans="1:13" ht="13.5" customHeight="1">
      <c r="A117" s="41"/>
      <c r="B117" s="22">
        <v>205</v>
      </c>
      <c r="C117" s="89" t="s">
        <v>132</v>
      </c>
      <c r="D117" s="132">
        <v>78917</v>
      </c>
      <c r="E117" s="156">
        <v>76851</v>
      </c>
      <c r="F117" s="126">
        <f t="shared" si="14"/>
        <v>102.6883189548607</v>
      </c>
      <c r="G117" s="127">
        <f t="shared" si="7"/>
        <v>1.0595657843911113</v>
      </c>
      <c r="H117" s="131">
        <v>909497</v>
      </c>
      <c r="I117" s="49">
        <v>792953</v>
      </c>
      <c r="J117" s="50">
        <f t="shared" si="13"/>
        <v>114.69746630632585</v>
      </c>
      <c r="K117" s="51">
        <f t="shared" si="10"/>
        <v>1.0997106258224127</v>
      </c>
      <c r="L117" s="47">
        <f t="shared" si="8"/>
        <v>8.676993986786103</v>
      </c>
      <c r="M117" s="121"/>
    </row>
    <row r="118" spans="1:13" ht="13.5" customHeight="1">
      <c r="A118" s="41"/>
      <c r="B118" s="22">
        <v>206</v>
      </c>
      <c r="C118" s="89" t="s">
        <v>133</v>
      </c>
      <c r="D118" s="132">
        <v>31348</v>
      </c>
      <c r="E118" s="156">
        <v>34739</v>
      </c>
      <c r="F118" s="126">
        <f t="shared" si="14"/>
        <v>90.23863669075102</v>
      </c>
      <c r="G118" s="127">
        <f t="shared" si="7"/>
        <v>0.42088863247579805</v>
      </c>
      <c r="H118" s="131">
        <v>760747</v>
      </c>
      <c r="I118" s="49">
        <v>552052</v>
      </c>
      <c r="J118" s="50">
        <f t="shared" si="13"/>
        <v>137.80350401773745</v>
      </c>
      <c r="K118" s="51">
        <f t="shared" si="10"/>
        <v>0.9198508180483532</v>
      </c>
      <c r="L118" s="47">
        <f t="shared" si="8"/>
        <v>4.120686640893753</v>
      </c>
      <c r="M118" s="121"/>
    </row>
    <row r="119" spans="1:13" ht="13.5" customHeight="1">
      <c r="A119" s="41"/>
      <c r="B119" s="22">
        <v>207</v>
      </c>
      <c r="C119" s="89" t="s">
        <v>134</v>
      </c>
      <c r="D119" s="132">
        <v>19059</v>
      </c>
      <c r="E119" s="156">
        <v>19867</v>
      </c>
      <c r="F119" s="126">
        <f t="shared" si="14"/>
        <v>95.93295414506467</v>
      </c>
      <c r="G119" s="127">
        <f t="shared" si="7"/>
        <v>0.2558924475678268</v>
      </c>
      <c r="H119" s="131">
        <v>352610</v>
      </c>
      <c r="I119" s="49">
        <v>268684</v>
      </c>
      <c r="J119" s="50">
        <f t="shared" si="13"/>
        <v>131.2359500379628</v>
      </c>
      <c r="K119" s="51">
        <f t="shared" si="10"/>
        <v>0.4263554071879742</v>
      </c>
      <c r="L119" s="47">
        <f t="shared" si="8"/>
        <v>5.405121805961261</v>
      </c>
      <c r="M119" s="121"/>
    </row>
    <row r="120" spans="1:13" ht="13.5" customHeight="1">
      <c r="A120" s="41"/>
      <c r="B120" s="22">
        <v>208</v>
      </c>
      <c r="C120" s="89" t="s">
        <v>135</v>
      </c>
      <c r="D120" s="132">
        <v>61979</v>
      </c>
      <c r="E120" s="156">
        <v>77450</v>
      </c>
      <c r="F120" s="126">
        <f t="shared" si="14"/>
        <v>80.0245319561007</v>
      </c>
      <c r="G120" s="127">
        <f t="shared" si="7"/>
        <v>0.8321505854350353</v>
      </c>
      <c r="H120" s="131">
        <v>338692</v>
      </c>
      <c r="I120" s="49">
        <v>308530</v>
      </c>
      <c r="J120" s="50">
        <f t="shared" si="13"/>
        <v>109.77603474540562</v>
      </c>
      <c r="K120" s="51">
        <f t="shared" si="10"/>
        <v>0.40952657488814653</v>
      </c>
      <c r="L120" s="47">
        <f t="shared" si="8"/>
        <v>18.299516965266378</v>
      </c>
      <c r="M120" s="121"/>
    </row>
    <row r="121" spans="1:13" ht="13.5" customHeight="1">
      <c r="A121" s="41"/>
      <c r="B121" s="22">
        <v>209</v>
      </c>
      <c r="C121" s="89" t="s">
        <v>136</v>
      </c>
      <c r="D121" s="132">
        <v>844</v>
      </c>
      <c r="E121" s="156">
        <v>610</v>
      </c>
      <c r="F121" s="126">
        <f t="shared" si="14"/>
        <v>138.36065573770492</v>
      </c>
      <c r="G121" s="127">
        <f t="shared" si="7"/>
        <v>0.011331823587137092</v>
      </c>
      <c r="H121" s="131">
        <v>9987</v>
      </c>
      <c r="I121" s="49">
        <v>8217</v>
      </c>
      <c r="J121" s="50">
        <f t="shared" si="13"/>
        <v>121.54070828769623</v>
      </c>
      <c r="K121" s="51">
        <f t="shared" si="10"/>
        <v>0.012075696808332998</v>
      </c>
      <c r="L121" s="47">
        <f t="shared" si="8"/>
        <v>8.450986282166816</v>
      </c>
      <c r="M121" s="121"/>
    </row>
    <row r="122" spans="1:13" ht="13.5" customHeight="1">
      <c r="A122" s="41"/>
      <c r="B122" s="22">
        <v>210</v>
      </c>
      <c r="C122" s="89" t="s">
        <v>137</v>
      </c>
      <c r="D122" s="132">
        <v>62813</v>
      </c>
      <c r="E122" s="156">
        <v>62326</v>
      </c>
      <c r="F122" s="126">
        <f t="shared" si="14"/>
        <v>100.78137534897154</v>
      </c>
      <c r="G122" s="127">
        <f t="shared" si="7"/>
        <v>0.8433481457095287</v>
      </c>
      <c r="H122" s="131">
        <v>1219821</v>
      </c>
      <c r="I122" s="49">
        <v>1166460</v>
      </c>
      <c r="J122" s="50">
        <f t="shared" si="13"/>
        <v>104.5746103595494</v>
      </c>
      <c r="K122" s="51">
        <f t="shared" si="10"/>
        <v>1.4749362727983943</v>
      </c>
      <c r="L122" s="47">
        <f t="shared" si="8"/>
        <v>5.149362078534474</v>
      </c>
      <c r="M122" s="121"/>
    </row>
    <row r="123" spans="1:13" ht="13.5" customHeight="1">
      <c r="A123" s="41"/>
      <c r="B123" s="22">
        <v>211</v>
      </c>
      <c r="C123" s="89" t="s">
        <v>138</v>
      </c>
      <c r="D123" s="132">
        <v>2</v>
      </c>
      <c r="E123" s="156">
        <v>0</v>
      </c>
      <c r="F123" s="134" t="s">
        <v>290</v>
      </c>
      <c r="G123" s="127">
        <f t="shared" si="7"/>
        <v>2.685266252876088E-05</v>
      </c>
      <c r="H123" s="131">
        <v>227</v>
      </c>
      <c r="I123" s="49">
        <v>262</v>
      </c>
      <c r="J123" s="50">
        <f t="shared" si="13"/>
        <v>86.64122137404581</v>
      </c>
      <c r="K123" s="51">
        <f t="shared" si="10"/>
        <v>0.0002744751352249515</v>
      </c>
      <c r="L123" s="47">
        <f t="shared" si="8"/>
        <v>0.881057268722467</v>
      </c>
      <c r="M123" s="121"/>
    </row>
    <row r="124" spans="1:13" ht="13.5" customHeight="1">
      <c r="A124" s="41"/>
      <c r="B124" s="22">
        <v>212</v>
      </c>
      <c r="C124" s="89" t="s">
        <v>139</v>
      </c>
      <c r="D124" s="132"/>
      <c r="E124" s="125"/>
      <c r="F124" s="126"/>
      <c r="G124" s="127">
        <f t="shared" si="7"/>
        <v>0</v>
      </c>
      <c r="H124" s="131">
        <v>2</v>
      </c>
      <c r="I124" s="49">
        <v>2</v>
      </c>
      <c r="J124" s="50">
        <f t="shared" si="13"/>
        <v>100</v>
      </c>
      <c r="K124" s="51">
        <f t="shared" si="10"/>
        <v>2.4182831297352554E-06</v>
      </c>
      <c r="L124" s="47">
        <f t="shared" si="8"/>
        <v>0</v>
      </c>
      <c r="M124" s="121"/>
    </row>
    <row r="125" spans="1:13" ht="13.5" customHeight="1">
      <c r="A125" s="41"/>
      <c r="B125" s="22">
        <v>213</v>
      </c>
      <c r="C125" s="89" t="s">
        <v>140</v>
      </c>
      <c r="D125" s="132">
        <v>530114</v>
      </c>
      <c r="E125" s="156">
        <v>472286</v>
      </c>
      <c r="F125" s="126">
        <f aca="true" t="shared" si="15" ref="F125:F142">D125/E125*100</f>
        <v>112.24427571429176</v>
      </c>
      <c r="G125" s="127">
        <f t="shared" si="7"/>
        <v>7.117486171885773</v>
      </c>
      <c r="H125" s="131">
        <v>2869299</v>
      </c>
      <c r="I125" s="49">
        <v>2627209</v>
      </c>
      <c r="J125" s="50">
        <f t="shared" si="13"/>
        <v>109.21472178269791</v>
      </c>
      <c r="K125" s="51">
        <f t="shared" si="10"/>
        <v>3.4693886829331193</v>
      </c>
      <c r="L125" s="47">
        <f t="shared" si="8"/>
        <v>18.475383708703763</v>
      </c>
      <c r="M125" s="121"/>
    </row>
    <row r="126" spans="1:13" ht="13.5" customHeight="1">
      <c r="A126" s="41"/>
      <c r="B126" s="22">
        <v>215</v>
      </c>
      <c r="C126" s="89" t="s">
        <v>141</v>
      </c>
      <c r="D126" s="132">
        <v>13384</v>
      </c>
      <c r="E126" s="156">
        <v>16338</v>
      </c>
      <c r="F126" s="126">
        <f t="shared" si="15"/>
        <v>81.91945158526136</v>
      </c>
      <c r="G126" s="127">
        <f t="shared" si="7"/>
        <v>0.17969801764246782</v>
      </c>
      <c r="H126" s="131">
        <v>857321</v>
      </c>
      <c r="I126" s="49">
        <v>876989</v>
      </c>
      <c r="J126" s="50">
        <f t="shared" si="13"/>
        <v>97.75732648870168</v>
      </c>
      <c r="K126" s="51">
        <f t="shared" si="10"/>
        <v>1.0366224555338794</v>
      </c>
      <c r="L126" s="47">
        <f t="shared" si="8"/>
        <v>1.5611422092775051</v>
      </c>
      <c r="M126" s="121"/>
    </row>
    <row r="127" spans="1:13" ht="13.5" customHeight="1">
      <c r="A127" s="41"/>
      <c r="B127" s="22">
        <v>217</v>
      </c>
      <c r="C127" s="89" t="s">
        <v>142</v>
      </c>
      <c r="D127" s="132">
        <v>4203</v>
      </c>
      <c r="E127" s="156">
        <v>5368</v>
      </c>
      <c r="F127" s="126">
        <f t="shared" si="15"/>
        <v>78.2973174366617</v>
      </c>
      <c r="G127" s="127">
        <f aca="true" t="shared" si="16" ref="G127:G172">D127/$D$8*100</f>
        <v>0.056430870304190986</v>
      </c>
      <c r="H127" s="131">
        <v>36521</v>
      </c>
      <c r="I127" s="49">
        <v>34907</v>
      </c>
      <c r="J127" s="50">
        <f t="shared" si="13"/>
        <v>104.62371444122955</v>
      </c>
      <c r="K127" s="51">
        <f t="shared" si="10"/>
        <v>0.04415905909053063</v>
      </c>
      <c r="L127" s="47">
        <f t="shared" si="8"/>
        <v>11.508447194764656</v>
      </c>
      <c r="M127" s="121"/>
    </row>
    <row r="128" spans="1:13" ht="13.5" customHeight="1">
      <c r="A128" s="41"/>
      <c r="B128" s="22">
        <v>218</v>
      </c>
      <c r="C128" s="89" t="s">
        <v>143</v>
      </c>
      <c r="D128" s="132">
        <v>20244</v>
      </c>
      <c r="E128" s="156">
        <v>20094</v>
      </c>
      <c r="F128" s="126">
        <f t="shared" si="15"/>
        <v>100.74649148999701</v>
      </c>
      <c r="G128" s="127">
        <f t="shared" si="16"/>
        <v>0.2718026501161176</v>
      </c>
      <c r="H128" s="131">
        <v>370644</v>
      </c>
      <c r="I128" s="49">
        <v>375568</v>
      </c>
      <c r="J128" s="50">
        <f t="shared" si="13"/>
        <v>98.68891918374302</v>
      </c>
      <c r="K128" s="51">
        <f t="shared" si="10"/>
        <v>0.448161066168797</v>
      </c>
      <c r="L128" s="47">
        <f t="shared" si="8"/>
        <v>5.4618447890698345</v>
      </c>
      <c r="M128" s="121"/>
    </row>
    <row r="129" spans="1:13" ht="13.5" customHeight="1">
      <c r="A129" s="41"/>
      <c r="B129" s="22">
        <v>219</v>
      </c>
      <c r="C129" s="89" t="s">
        <v>144</v>
      </c>
      <c r="D129" s="132"/>
      <c r="E129" s="125"/>
      <c r="F129" s="126"/>
      <c r="G129" s="127">
        <f t="shared" si="16"/>
        <v>0</v>
      </c>
      <c r="H129" s="131">
        <v>2</v>
      </c>
      <c r="I129" s="49">
        <v>3</v>
      </c>
      <c r="J129" s="50">
        <f t="shared" si="13"/>
        <v>66.66666666666666</v>
      </c>
      <c r="K129" s="51">
        <f t="shared" si="10"/>
        <v>2.4182831297352554E-06</v>
      </c>
      <c r="L129" s="47">
        <f t="shared" si="8"/>
        <v>0</v>
      </c>
      <c r="M129" s="121"/>
    </row>
    <row r="130" spans="1:13" ht="13.5" customHeight="1">
      <c r="A130" s="41"/>
      <c r="B130" s="22">
        <v>220</v>
      </c>
      <c r="C130" s="89" t="s">
        <v>145</v>
      </c>
      <c r="D130" s="132">
        <v>87486</v>
      </c>
      <c r="E130" s="156">
        <v>87690</v>
      </c>
      <c r="F130" s="126">
        <f t="shared" si="15"/>
        <v>99.76736229900787</v>
      </c>
      <c r="G130" s="127">
        <f t="shared" si="16"/>
        <v>1.174616016995587</v>
      </c>
      <c r="H130" s="131">
        <v>1260310</v>
      </c>
      <c r="I130" s="49">
        <v>1158405</v>
      </c>
      <c r="J130" s="50">
        <f t="shared" si="13"/>
        <v>108.79700968141539</v>
      </c>
      <c r="K130" s="51">
        <f t="shared" si="10"/>
        <v>1.5238932056183199</v>
      </c>
      <c r="L130" s="47">
        <f t="shared" si="8"/>
        <v>6.941625473097888</v>
      </c>
      <c r="M130" s="121"/>
    </row>
    <row r="131" spans="1:13" ht="13.5" customHeight="1">
      <c r="A131" s="41"/>
      <c r="B131" s="22">
        <v>221</v>
      </c>
      <c r="C131" s="89" t="s">
        <v>146</v>
      </c>
      <c r="D131" s="132">
        <v>107</v>
      </c>
      <c r="E131" s="156">
        <v>73</v>
      </c>
      <c r="F131" s="126">
        <f t="shared" si="15"/>
        <v>146.57534246575344</v>
      </c>
      <c r="G131" s="127">
        <f t="shared" si="16"/>
        <v>0.001436617445288707</v>
      </c>
      <c r="H131" s="131">
        <v>19420</v>
      </c>
      <c r="I131" s="49">
        <v>17171</v>
      </c>
      <c r="J131" s="50">
        <f t="shared" si="13"/>
        <v>113.09766466717139</v>
      </c>
      <c r="K131" s="51">
        <f t="shared" si="10"/>
        <v>0.02348152918972933</v>
      </c>
      <c r="L131" s="47">
        <f t="shared" si="8"/>
        <v>0.5509783728115345</v>
      </c>
      <c r="M131" s="121"/>
    </row>
    <row r="132" spans="1:13" ht="13.5" customHeight="1">
      <c r="A132" s="41"/>
      <c r="B132" s="22">
        <v>222</v>
      </c>
      <c r="C132" s="89" t="s">
        <v>147</v>
      </c>
      <c r="D132" s="132">
        <v>17201</v>
      </c>
      <c r="E132" s="156">
        <v>17155</v>
      </c>
      <c r="F132" s="126">
        <f t="shared" si="15"/>
        <v>100.26814339842612</v>
      </c>
      <c r="G132" s="127">
        <f t="shared" si="16"/>
        <v>0.23094632407860793</v>
      </c>
      <c r="H132" s="131">
        <v>215050</v>
      </c>
      <c r="I132" s="49">
        <v>185540</v>
      </c>
      <c r="J132" s="50">
        <f t="shared" si="13"/>
        <v>115.9049261614746</v>
      </c>
      <c r="K132" s="51">
        <f t="shared" si="10"/>
        <v>0.26002589352478334</v>
      </c>
      <c r="L132" s="47">
        <f t="shared" si="8"/>
        <v>7.998604975587073</v>
      </c>
      <c r="M132" s="121"/>
    </row>
    <row r="133" spans="1:13" ht="13.5" customHeight="1">
      <c r="A133" s="41"/>
      <c r="B133" s="22">
        <v>225</v>
      </c>
      <c r="C133" s="89" t="s">
        <v>148</v>
      </c>
      <c r="D133" s="132">
        <v>32537</v>
      </c>
      <c r="E133" s="156">
        <v>21201</v>
      </c>
      <c r="F133" s="126">
        <f t="shared" si="15"/>
        <v>153.469175982265</v>
      </c>
      <c r="G133" s="127">
        <f t="shared" si="16"/>
        <v>0.4368525403491464</v>
      </c>
      <c r="H133" s="131">
        <v>206142</v>
      </c>
      <c r="I133" s="49">
        <v>179118</v>
      </c>
      <c r="J133" s="50">
        <f t="shared" si="13"/>
        <v>115.08726091180115</v>
      </c>
      <c r="K133" s="51">
        <f t="shared" si="10"/>
        <v>0.2492548604649425</v>
      </c>
      <c r="L133" s="47">
        <f t="shared" si="8"/>
        <v>15.783780112737823</v>
      </c>
      <c r="M133" s="121"/>
    </row>
    <row r="134" spans="1:13" ht="13.5" customHeight="1">
      <c r="A134" s="41"/>
      <c r="B134" s="22">
        <v>228</v>
      </c>
      <c r="C134" s="96" t="s">
        <v>298</v>
      </c>
      <c r="D134" s="132">
        <v>279</v>
      </c>
      <c r="E134" s="160">
        <v>354</v>
      </c>
      <c r="F134" s="126">
        <f t="shared" si="15"/>
        <v>78.8135593220339</v>
      </c>
      <c r="G134" s="127">
        <f t="shared" si="16"/>
        <v>0.0037459464227621426</v>
      </c>
      <c r="H134" s="131">
        <v>40189</v>
      </c>
      <c r="I134" s="49">
        <v>31333</v>
      </c>
      <c r="J134" s="50">
        <f t="shared" si="13"/>
        <v>128.26413046947306</v>
      </c>
      <c r="K134" s="51">
        <f t="shared" si="10"/>
        <v>0.04859419035046508</v>
      </c>
      <c r="L134" s="47">
        <f t="shared" si="8"/>
        <v>0.6942198113911767</v>
      </c>
      <c r="M134" s="121"/>
    </row>
    <row r="135" spans="1:13" ht="13.5" customHeight="1">
      <c r="A135" s="41"/>
      <c r="B135" s="22">
        <v>230</v>
      </c>
      <c r="C135" s="89" t="s">
        <v>150</v>
      </c>
      <c r="D135" s="132">
        <v>1058</v>
      </c>
      <c r="E135" s="156">
        <v>746</v>
      </c>
      <c r="F135" s="126">
        <f t="shared" si="15"/>
        <v>141.8230563002681</v>
      </c>
      <c r="G135" s="127">
        <f t="shared" si="16"/>
        <v>0.014205058477714506</v>
      </c>
      <c r="H135" s="131">
        <v>23425</v>
      </c>
      <c r="I135" s="49">
        <v>10811</v>
      </c>
      <c r="J135" s="50">
        <f t="shared" si="13"/>
        <v>216.6774581444825</v>
      </c>
      <c r="K135" s="51">
        <f t="shared" si="10"/>
        <v>0.02832414115702418</v>
      </c>
      <c r="L135" s="47">
        <f t="shared" si="8"/>
        <v>4.516542155816436</v>
      </c>
      <c r="M135" s="121"/>
    </row>
    <row r="136" spans="1:13" ht="13.5" customHeight="1">
      <c r="A136" s="41"/>
      <c r="B136" s="22">
        <v>233</v>
      </c>
      <c r="C136" s="89" t="s">
        <v>151</v>
      </c>
      <c r="D136" s="132">
        <v>2</v>
      </c>
      <c r="E136" s="156">
        <v>3</v>
      </c>
      <c r="F136" s="126">
        <f t="shared" si="15"/>
        <v>66.66666666666666</v>
      </c>
      <c r="G136" s="127">
        <f t="shared" si="16"/>
        <v>2.685266252876088E-05</v>
      </c>
      <c r="H136" s="131">
        <v>70</v>
      </c>
      <c r="I136" s="49">
        <v>51</v>
      </c>
      <c r="J136" s="50">
        <f t="shared" si="13"/>
        <v>137.2549019607843</v>
      </c>
      <c r="K136" s="51">
        <f t="shared" si="10"/>
        <v>8.463990954073393E-05</v>
      </c>
      <c r="L136" s="47">
        <f t="shared" si="8"/>
        <v>2.857142857142857</v>
      </c>
      <c r="M136" s="121"/>
    </row>
    <row r="137" spans="1:13" ht="13.5" customHeight="1">
      <c r="A137" s="41"/>
      <c r="B137" s="22">
        <v>234</v>
      </c>
      <c r="C137" s="89" t="s">
        <v>152</v>
      </c>
      <c r="D137" s="132">
        <v>15647</v>
      </c>
      <c r="E137" s="156">
        <v>12547</v>
      </c>
      <c r="F137" s="126">
        <f t="shared" si="15"/>
        <v>124.70710129911534</v>
      </c>
      <c r="G137" s="127">
        <f t="shared" si="16"/>
        <v>0.21008180529376075</v>
      </c>
      <c r="H137" s="131">
        <v>83384</v>
      </c>
      <c r="I137" s="49">
        <v>71103</v>
      </c>
      <c r="J137" s="50">
        <f t="shared" si="13"/>
        <v>117.27212635191202</v>
      </c>
      <c r="K137" s="51">
        <f t="shared" si="10"/>
        <v>0.10082306024492226</v>
      </c>
      <c r="L137" s="47">
        <f t="shared" si="8"/>
        <v>18.76499088554159</v>
      </c>
      <c r="M137" s="121"/>
    </row>
    <row r="138" spans="1:13" ht="13.5" customHeight="1">
      <c r="A138" s="41"/>
      <c r="B138" s="22">
        <v>241</v>
      </c>
      <c r="C138" s="89" t="s">
        <v>153</v>
      </c>
      <c r="D138" s="132">
        <v>408</v>
      </c>
      <c r="E138" s="156">
        <v>261</v>
      </c>
      <c r="F138" s="126">
        <f t="shared" si="15"/>
        <v>156.32183908045977</v>
      </c>
      <c r="G138" s="127">
        <f t="shared" si="16"/>
        <v>0.005477943155867219</v>
      </c>
      <c r="H138" s="131">
        <v>12479</v>
      </c>
      <c r="I138" s="49">
        <v>8540</v>
      </c>
      <c r="J138" s="50">
        <f t="shared" si="13"/>
        <v>146.1241217798595</v>
      </c>
      <c r="K138" s="51">
        <f t="shared" si="10"/>
        <v>0.015088877587983126</v>
      </c>
      <c r="L138" s="47">
        <f t="shared" si="8"/>
        <v>3.269492747816331</v>
      </c>
      <c r="M138" s="121"/>
    </row>
    <row r="139" spans="1:13" ht="13.5" customHeight="1">
      <c r="A139" s="41"/>
      <c r="B139" s="22">
        <v>242</v>
      </c>
      <c r="C139" s="89" t="s">
        <v>154</v>
      </c>
      <c r="D139" s="132">
        <v>2850</v>
      </c>
      <c r="E139" s="156">
        <v>2944</v>
      </c>
      <c r="F139" s="126">
        <f t="shared" si="15"/>
        <v>96.80706521739131</v>
      </c>
      <c r="G139" s="127">
        <f t="shared" si="16"/>
        <v>0.038265044103484254</v>
      </c>
      <c r="H139" s="131">
        <v>19159</v>
      </c>
      <c r="I139" s="49">
        <v>19654</v>
      </c>
      <c r="J139" s="50">
        <f t="shared" si="13"/>
        <v>97.48142871680065</v>
      </c>
      <c r="K139" s="51">
        <f t="shared" si="10"/>
        <v>0.023165943241298878</v>
      </c>
      <c r="L139" s="47">
        <f t="shared" si="8"/>
        <v>14.875515423560728</v>
      </c>
      <c r="M139" s="121"/>
    </row>
    <row r="140" spans="1:13" ht="13.5" customHeight="1">
      <c r="A140" s="41"/>
      <c r="B140" s="22">
        <v>243</v>
      </c>
      <c r="C140" s="89" t="s">
        <v>155</v>
      </c>
      <c r="D140" s="132">
        <v>94</v>
      </c>
      <c r="E140" s="156">
        <v>106</v>
      </c>
      <c r="F140" s="126">
        <f t="shared" si="15"/>
        <v>88.67924528301887</v>
      </c>
      <c r="G140" s="127">
        <f t="shared" si="16"/>
        <v>0.0012620751388517613</v>
      </c>
      <c r="H140" s="131">
        <v>1124</v>
      </c>
      <c r="I140" s="49">
        <v>850</v>
      </c>
      <c r="J140" s="50">
        <f t="shared" si="13"/>
        <v>132.23529411764704</v>
      </c>
      <c r="K140" s="51">
        <f t="shared" si="10"/>
        <v>0.0013590751189112135</v>
      </c>
      <c r="L140" s="47">
        <f t="shared" si="8"/>
        <v>8.362989323843415</v>
      </c>
      <c r="M140" s="121"/>
    </row>
    <row r="141" spans="1:13" ht="13.5" customHeight="1">
      <c r="A141" s="41"/>
      <c r="B141" s="22">
        <v>244</v>
      </c>
      <c r="C141" s="89" t="s">
        <v>299</v>
      </c>
      <c r="D141" s="132">
        <v>256</v>
      </c>
      <c r="E141" s="156">
        <v>2</v>
      </c>
      <c r="F141" s="126">
        <f t="shared" si="15"/>
        <v>12800</v>
      </c>
      <c r="G141" s="127">
        <f t="shared" si="16"/>
        <v>0.0034371408036813927</v>
      </c>
      <c r="H141" s="131">
        <v>768</v>
      </c>
      <c r="I141" s="49">
        <v>655</v>
      </c>
      <c r="J141" s="50">
        <f t="shared" si="13"/>
        <v>117.25190839694658</v>
      </c>
      <c r="K141" s="51">
        <f t="shared" si="10"/>
        <v>0.000928620721818338</v>
      </c>
      <c r="L141" s="47">
        <f aca="true" t="shared" si="17" ref="L141:L205">D141/H141*100</f>
        <v>33.33333333333333</v>
      </c>
      <c r="M141" s="121"/>
    </row>
    <row r="142" spans="1:13" ht="13.5" customHeight="1">
      <c r="A142" s="41"/>
      <c r="B142" s="22">
        <v>247</v>
      </c>
      <c r="C142" s="89" t="s">
        <v>300</v>
      </c>
      <c r="D142" s="132">
        <v>27</v>
      </c>
      <c r="E142" s="156">
        <v>117</v>
      </c>
      <c r="F142" s="126">
        <f t="shared" si="15"/>
        <v>23.076923076923077</v>
      </c>
      <c r="G142" s="127">
        <f t="shared" si="16"/>
        <v>0.0003625109441382719</v>
      </c>
      <c r="H142" s="131">
        <v>46</v>
      </c>
      <c r="I142" s="49">
        <v>168</v>
      </c>
      <c r="J142" s="50">
        <f t="shared" si="13"/>
        <v>27.380952380952383</v>
      </c>
      <c r="K142" s="51">
        <f aca="true" t="shared" si="18" ref="K142:K206">H142/$H$8*100</f>
        <v>5.5620511983910873E-05</v>
      </c>
      <c r="L142" s="47">
        <f t="shared" si="17"/>
        <v>58.69565217391305</v>
      </c>
      <c r="M142" s="121"/>
    </row>
    <row r="143" spans="1:13" ht="13.5" customHeight="1">
      <c r="A143" s="41"/>
      <c r="B143" s="22">
        <v>248</v>
      </c>
      <c r="C143" s="92" t="s">
        <v>301</v>
      </c>
      <c r="D143" s="132">
        <v>0</v>
      </c>
      <c r="E143" s="125">
        <v>1</v>
      </c>
      <c r="F143" s="134" t="s">
        <v>159</v>
      </c>
      <c r="G143" s="127">
        <f t="shared" si="16"/>
        <v>0</v>
      </c>
      <c r="H143" s="131">
        <v>18</v>
      </c>
      <c r="I143" s="49">
        <v>14</v>
      </c>
      <c r="J143" s="50">
        <f t="shared" si="13"/>
        <v>128.57142857142858</v>
      </c>
      <c r="K143" s="51">
        <f t="shared" si="18"/>
        <v>2.1764548167617296E-05</v>
      </c>
      <c r="L143" s="47">
        <f t="shared" si="17"/>
        <v>0</v>
      </c>
      <c r="M143" s="121"/>
    </row>
    <row r="144" spans="1:13" ht="13.5" customHeight="1">
      <c r="A144" s="41"/>
      <c r="B144" s="54"/>
      <c r="C144" s="55" t="s">
        <v>302</v>
      </c>
      <c r="D144" s="136">
        <f>D115+D116+D117+D118+D119+D120+D121+D122+D125+D127+D128+D130+D131+D132+D133+D135+D136+D138+D139</f>
        <v>1007249</v>
      </c>
      <c r="E144" s="137">
        <f>E115+E116+E117+E118+E119+E120+E121+E122+E125+E127+E128+E130+E131+E132+E133+E135+E136+E138+E139</f>
        <v>947015</v>
      </c>
      <c r="F144" s="138">
        <f aca="true" t="shared" si="19" ref="F144:F152">D144/E144*100</f>
        <v>106.3604061181713</v>
      </c>
      <c r="G144" s="139">
        <f t="shared" si="16"/>
        <v>13.523658739715932</v>
      </c>
      <c r="H144" s="56">
        <f>H115+H116+H117+H118+H119+H120+H121+H122+H125+H127+H128+H130+H131+H132+H133+H135+H136+H138+H139</f>
        <v>9163972</v>
      </c>
      <c r="I144" s="57">
        <f>I115+I116+I117+I118+I119+I120+I121+I122+I125+I127+I128+I130+I131+I132+I133+I135+I136+I138+I139</f>
        <v>8220044</v>
      </c>
      <c r="J144" s="140">
        <f t="shared" si="13"/>
        <v>111.48324753492804</v>
      </c>
      <c r="K144" s="140">
        <f t="shared" si="18"/>
        <v>11.080539444483122</v>
      </c>
      <c r="L144" s="141">
        <f t="shared" si="17"/>
        <v>10.99140198158615</v>
      </c>
      <c r="M144" s="121"/>
    </row>
    <row r="145" spans="1:13" ht="13.5" customHeight="1">
      <c r="A145" s="41"/>
      <c r="B145" s="54"/>
      <c r="C145" s="55" t="s">
        <v>303</v>
      </c>
      <c r="D145" s="161">
        <f>D113+D114+D126</f>
        <v>26516</v>
      </c>
      <c r="E145" s="162">
        <f>E113+E114+E126</f>
        <v>32081</v>
      </c>
      <c r="F145" s="138">
        <f t="shared" si="19"/>
        <v>82.65328387519092</v>
      </c>
      <c r="G145" s="139">
        <f t="shared" si="16"/>
        <v>0.3560125998063117</v>
      </c>
      <c r="H145" s="163">
        <f>H113+H114+H126</f>
        <v>1080041</v>
      </c>
      <c r="I145" s="164">
        <f>I113+I114+I126</f>
        <v>1096205</v>
      </c>
      <c r="J145" s="140">
        <f t="shared" si="13"/>
        <v>98.52545828563089</v>
      </c>
      <c r="K145" s="140">
        <f t="shared" si="18"/>
        <v>1.3059224648611973</v>
      </c>
      <c r="L145" s="141">
        <f t="shared" si="17"/>
        <v>2.4550919826191784</v>
      </c>
      <c r="M145" s="121"/>
    </row>
    <row r="146" spans="1:13" ht="13.5" customHeight="1">
      <c r="A146" s="41"/>
      <c r="B146" s="54"/>
      <c r="C146" s="55" t="s">
        <v>304</v>
      </c>
      <c r="D146" s="136">
        <f>D147-D144-D145</f>
        <v>16305</v>
      </c>
      <c r="E146" s="137">
        <f>E147-E144-E145</f>
        <v>13127</v>
      </c>
      <c r="F146" s="138">
        <f t="shared" si="19"/>
        <v>124.20964424468653</v>
      </c>
      <c r="G146" s="139">
        <f t="shared" si="16"/>
        <v>0.21891633126572307</v>
      </c>
      <c r="H146" s="56">
        <f>H147-H144-H145</f>
        <v>125760</v>
      </c>
      <c r="I146" s="57">
        <f>I147-I144-I145</f>
        <v>104390</v>
      </c>
      <c r="J146" s="140">
        <f t="shared" si="13"/>
        <v>120.47130951240541</v>
      </c>
      <c r="K146" s="140">
        <f t="shared" si="18"/>
        <v>0.15206164319775287</v>
      </c>
      <c r="L146" s="141">
        <f t="shared" si="17"/>
        <v>12.96517175572519</v>
      </c>
      <c r="M146" s="121"/>
    </row>
    <row r="147" spans="1:13" ht="13.5" customHeight="1" thickBot="1">
      <c r="A147" s="63" t="s">
        <v>163</v>
      </c>
      <c r="B147" s="64" t="s">
        <v>305</v>
      </c>
      <c r="C147" s="65"/>
      <c r="D147" s="143">
        <f>SUM(D113:D143)</f>
        <v>1050070</v>
      </c>
      <c r="E147" s="144">
        <f>SUM(E113:E143)</f>
        <v>992223</v>
      </c>
      <c r="F147" s="145">
        <f t="shared" si="19"/>
        <v>105.83004022281281</v>
      </c>
      <c r="G147" s="146">
        <f t="shared" si="16"/>
        <v>14.098587670787968</v>
      </c>
      <c r="H147" s="66">
        <f>SUM(H113:H143)</f>
        <v>10369773</v>
      </c>
      <c r="I147" s="67">
        <f>SUM(I113:I143)</f>
        <v>9420639</v>
      </c>
      <c r="J147" s="147">
        <f t="shared" si="13"/>
        <v>110.07504904922054</v>
      </c>
      <c r="K147" s="147">
        <f t="shared" si="18"/>
        <v>12.538523552542074</v>
      </c>
      <c r="L147" s="148">
        <f t="shared" si="17"/>
        <v>10.126258308643786</v>
      </c>
      <c r="M147" s="121"/>
    </row>
    <row r="148" spans="1:13" ht="13.5" customHeight="1">
      <c r="A148" s="90" t="s">
        <v>306</v>
      </c>
      <c r="B148" s="20">
        <v>150</v>
      </c>
      <c r="C148" s="85" t="s">
        <v>166</v>
      </c>
      <c r="D148" s="153">
        <v>554</v>
      </c>
      <c r="E148" s="154">
        <v>344</v>
      </c>
      <c r="F148" s="126">
        <f t="shared" si="19"/>
        <v>161.04651162790697</v>
      </c>
      <c r="G148" s="151">
        <f t="shared" si="16"/>
        <v>0.007438187520466764</v>
      </c>
      <c r="H148" s="152">
        <v>946</v>
      </c>
      <c r="I148" s="76">
        <v>459</v>
      </c>
      <c r="J148" s="38">
        <f t="shared" si="13"/>
        <v>206.10021786492374</v>
      </c>
      <c r="K148" s="39">
        <f t="shared" si="18"/>
        <v>0.0011438479203647756</v>
      </c>
      <c r="L148" s="35">
        <f t="shared" si="17"/>
        <v>58.56236786469344</v>
      </c>
      <c r="M148" s="121"/>
    </row>
    <row r="149" spans="1:13" ht="13.5" customHeight="1">
      <c r="A149" s="41" t="s">
        <v>307</v>
      </c>
      <c r="B149" s="22">
        <v>151</v>
      </c>
      <c r="C149" s="89" t="s">
        <v>168</v>
      </c>
      <c r="D149" s="132">
        <v>50</v>
      </c>
      <c r="E149" s="156">
        <v>33</v>
      </c>
      <c r="F149" s="126">
        <f t="shared" si="19"/>
        <v>151.5151515151515</v>
      </c>
      <c r="G149" s="127">
        <f t="shared" si="16"/>
        <v>0.000671316563219022</v>
      </c>
      <c r="H149" s="131">
        <v>1787</v>
      </c>
      <c r="I149" s="49">
        <v>1168</v>
      </c>
      <c r="J149" s="50">
        <f t="shared" si="13"/>
        <v>152.99657534246575</v>
      </c>
      <c r="K149" s="51">
        <f t="shared" si="18"/>
        <v>0.0021607359764184504</v>
      </c>
      <c r="L149" s="47">
        <f t="shared" si="17"/>
        <v>2.7979854504756574</v>
      </c>
      <c r="M149" s="121"/>
    </row>
    <row r="150" spans="1:13" ht="13.5" customHeight="1">
      <c r="A150" s="41"/>
      <c r="B150" s="22">
        <v>152</v>
      </c>
      <c r="C150" s="89" t="s">
        <v>169</v>
      </c>
      <c r="D150" s="132">
        <v>467</v>
      </c>
      <c r="E150" s="156">
        <v>118</v>
      </c>
      <c r="F150" s="126">
        <f t="shared" si="19"/>
        <v>395.7627118644068</v>
      </c>
      <c r="G150" s="127">
        <f t="shared" si="16"/>
        <v>0.006270096700465666</v>
      </c>
      <c r="H150" s="131">
        <v>589</v>
      </c>
      <c r="I150" s="49">
        <v>504</v>
      </c>
      <c r="J150" s="50">
        <f t="shared" si="13"/>
        <v>116.86507936507937</v>
      </c>
      <c r="K150" s="51">
        <f t="shared" si="18"/>
        <v>0.0007121843817070327</v>
      </c>
      <c r="L150" s="47">
        <f t="shared" si="17"/>
        <v>79.28692699490662</v>
      </c>
      <c r="M150" s="121"/>
    </row>
    <row r="151" spans="1:13" ht="13.5" customHeight="1">
      <c r="A151" s="41"/>
      <c r="B151" s="22">
        <v>153</v>
      </c>
      <c r="C151" s="89" t="s">
        <v>170</v>
      </c>
      <c r="D151" s="132">
        <v>3501</v>
      </c>
      <c r="E151" s="156">
        <v>4329</v>
      </c>
      <c r="F151" s="126">
        <f t="shared" si="19"/>
        <v>80.87318087318087</v>
      </c>
      <c r="G151" s="127">
        <f t="shared" si="16"/>
        <v>0.04700558575659592</v>
      </c>
      <c r="H151" s="131">
        <v>172581</v>
      </c>
      <c r="I151" s="49">
        <v>141079</v>
      </c>
      <c r="J151" s="50">
        <f t="shared" si="13"/>
        <v>122.32933321047072</v>
      </c>
      <c r="K151" s="51">
        <f t="shared" si="18"/>
        <v>0.20867486040642003</v>
      </c>
      <c r="L151" s="47">
        <f t="shared" si="17"/>
        <v>2.028612651450623</v>
      </c>
      <c r="M151" s="121"/>
    </row>
    <row r="152" spans="1:13" ht="13.5" customHeight="1">
      <c r="A152" s="41"/>
      <c r="B152" s="22">
        <v>154</v>
      </c>
      <c r="C152" s="89" t="s">
        <v>171</v>
      </c>
      <c r="D152" s="132">
        <v>1</v>
      </c>
      <c r="E152" s="156">
        <v>19</v>
      </c>
      <c r="F152" s="126">
        <f t="shared" si="19"/>
        <v>5.263157894736842</v>
      </c>
      <c r="G152" s="127">
        <f t="shared" si="16"/>
        <v>1.342633126438044E-05</v>
      </c>
      <c r="H152" s="131">
        <v>4118</v>
      </c>
      <c r="I152" s="49">
        <v>153</v>
      </c>
      <c r="J152" s="50">
        <f t="shared" si="13"/>
        <v>2691.503267973856</v>
      </c>
      <c r="K152" s="51">
        <f t="shared" si="18"/>
        <v>0.00497924496412489</v>
      </c>
      <c r="L152" s="47">
        <f t="shared" si="17"/>
        <v>0.024283632831471585</v>
      </c>
      <c r="M152" s="121"/>
    </row>
    <row r="153" spans="1:13" ht="13.5" customHeight="1">
      <c r="A153" s="41"/>
      <c r="B153" s="22">
        <v>155</v>
      </c>
      <c r="C153" s="89" t="s">
        <v>172</v>
      </c>
      <c r="D153" s="132">
        <v>31</v>
      </c>
      <c r="E153" s="125">
        <v>0</v>
      </c>
      <c r="F153" s="134" t="s">
        <v>290</v>
      </c>
      <c r="G153" s="127">
        <f t="shared" si="16"/>
        <v>0.00041621626919579365</v>
      </c>
      <c r="H153" s="131">
        <v>77</v>
      </c>
      <c r="I153" s="49">
        <v>163</v>
      </c>
      <c r="J153" s="50">
        <f t="shared" si="13"/>
        <v>47.239263803680984</v>
      </c>
      <c r="K153" s="51">
        <f t="shared" si="18"/>
        <v>9.310390049480732E-05</v>
      </c>
      <c r="L153" s="47">
        <f t="shared" si="17"/>
        <v>40.25974025974026</v>
      </c>
      <c r="M153" s="121"/>
    </row>
    <row r="154" spans="1:13" ht="13.5" customHeight="1">
      <c r="A154" s="41"/>
      <c r="B154" s="22">
        <v>156</v>
      </c>
      <c r="C154" s="89" t="s">
        <v>173</v>
      </c>
      <c r="D154" s="132"/>
      <c r="E154" s="125"/>
      <c r="F154" s="126"/>
      <c r="G154" s="127">
        <f t="shared" si="16"/>
        <v>0</v>
      </c>
      <c r="H154" s="131">
        <v>22</v>
      </c>
      <c r="I154" s="49">
        <v>12</v>
      </c>
      <c r="J154" s="50">
        <f t="shared" si="13"/>
        <v>183.33333333333331</v>
      </c>
      <c r="K154" s="51">
        <f t="shared" si="18"/>
        <v>2.660111442708781E-05</v>
      </c>
      <c r="L154" s="47">
        <f t="shared" si="17"/>
        <v>0</v>
      </c>
      <c r="M154" s="121"/>
    </row>
    <row r="155" spans="1:13" ht="13.5" customHeight="1">
      <c r="A155" s="41"/>
      <c r="B155" s="22">
        <v>157</v>
      </c>
      <c r="C155" s="96" t="s">
        <v>308</v>
      </c>
      <c r="D155" s="132">
        <v>430</v>
      </c>
      <c r="E155" s="156">
        <v>301</v>
      </c>
      <c r="F155" s="126">
        <f aca="true" t="shared" si="20" ref="F155:F173">D155/E155*100</f>
        <v>142.85714285714286</v>
      </c>
      <c r="G155" s="127">
        <f t="shared" si="16"/>
        <v>0.005773322443683589</v>
      </c>
      <c r="H155" s="131">
        <v>2139</v>
      </c>
      <c r="I155" s="49">
        <v>1500</v>
      </c>
      <c r="J155" s="50">
        <f t="shared" si="13"/>
        <v>142.6</v>
      </c>
      <c r="K155" s="51">
        <f t="shared" si="18"/>
        <v>0.002586353807251855</v>
      </c>
      <c r="L155" s="47">
        <f t="shared" si="17"/>
        <v>20.1028517999065</v>
      </c>
      <c r="M155" s="121"/>
    </row>
    <row r="156" spans="1:13" ht="13.5" customHeight="1">
      <c r="A156" s="41"/>
      <c r="B156" s="22">
        <v>223</v>
      </c>
      <c r="C156" s="89" t="s">
        <v>175</v>
      </c>
      <c r="D156" s="132">
        <v>25914</v>
      </c>
      <c r="E156" s="156">
        <v>23489</v>
      </c>
      <c r="F156" s="126">
        <f t="shared" si="20"/>
        <v>110.32398143811997</v>
      </c>
      <c r="G156" s="127">
        <f t="shared" si="16"/>
        <v>0.34792994838515473</v>
      </c>
      <c r="H156" s="131">
        <v>105266</v>
      </c>
      <c r="I156" s="49">
        <v>129223</v>
      </c>
      <c r="J156" s="50">
        <f t="shared" si="13"/>
        <v>81.46073067487985</v>
      </c>
      <c r="K156" s="51">
        <f t="shared" si="18"/>
        <v>0.1272814959673557</v>
      </c>
      <c r="L156" s="47">
        <f t="shared" si="17"/>
        <v>24.617635323846258</v>
      </c>
      <c r="M156" s="121"/>
    </row>
    <row r="157" spans="1:13" ht="13.5" customHeight="1">
      <c r="A157" s="41"/>
      <c r="B157" s="22">
        <v>224</v>
      </c>
      <c r="C157" s="89" t="s">
        <v>176</v>
      </c>
      <c r="D157" s="132">
        <v>124899</v>
      </c>
      <c r="E157" s="156">
        <v>120153</v>
      </c>
      <c r="F157" s="126">
        <f t="shared" si="20"/>
        <v>103.9499637961599</v>
      </c>
      <c r="G157" s="127">
        <f t="shared" si="16"/>
        <v>1.6769353485898526</v>
      </c>
      <c r="H157" s="131">
        <v>1722684</v>
      </c>
      <c r="I157" s="49">
        <v>1550709</v>
      </c>
      <c r="J157" s="50">
        <f t="shared" si="13"/>
        <v>111.09008846920989</v>
      </c>
      <c r="K157" s="51">
        <f t="shared" si="18"/>
        <v>2.082968827532424</v>
      </c>
      <c r="L157" s="47">
        <f t="shared" si="17"/>
        <v>7.250255995876202</v>
      </c>
      <c r="M157" s="121"/>
    </row>
    <row r="158" spans="1:13" ht="13.5" customHeight="1">
      <c r="A158" s="41"/>
      <c r="B158" s="22">
        <v>227</v>
      </c>
      <c r="C158" s="89" t="s">
        <v>177</v>
      </c>
      <c r="D158" s="132">
        <v>32038</v>
      </c>
      <c r="E158" s="156">
        <v>35963</v>
      </c>
      <c r="F158" s="126">
        <f t="shared" si="20"/>
        <v>89.08600506075689</v>
      </c>
      <c r="G158" s="127">
        <f t="shared" si="16"/>
        <v>0.4301528010482205</v>
      </c>
      <c r="H158" s="131">
        <v>116429</v>
      </c>
      <c r="I158" s="49">
        <v>128949</v>
      </c>
      <c r="J158" s="50">
        <f t="shared" si="13"/>
        <v>90.29073509682122</v>
      </c>
      <c r="K158" s="51">
        <f t="shared" si="18"/>
        <v>0.14077914325597302</v>
      </c>
      <c r="L158" s="47">
        <f t="shared" si="17"/>
        <v>27.517199323192678</v>
      </c>
      <c r="M158" s="121"/>
    </row>
    <row r="159" spans="1:13" ht="13.5" customHeight="1">
      <c r="A159" s="41"/>
      <c r="B159" s="22">
        <v>229</v>
      </c>
      <c r="C159" s="89" t="s">
        <v>178</v>
      </c>
      <c r="D159" s="132">
        <v>391</v>
      </c>
      <c r="E159" s="156">
        <v>256</v>
      </c>
      <c r="F159" s="126">
        <f t="shared" si="20"/>
        <v>152.734375</v>
      </c>
      <c r="G159" s="127">
        <f t="shared" si="16"/>
        <v>0.005249695524372752</v>
      </c>
      <c r="H159" s="131">
        <v>1297</v>
      </c>
      <c r="I159" s="49">
        <v>1288</v>
      </c>
      <c r="J159" s="50">
        <f t="shared" si="13"/>
        <v>100.69875776397517</v>
      </c>
      <c r="K159" s="51">
        <f t="shared" si="18"/>
        <v>0.001568256609633313</v>
      </c>
      <c r="L159" s="47">
        <f t="shared" si="17"/>
        <v>30.146491904394757</v>
      </c>
      <c r="M159" s="121"/>
    </row>
    <row r="160" spans="1:13" ht="13.5" customHeight="1">
      <c r="A160" s="41"/>
      <c r="B160" s="22">
        <v>231</v>
      </c>
      <c r="C160" s="89" t="s">
        <v>179</v>
      </c>
      <c r="D160" s="132">
        <v>10237</v>
      </c>
      <c r="E160" s="156">
        <v>7713</v>
      </c>
      <c r="F160" s="126">
        <f t="shared" si="20"/>
        <v>132.7239725139375</v>
      </c>
      <c r="G160" s="127">
        <f t="shared" si="16"/>
        <v>0.13744535315346257</v>
      </c>
      <c r="H160" s="131">
        <v>93897</v>
      </c>
      <c r="I160" s="49">
        <v>64162</v>
      </c>
      <c r="J160" s="50">
        <f t="shared" si="13"/>
        <v>146.34363018609147</v>
      </c>
      <c r="K160" s="51">
        <f t="shared" si="18"/>
        <v>0.11353476551637562</v>
      </c>
      <c r="L160" s="47">
        <f t="shared" si="17"/>
        <v>10.90237174776617</v>
      </c>
      <c r="M160" s="121"/>
    </row>
    <row r="161" spans="1:13" ht="13.5" customHeight="1">
      <c r="A161" s="41"/>
      <c r="B161" s="22">
        <v>232</v>
      </c>
      <c r="C161" s="89" t="s">
        <v>180</v>
      </c>
      <c r="D161" s="132">
        <v>870</v>
      </c>
      <c r="E161" s="156">
        <v>560</v>
      </c>
      <c r="F161" s="126">
        <f t="shared" si="20"/>
        <v>155.35714285714286</v>
      </c>
      <c r="G161" s="127">
        <f t="shared" si="16"/>
        <v>0.011680908200010982</v>
      </c>
      <c r="H161" s="131">
        <v>14135</v>
      </c>
      <c r="I161" s="49">
        <v>12525</v>
      </c>
      <c r="J161" s="50">
        <f t="shared" si="13"/>
        <v>112.85429141716567</v>
      </c>
      <c r="K161" s="51">
        <f t="shared" si="18"/>
        <v>0.017091216019403915</v>
      </c>
      <c r="L161" s="47">
        <f t="shared" si="17"/>
        <v>6.15493455960382</v>
      </c>
      <c r="M161" s="121"/>
    </row>
    <row r="162" spans="1:13" ht="13.5" customHeight="1">
      <c r="A162" s="41"/>
      <c r="B162" s="22">
        <v>235</v>
      </c>
      <c r="C162" s="89" t="s">
        <v>181</v>
      </c>
      <c r="D162" s="132">
        <v>1013</v>
      </c>
      <c r="E162" s="156">
        <v>1000</v>
      </c>
      <c r="F162" s="126">
        <f t="shared" si="20"/>
        <v>101.29999999999998</v>
      </c>
      <c r="G162" s="127">
        <f t="shared" si="16"/>
        <v>0.013600873570817388</v>
      </c>
      <c r="H162" s="131">
        <v>12236</v>
      </c>
      <c r="I162" s="49">
        <v>11007</v>
      </c>
      <c r="J162" s="50">
        <f t="shared" si="13"/>
        <v>111.16562187698737</v>
      </c>
      <c r="K162" s="51">
        <f t="shared" si="18"/>
        <v>0.014795056187720293</v>
      </c>
      <c r="L162" s="47">
        <f t="shared" si="17"/>
        <v>8.278849297155935</v>
      </c>
      <c r="M162" s="121"/>
    </row>
    <row r="163" spans="1:13" ht="13.5" customHeight="1">
      <c r="A163" s="41"/>
      <c r="B163" s="22">
        <v>236</v>
      </c>
      <c r="C163" s="89" t="s">
        <v>182</v>
      </c>
      <c r="D163" s="132">
        <v>1035</v>
      </c>
      <c r="E163" s="156">
        <v>1101</v>
      </c>
      <c r="F163" s="126">
        <f t="shared" si="20"/>
        <v>94.00544959128065</v>
      </c>
      <c r="G163" s="127">
        <f t="shared" si="16"/>
        <v>0.013896252858633756</v>
      </c>
      <c r="H163" s="131">
        <v>8847</v>
      </c>
      <c r="I163" s="49">
        <v>8017</v>
      </c>
      <c r="J163" s="50">
        <f t="shared" si="13"/>
        <v>110.35299987526506</v>
      </c>
      <c r="K163" s="51">
        <f t="shared" si="18"/>
        <v>0.010697275424383902</v>
      </c>
      <c r="L163" s="47">
        <f t="shared" si="17"/>
        <v>11.698880976602238</v>
      </c>
      <c r="M163" s="121"/>
    </row>
    <row r="164" spans="1:13" ht="13.5" customHeight="1">
      <c r="A164" s="41"/>
      <c r="B164" s="22">
        <v>237</v>
      </c>
      <c r="C164" s="89" t="s">
        <v>183</v>
      </c>
      <c r="D164" s="132">
        <v>1054</v>
      </c>
      <c r="E164" s="156">
        <v>749</v>
      </c>
      <c r="F164" s="126">
        <f t="shared" si="20"/>
        <v>140.72096128170895</v>
      </c>
      <c r="G164" s="127">
        <f t="shared" si="16"/>
        <v>0.014151353152656984</v>
      </c>
      <c r="H164" s="131">
        <v>61337</v>
      </c>
      <c r="I164" s="49">
        <v>62773</v>
      </c>
      <c r="J164" s="50">
        <f t="shared" si="13"/>
        <v>97.71239227056219</v>
      </c>
      <c r="K164" s="51">
        <f t="shared" si="18"/>
        <v>0.07416511616428567</v>
      </c>
      <c r="L164" s="47">
        <f t="shared" si="17"/>
        <v>1.7183755318975498</v>
      </c>
      <c r="M164" s="121"/>
    </row>
    <row r="165" spans="1:13" ht="13.5" customHeight="1">
      <c r="A165" s="41"/>
      <c r="B165" s="22">
        <v>238</v>
      </c>
      <c r="C165" s="89" t="s">
        <v>184</v>
      </c>
      <c r="D165" s="132">
        <v>2354</v>
      </c>
      <c r="E165" s="156">
        <v>2134</v>
      </c>
      <c r="F165" s="126">
        <f t="shared" si="20"/>
        <v>110.30927835051547</v>
      </c>
      <c r="G165" s="127">
        <f t="shared" si="16"/>
        <v>0.031605583796351554</v>
      </c>
      <c r="H165" s="131">
        <v>80609</v>
      </c>
      <c r="I165" s="49">
        <v>70772</v>
      </c>
      <c r="J165" s="50">
        <f t="shared" si="13"/>
        <v>113.89956479963827</v>
      </c>
      <c r="K165" s="51">
        <f t="shared" si="18"/>
        <v>0.0974676924024146</v>
      </c>
      <c r="L165" s="47">
        <f t="shared" si="17"/>
        <v>2.9202694488208514</v>
      </c>
      <c r="M165" s="121"/>
    </row>
    <row r="166" spans="1:13" ht="13.5" customHeight="1">
      <c r="A166" s="41"/>
      <c r="B166" s="22">
        <v>239</v>
      </c>
      <c r="C166" s="89" t="s">
        <v>185</v>
      </c>
      <c r="D166" s="132">
        <v>265</v>
      </c>
      <c r="E166" s="156">
        <v>139</v>
      </c>
      <c r="F166" s="126">
        <f t="shared" si="20"/>
        <v>190.6474820143885</v>
      </c>
      <c r="G166" s="127">
        <f t="shared" si="16"/>
        <v>0.003557977785060816</v>
      </c>
      <c r="H166" s="131">
        <v>2163</v>
      </c>
      <c r="I166" s="49">
        <v>2247</v>
      </c>
      <c r="J166" s="50">
        <f t="shared" si="13"/>
        <v>96.26168224299066</v>
      </c>
      <c r="K166" s="51">
        <f t="shared" si="18"/>
        <v>0.0026153732048086785</v>
      </c>
      <c r="L166" s="47">
        <f t="shared" si="17"/>
        <v>12.25150254276468</v>
      </c>
      <c r="M166" s="121"/>
    </row>
    <row r="167" spans="1:13" ht="13.5" customHeight="1">
      <c r="A167" s="41"/>
      <c r="B167" s="22">
        <v>240</v>
      </c>
      <c r="C167" s="89" t="s">
        <v>186</v>
      </c>
      <c r="D167" s="132">
        <v>8</v>
      </c>
      <c r="E167" s="156">
        <v>2</v>
      </c>
      <c r="F167" s="126">
        <f t="shared" si="20"/>
        <v>400</v>
      </c>
      <c r="G167" s="127">
        <f t="shared" si="16"/>
        <v>0.00010741065011504352</v>
      </c>
      <c r="H167" s="131">
        <v>2618</v>
      </c>
      <c r="I167" s="49">
        <v>1869</v>
      </c>
      <c r="J167" s="50">
        <f aca="true" t="shared" si="21" ref="J167:J231">H167/I167*100</f>
        <v>140.0749063670412</v>
      </c>
      <c r="K167" s="51">
        <f t="shared" si="18"/>
        <v>0.003165532616823449</v>
      </c>
      <c r="L167" s="47">
        <f t="shared" si="17"/>
        <v>0.30557677616501144</v>
      </c>
      <c r="M167" s="121"/>
    </row>
    <row r="168" spans="1:13" ht="13.5" customHeight="1">
      <c r="A168" s="41"/>
      <c r="B168" s="22">
        <v>245</v>
      </c>
      <c r="C168" s="89" t="s">
        <v>187</v>
      </c>
      <c r="D168" s="132">
        <v>11563</v>
      </c>
      <c r="E168" s="156">
        <v>10363</v>
      </c>
      <c r="F168" s="126">
        <f t="shared" si="20"/>
        <v>111.5796584000772</v>
      </c>
      <c r="G168" s="127">
        <f t="shared" si="16"/>
        <v>0.15524866841003104</v>
      </c>
      <c r="H168" s="131">
        <v>114213</v>
      </c>
      <c r="I168" s="49">
        <v>95525</v>
      </c>
      <c r="J168" s="50">
        <f t="shared" si="21"/>
        <v>119.56346506150221</v>
      </c>
      <c r="K168" s="51">
        <f t="shared" si="18"/>
        <v>0.13809968554822635</v>
      </c>
      <c r="L168" s="47">
        <f t="shared" si="17"/>
        <v>10.124066437270713</v>
      </c>
      <c r="M168" s="121"/>
    </row>
    <row r="169" spans="1:13" ht="13.5" customHeight="1">
      <c r="A169" s="41"/>
      <c r="B169" s="22">
        <v>246</v>
      </c>
      <c r="C169" s="89" t="s">
        <v>188</v>
      </c>
      <c r="D169" s="132">
        <v>14604</v>
      </c>
      <c r="E169" s="156">
        <v>12613</v>
      </c>
      <c r="F169" s="126">
        <f t="shared" si="20"/>
        <v>115.78530088004439</v>
      </c>
      <c r="G169" s="127">
        <f t="shared" si="16"/>
        <v>0.19607814178501196</v>
      </c>
      <c r="H169" s="131">
        <v>28138</v>
      </c>
      <c r="I169" s="49">
        <v>24367</v>
      </c>
      <c r="J169" s="50">
        <f t="shared" si="21"/>
        <v>115.47584848360488</v>
      </c>
      <c r="K169" s="51">
        <f t="shared" si="18"/>
        <v>0.03402282535224531</v>
      </c>
      <c r="L169" s="47">
        <f t="shared" si="17"/>
        <v>51.90134337906035</v>
      </c>
      <c r="M169" s="121"/>
    </row>
    <row r="170" spans="1:13" ht="13.5" customHeight="1">
      <c r="A170" s="41"/>
      <c r="B170" s="54"/>
      <c r="C170" s="55" t="s">
        <v>309</v>
      </c>
      <c r="D170" s="136">
        <f>D156+D158+D160+D161+D162+D163+D164+D168+D169</f>
        <v>98328</v>
      </c>
      <c r="E170" s="137">
        <f>E156+E158+E160+E161+E162+E163+E164+E168+E169</f>
        <v>93551</v>
      </c>
      <c r="F170" s="138">
        <f t="shared" si="20"/>
        <v>105.10630565146283</v>
      </c>
      <c r="G170" s="139">
        <f t="shared" si="16"/>
        <v>1.320184300564</v>
      </c>
      <c r="H170" s="56">
        <f>H156+H158+H160+H161+H162+H163+H164+H168+H169</f>
        <v>554498</v>
      </c>
      <c r="I170" s="57">
        <f>I156+I158+I160+I161+I162+I163+I164+I168+I169</f>
        <v>536548</v>
      </c>
      <c r="J170" s="140">
        <f t="shared" si="21"/>
        <v>103.34546023841295</v>
      </c>
      <c r="K170" s="140">
        <f t="shared" si="18"/>
        <v>0.6704665794359698</v>
      </c>
      <c r="L170" s="141">
        <f t="shared" si="17"/>
        <v>17.732796150752574</v>
      </c>
      <c r="M170" s="121"/>
    </row>
    <row r="171" spans="1:13" ht="13.5" customHeight="1">
      <c r="A171" s="41"/>
      <c r="B171" s="54"/>
      <c r="C171" s="55" t="s">
        <v>287</v>
      </c>
      <c r="D171" s="136">
        <f>D172-D170</f>
        <v>132951</v>
      </c>
      <c r="E171" s="137">
        <f>E172-E170</f>
        <v>127828</v>
      </c>
      <c r="F171" s="138">
        <f t="shared" si="20"/>
        <v>104.00772913602654</v>
      </c>
      <c r="G171" s="139">
        <f t="shared" si="16"/>
        <v>1.785044167930644</v>
      </c>
      <c r="H171" s="56">
        <f>H172-H170</f>
        <v>1991630</v>
      </c>
      <c r="I171" s="57">
        <f>I172-I170</f>
        <v>1771923</v>
      </c>
      <c r="J171" s="140">
        <f t="shared" si="21"/>
        <v>112.39935369652068</v>
      </c>
      <c r="K171" s="140">
        <f t="shared" si="18"/>
        <v>2.408162614837313</v>
      </c>
      <c r="L171" s="141">
        <f t="shared" si="17"/>
        <v>6.675486912729774</v>
      </c>
      <c r="M171" s="121"/>
    </row>
    <row r="172" spans="1:13" ht="13.5" customHeight="1" thickBot="1">
      <c r="A172" s="63" t="s">
        <v>310</v>
      </c>
      <c r="B172" s="64" t="s">
        <v>311</v>
      </c>
      <c r="C172" s="65"/>
      <c r="D172" s="143">
        <f>SUM(D148:D169)</f>
        <v>231279</v>
      </c>
      <c r="E172" s="144">
        <f>SUM(E148:E169)</f>
        <v>221379</v>
      </c>
      <c r="F172" s="145">
        <f t="shared" si="20"/>
        <v>104.47196888593768</v>
      </c>
      <c r="G172" s="146">
        <f t="shared" si="16"/>
        <v>3.105228468494644</v>
      </c>
      <c r="H172" s="66">
        <f>SUM(H148:H169)</f>
        <v>2546128</v>
      </c>
      <c r="I172" s="67">
        <f>SUM(I148:I169)</f>
        <v>2308471</v>
      </c>
      <c r="J172" s="147">
        <f t="shared" si="21"/>
        <v>110.29499612514084</v>
      </c>
      <c r="K172" s="147">
        <f t="shared" si="18"/>
        <v>3.078629194273283</v>
      </c>
      <c r="L172" s="148">
        <f t="shared" si="17"/>
        <v>9.083557464510818</v>
      </c>
      <c r="M172" s="121"/>
    </row>
    <row r="173" spans="1:13" ht="13.5" customHeight="1">
      <c r="A173" s="73" t="s">
        <v>193</v>
      </c>
      <c r="B173" s="20">
        <v>133</v>
      </c>
      <c r="C173" s="85" t="s">
        <v>194</v>
      </c>
      <c r="D173" s="153">
        <v>9983</v>
      </c>
      <c r="E173" s="157">
        <v>4273</v>
      </c>
      <c r="F173" s="150">
        <f t="shared" si="20"/>
        <v>233.6297683126609</v>
      </c>
      <c r="G173" s="151">
        <f>D173/$D$8*100</f>
        <v>0.13403506501230994</v>
      </c>
      <c r="H173" s="152">
        <v>381068</v>
      </c>
      <c r="I173" s="76">
        <v>400866</v>
      </c>
      <c r="J173" s="38">
        <f t="shared" si="21"/>
        <v>95.0611925181981</v>
      </c>
      <c r="K173" s="39">
        <f t="shared" si="18"/>
        <v>0.46076515784097716</v>
      </c>
      <c r="L173" s="35">
        <f t="shared" si="17"/>
        <v>2.6197424081791176</v>
      </c>
      <c r="M173" s="121"/>
    </row>
    <row r="174" spans="1:13" ht="13.5" customHeight="1">
      <c r="A174" s="41"/>
      <c r="B174" s="22">
        <v>134</v>
      </c>
      <c r="C174" s="89" t="s">
        <v>195</v>
      </c>
      <c r="D174" s="132">
        <v>1</v>
      </c>
      <c r="E174" s="125">
        <v>0</v>
      </c>
      <c r="F174" s="134" t="s">
        <v>290</v>
      </c>
      <c r="G174" s="151">
        <f>D174/$D$8*100</f>
        <v>1.342633126438044E-05</v>
      </c>
      <c r="H174" s="131">
        <v>144782</v>
      </c>
      <c r="I174" s="49">
        <v>113267</v>
      </c>
      <c r="J174" s="50">
        <f t="shared" si="21"/>
        <v>127.82363795280179</v>
      </c>
      <c r="K174" s="51">
        <f t="shared" si="18"/>
        <v>0.17506193404466486</v>
      </c>
      <c r="L174" s="47">
        <f t="shared" si="17"/>
        <v>0.0006906935945076045</v>
      </c>
      <c r="M174" s="121"/>
    </row>
    <row r="175" spans="1:13" ht="13.5" customHeight="1">
      <c r="A175" s="41"/>
      <c r="B175" s="22">
        <v>135</v>
      </c>
      <c r="C175" s="89" t="s">
        <v>196</v>
      </c>
      <c r="D175" s="132">
        <v>1663</v>
      </c>
      <c r="E175" s="156">
        <v>2541</v>
      </c>
      <c r="F175" s="126">
        <f aca="true" t="shared" si="22" ref="F175:F181">D175/E175*100</f>
        <v>65.44667453758363</v>
      </c>
      <c r="G175" s="127">
        <f aca="true" t="shared" si="23" ref="G175:G238">D175/$D$8*100</f>
        <v>0.02232798889266467</v>
      </c>
      <c r="H175" s="131">
        <v>137154</v>
      </c>
      <c r="I175" s="49">
        <v>42488</v>
      </c>
      <c r="J175" s="50">
        <f t="shared" si="21"/>
        <v>322.8064394652608</v>
      </c>
      <c r="K175" s="51">
        <f t="shared" si="18"/>
        <v>0.1658386021878546</v>
      </c>
      <c r="L175" s="47">
        <f t="shared" si="17"/>
        <v>1.2125056505825567</v>
      </c>
      <c r="M175" s="121"/>
    </row>
    <row r="176" spans="1:13" ht="13.5" customHeight="1">
      <c r="A176" s="41"/>
      <c r="B176" s="22">
        <v>137</v>
      </c>
      <c r="C176" s="89" t="s">
        <v>197</v>
      </c>
      <c r="D176" s="132">
        <v>77034</v>
      </c>
      <c r="E176" s="156">
        <v>169026</v>
      </c>
      <c r="F176" s="126">
        <f t="shared" si="22"/>
        <v>45.575236945795325</v>
      </c>
      <c r="G176" s="127">
        <f t="shared" si="23"/>
        <v>1.0342840026202829</v>
      </c>
      <c r="H176" s="131">
        <v>3732948</v>
      </c>
      <c r="I176" s="49">
        <v>3114954</v>
      </c>
      <c r="J176" s="50">
        <f t="shared" si="21"/>
        <v>119.83958671620833</v>
      </c>
      <c r="K176" s="51">
        <f t="shared" si="18"/>
        <v>4.513662586289481</v>
      </c>
      <c r="L176" s="47">
        <f t="shared" si="17"/>
        <v>2.063623709732897</v>
      </c>
      <c r="M176" s="121"/>
    </row>
    <row r="177" spans="1:13" ht="13.5" customHeight="1">
      <c r="A177" s="41"/>
      <c r="B177" s="22">
        <v>138</v>
      </c>
      <c r="C177" s="89" t="s">
        <v>198</v>
      </c>
      <c r="D177" s="132">
        <v>27495</v>
      </c>
      <c r="E177" s="156">
        <v>9891</v>
      </c>
      <c r="F177" s="126">
        <f t="shared" si="22"/>
        <v>277.97998180163785</v>
      </c>
      <c r="G177" s="127">
        <f t="shared" si="23"/>
        <v>0.3691569781141402</v>
      </c>
      <c r="H177" s="131">
        <v>800651</v>
      </c>
      <c r="I177" s="49">
        <v>663509</v>
      </c>
      <c r="J177" s="50">
        <f t="shared" si="21"/>
        <v>120.66919966420953</v>
      </c>
      <c r="K177" s="51">
        <f t="shared" si="18"/>
        <v>0.9681004030528308</v>
      </c>
      <c r="L177" s="47">
        <f t="shared" si="17"/>
        <v>3.4340805169793076</v>
      </c>
      <c r="M177" s="121"/>
    </row>
    <row r="178" spans="1:13" ht="13.5" customHeight="1">
      <c r="A178" s="41"/>
      <c r="B178" s="22">
        <v>140</v>
      </c>
      <c r="C178" s="89" t="s">
        <v>199</v>
      </c>
      <c r="D178" s="132">
        <v>235588</v>
      </c>
      <c r="E178" s="156">
        <v>176649</v>
      </c>
      <c r="F178" s="126">
        <f t="shared" si="22"/>
        <v>133.36503461666922</v>
      </c>
      <c r="G178" s="127">
        <f t="shared" si="23"/>
        <v>3.163082529912859</v>
      </c>
      <c r="H178" s="131">
        <v>1641999</v>
      </c>
      <c r="I178" s="49">
        <v>1233287</v>
      </c>
      <c r="J178" s="50">
        <f t="shared" si="21"/>
        <v>133.14005580209636</v>
      </c>
      <c r="K178" s="51">
        <f t="shared" si="18"/>
        <v>1.9854092403710797</v>
      </c>
      <c r="L178" s="47">
        <f t="shared" si="17"/>
        <v>14.347633585647737</v>
      </c>
      <c r="M178" s="121"/>
    </row>
    <row r="179" spans="1:13" ht="13.5" customHeight="1">
      <c r="A179" s="41"/>
      <c r="B179" s="22">
        <v>141</v>
      </c>
      <c r="C179" s="89" t="s">
        <v>200</v>
      </c>
      <c r="D179" s="132">
        <v>7860</v>
      </c>
      <c r="E179" s="156">
        <v>5202</v>
      </c>
      <c r="F179" s="126">
        <f t="shared" si="22"/>
        <v>151.0957324106113</v>
      </c>
      <c r="G179" s="127">
        <f t="shared" si="23"/>
        <v>0.10553096373803025</v>
      </c>
      <c r="H179" s="131">
        <v>322733</v>
      </c>
      <c r="I179" s="49">
        <v>210454</v>
      </c>
      <c r="J179" s="50">
        <f t="shared" si="21"/>
        <v>153.35085101732443</v>
      </c>
      <c r="K179" s="51">
        <f t="shared" si="18"/>
        <v>0.3902298846544241</v>
      </c>
      <c r="L179" s="47">
        <f t="shared" si="17"/>
        <v>2.4354497370891726</v>
      </c>
      <c r="M179" s="121"/>
    </row>
    <row r="180" spans="1:13" ht="13.5" customHeight="1">
      <c r="A180" s="41"/>
      <c r="B180" s="22">
        <v>143</v>
      </c>
      <c r="C180" s="89" t="s">
        <v>201</v>
      </c>
      <c r="D180" s="132">
        <v>5353</v>
      </c>
      <c r="E180" s="156">
        <v>4108</v>
      </c>
      <c r="F180" s="126">
        <f t="shared" si="22"/>
        <v>130.30671859785784</v>
      </c>
      <c r="G180" s="127">
        <f t="shared" si="23"/>
        <v>0.07187115125822849</v>
      </c>
      <c r="H180" s="131">
        <v>154881</v>
      </c>
      <c r="I180" s="49">
        <v>126651</v>
      </c>
      <c r="J180" s="50">
        <f t="shared" si="21"/>
        <v>122.28959897671554</v>
      </c>
      <c r="K180" s="51">
        <f t="shared" si="18"/>
        <v>0.18727305470826305</v>
      </c>
      <c r="L180" s="47">
        <f t="shared" si="17"/>
        <v>3.4562018582008123</v>
      </c>
      <c r="M180" s="121"/>
    </row>
    <row r="181" spans="1:13" ht="13.5" customHeight="1">
      <c r="A181" s="41"/>
      <c r="B181" s="22">
        <v>144</v>
      </c>
      <c r="C181" s="89" t="s">
        <v>202</v>
      </c>
      <c r="D181" s="132">
        <v>82</v>
      </c>
      <c r="E181" s="156">
        <v>71</v>
      </c>
      <c r="F181" s="126">
        <f t="shared" si="22"/>
        <v>115.49295774647888</v>
      </c>
      <c r="G181" s="127">
        <f t="shared" si="23"/>
        <v>0.0011009591636791962</v>
      </c>
      <c r="H181" s="131">
        <v>5623</v>
      </c>
      <c r="I181" s="49">
        <v>5355</v>
      </c>
      <c r="J181" s="50">
        <f t="shared" si="21"/>
        <v>105.00466853408031</v>
      </c>
      <c r="K181" s="51">
        <f t="shared" si="18"/>
        <v>0.00679900301925067</v>
      </c>
      <c r="L181" s="47">
        <f t="shared" si="17"/>
        <v>1.458296283122888</v>
      </c>
      <c r="M181" s="121"/>
    </row>
    <row r="182" spans="1:13" ht="13.5" customHeight="1">
      <c r="A182" s="41"/>
      <c r="B182" s="22">
        <v>145</v>
      </c>
      <c r="C182" s="89" t="s">
        <v>203</v>
      </c>
      <c r="D182" s="132">
        <v>0</v>
      </c>
      <c r="E182" s="125">
        <v>1</v>
      </c>
      <c r="F182" s="134" t="s">
        <v>159</v>
      </c>
      <c r="G182" s="127">
        <f t="shared" si="23"/>
        <v>0</v>
      </c>
      <c r="H182" s="131">
        <v>59</v>
      </c>
      <c r="I182" s="49">
        <v>62</v>
      </c>
      <c r="J182" s="50">
        <f t="shared" si="21"/>
        <v>95.16129032258065</v>
      </c>
      <c r="K182" s="51">
        <f t="shared" si="18"/>
        <v>7.133935232719004E-05</v>
      </c>
      <c r="L182" s="47">
        <f t="shared" si="17"/>
        <v>0</v>
      </c>
      <c r="M182" s="121"/>
    </row>
    <row r="183" spans="1:13" ht="13.5" customHeight="1">
      <c r="A183" s="41"/>
      <c r="B183" s="22">
        <v>146</v>
      </c>
      <c r="C183" s="89" t="s">
        <v>204</v>
      </c>
      <c r="D183" s="132">
        <v>37</v>
      </c>
      <c r="E183" s="156">
        <v>24</v>
      </c>
      <c r="F183" s="126">
        <f>D183/E183*100</f>
        <v>154.16666666666669</v>
      </c>
      <c r="G183" s="127">
        <f t="shared" si="23"/>
        <v>0.0004967742567820762</v>
      </c>
      <c r="H183" s="131">
        <v>1835</v>
      </c>
      <c r="I183" s="49">
        <v>2451</v>
      </c>
      <c r="J183" s="50">
        <f t="shared" si="21"/>
        <v>74.86740106079152</v>
      </c>
      <c r="K183" s="51">
        <f t="shared" si="18"/>
        <v>0.0022187747715320966</v>
      </c>
      <c r="L183" s="47">
        <f t="shared" si="17"/>
        <v>2.016348773841962</v>
      </c>
      <c r="M183" s="121"/>
    </row>
    <row r="184" spans="1:13" ht="13.5" customHeight="1">
      <c r="A184" s="41"/>
      <c r="B184" s="22">
        <v>147</v>
      </c>
      <c r="C184" s="89" t="s">
        <v>205</v>
      </c>
      <c r="D184" s="132">
        <v>109523</v>
      </c>
      <c r="E184" s="156">
        <v>78966</v>
      </c>
      <c r="F184" s="126">
        <f>D184/E184*100</f>
        <v>138.69640098270142</v>
      </c>
      <c r="G184" s="127">
        <f t="shared" si="23"/>
        <v>1.4704920790687388</v>
      </c>
      <c r="H184" s="131">
        <v>3046282</v>
      </c>
      <c r="I184" s="49">
        <v>2328821</v>
      </c>
      <c r="J184" s="50">
        <f t="shared" si="21"/>
        <v>130.80790666178294</v>
      </c>
      <c r="K184" s="51">
        <f t="shared" si="18"/>
        <v>3.683386184508086</v>
      </c>
      <c r="L184" s="47">
        <f t="shared" si="17"/>
        <v>3.595300763356774</v>
      </c>
      <c r="M184" s="121"/>
    </row>
    <row r="185" spans="1:13" ht="13.5" customHeight="1">
      <c r="A185" s="41"/>
      <c r="B185" s="22">
        <v>149</v>
      </c>
      <c r="C185" s="89" t="s">
        <v>206</v>
      </c>
      <c r="D185" s="132">
        <v>32</v>
      </c>
      <c r="E185" s="160">
        <v>2</v>
      </c>
      <c r="F185" s="126">
        <f>D185/E185*100</f>
        <v>1600</v>
      </c>
      <c r="G185" s="127">
        <f t="shared" si="23"/>
        <v>0.0004296426004601741</v>
      </c>
      <c r="H185" s="131">
        <v>4993</v>
      </c>
      <c r="I185" s="49">
        <v>327</v>
      </c>
      <c r="J185" s="50">
        <f t="shared" si="21"/>
        <v>1526.9113149847096</v>
      </c>
      <c r="K185" s="51">
        <f t="shared" si="18"/>
        <v>0.006037243833384065</v>
      </c>
      <c r="L185" s="47">
        <f t="shared" si="17"/>
        <v>0.6408972561586221</v>
      </c>
      <c r="M185" s="121"/>
    </row>
    <row r="186" spans="1:13" ht="13.5" customHeight="1">
      <c r="A186" s="41"/>
      <c r="B186" s="22">
        <v>158</v>
      </c>
      <c r="C186" s="89" t="s">
        <v>207</v>
      </c>
      <c r="D186" s="132"/>
      <c r="E186" s="160"/>
      <c r="F186" s="126"/>
      <c r="G186" s="127">
        <f t="shared" si="23"/>
        <v>0</v>
      </c>
      <c r="H186" s="131">
        <v>59</v>
      </c>
      <c r="I186" s="49">
        <v>55</v>
      </c>
      <c r="J186" s="50">
        <f t="shared" si="21"/>
        <v>107.27272727272728</v>
      </c>
      <c r="K186" s="51">
        <f t="shared" si="18"/>
        <v>7.133935232719004E-05</v>
      </c>
      <c r="L186" s="47">
        <f t="shared" si="17"/>
        <v>0</v>
      </c>
      <c r="M186" s="121"/>
    </row>
    <row r="187" spans="1:13" ht="13.5" customHeight="1" thickBot="1">
      <c r="A187" s="63" t="s">
        <v>208</v>
      </c>
      <c r="B187" s="64" t="s">
        <v>312</v>
      </c>
      <c r="C187" s="65"/>
      <c r="D187" s="143">
        <f>SUM(D173:D186)</f>
        <v>474651</v>
      </c>
      <c r="E187" s="144">
        <f>SUM(E173:E186)</f>
        <v>450754</v>
      </c>
      <c r="F187" s="145">
        <f>D187/E187*100</f>
        <v>105.30156138381469</v>
      </c>
      <c r="G187" s="146">
        <f t="shared" si="23"/>
        <v>6.37282156096944</v>
      </c>
      <c r="H187" s="66">
        <f>SUM(H173:H186)</f>
        <v>10375067</v>
      </c>
      <c r="I187" s="67">
        <f>SUM(I173:I186)</f>
        <v>8242547</v>
      </c>
      <c r="J187" s="147">
        <f t="shared" si="21"/>
        <v>125.8720999710405</v>
      </c>
      <c r="K187" s="147">
        <f t="shared" si="18"/>
        <v>12.544924747986483</v>
      </c>
      <c r="L187" s="148">
        <f t="shared" si="17"/>
        <v>4.574919853529621</v>
      </c>
      <c r="M187" s="121"/>
    </row>
    <row r="188" spans="1:13" ht="13.5" customHeight="1">
      <c r="A188" s="73" t="s">
        <v>210</v>
      </c>
      <c r="B188" s="20">
        <v>501</v>
      </c>
      <c r="C188" s="85" t="s">
        <v>211</v>
      </c>
      <c r="D188" s="153">
        <v>3452</v>
      </c>
      <c r="E188" s="157">
        <v>2533</v>
      </c>
      <c r="F188" s="150">
        <f>D188/E188*100</f>
        <v>136.28108961705487</v>
      </c>
      <c r="G188" s="151">
        <f t="shared" si="23"/>
        <v>0.046347695524641276</v>
      </c>
      <c r="H188" s="152">
        <v>34663</v>
      </c>
      <c r="I188" s="76">
        <v>33649</v>
      </c>
      <c r="J188" s="38">
        <f t="shared" si="21"/>
        <v>103.01346251003001</v>
      </c>
      <c r="K188" s="39">
        <f t="shared" si="18"/>
        <v>0.04191247406300658</v>
      </c>
      <c r="L188" s="35">
        <f t="shared" si="17"/>
        <v>9.958745636557714</v>
      </c>
      <c r="M188" s="121"/>
    </row>
    <row r="189" spans="1:13" ht="13.5" customHeight="1">
      <c r="A189" s="41"/>
      <c r="B189" s="22">
        <v>502</v>
      </c>
      <c r="C189" s="89" t="s">
        <v>212</v>
      </c>
      <c r="D189" s="132">
        <v>0</v>
      </c>
      <c r="E189" s="156">
        <v>1</v>
      </c>
      <c r="F189" s="134" t="s">
        <v>159</v>
      </c>
      <c r="G189" s="151">
        <f t="shared" si="23"/>
        <v>0</v>
      </c>
      <c r="H189" s="131">
        <v>36</v>
      </c>
      <c r="I189" s="49">
        <v>16</v>
      </c>
      <c r="J189" s="50">
        <f t="shared" si="21"/>
        <v>225</v>
      </c>
      <c r="K189" s="51">
        <f t="shared" si="18"/>
        <v>4.352909633523459E-05</v>
      </c>
      <c r="L189" s="47">
        <f t="shared" si="17"/>
        <v>0</v>
      </c>
      <c r="M189" s="121"/>
    </row>
    <row r="190" spans="1:13" ht="13.5" customHeight="1">
      <c r="A190" s="41"/>
      <c r="B190" s="22">
        <v>503</v>
      </c>
      <c r="C190" s="89" t="s">
        <v>213</v>
      </c>
      <c r="D190" s="132"/>
      <c r="E190" s="156"/>
      <c r="F190" s="150"/>
      <c r="G190" s="151">
        <f t="shared" si="23"/>
        <v>0</v>
      </c>
      <c r="H190" s="131">
        <v>21450</v>
      </c>
      <c r="I190" s="49">
        <v>33913</v>
      </c>
      <c r="J190" s="50">
        <f t="shared" si="21"/>
        <v>63.250081089847555</v>
      </c>
      <c r="K190" s="51">
        <f t="shared" si="18"/>
        <v>0.025936086566410613</v>
      </c>
      <c r="L190" s="47">
        <f t="shared" si="17"/>
        <v>0</v>
      </c>
      <c r="M190" s="121"/>
    </row>
    <row r="191" spans="1:13" ht="13.5" customHeight="1">
      <c r="A191" s="41"/>
      <c r="B191" s="22">
        <v>504</v>
      </c>
      <c r="C191" s="89" t="s">
        <v>214</v>
      </c>
      <c r="D191" s="132">
        <v>162</v>
      </c>
      <c r="E191" s="156">
        <v>242</v>
      </c>
      <c r="F191" s="126">
        <f>D191/E191*100</f>
        <v>66.94214876033058</v>
      </c>
      <c r="G191" s="127">
        <f t="shared" si="23"/>
        <v>0.0021750656648296313</v>
      </c>
      <c r="H191" s="131">
        <v>10063</v>
      </c>
      <c r="I191" s="49">
        <v>10720</v>
      </c>
      <c r="J191" s="50">
        <f t="shared" si="21"/>
        <v>93.87126865671642</v>
      </c>
      <c r="K191" s="51">
        <f t="shared" si="18"/>
        <v>0.012167591567262936</v>
      </c>
      <c r="L191" s="47">
        <f t="shared" si="17"/>
        <v>1.6098578952598628</v>
      </c>
      <c r="M191" s="121"/>
    </row>
    <row r="192" spans="1:13" ht="13.5" customHeight="1">
      <c r="A192" s="41"/>
      <c r="B192" s="22">
        <v>505</v>
      </c>
      <c r="C192" s="89" t="s">
        <v>215</v>
      </c>
      <c r="D192" s="132"/>
      <c r="E192" s="125"/>
      <c r="F192" s="126"/>
      <c r="G192" s="127">
        <f t="shared" si="23"/>
        <v>0</v>
      </c>
      <c r="H192" s="131">
        <v>1509</v>
      </c>
      <c r="I192" s="49">
        <v>1291</v>
      </c>
      <c r="J192" s="50">
        <f t="shared" si="21"/>
        <v>116.8861347792409</v>
      </c>
      <c r="K192" s="51">
        <f t="shared" si="18"/>
        <v>0.0018245946213852502</v>
      </c>
      <c r="L192" s="47">
        <f t="shared" si="17"/>
        <v>0</v>
      </c>
      <c r="M192" s="121"/>
    </row>
    <row r="193" spans="1:13" ht="13.5" customHeight="1">
      <c r="A193" s="41"/>
      <c r="B193" s="22">
        <v>506</v>
      </c>
      <c r="C193" s="89" t="s">
        <v>216</v>
      </c>
      <c r="D193" s="132">
        <v>5269</v>
      </c>
      <c r="E193" s="156">
        <v>3860</v>
      </c>
      <c r="F193" s="126">
        <f aca="true" t="shared" si="24" ref="F193:F244">D193/E193*100</f>
        <v>136.50259067357513</v>
      </c>
      <c r="G193" s="127">
        <f t="shared" si="23"/>
        <v>0.07074333943202053</v>
      </c>
      <c r="H193" s="131">
        <v>29957</v>
      </c>
      <c r="I193" s="49">
        <v>14771</v>
      </c>
      <c r="J193" s="50">
        <f t="shared" si="21"/>
        <v>202.8095592715456</v>
      </c>
      <c r="K193" s="51">
        <f t="shared" si="18"/>
        <v>0.03622225385873952</v>
      </c>
      <c r="L193" s="47">
        <f t="shared" si="17"/>
        <v>17.588543579130086</v>
      </c>
      <c r="M193" s="121"/>
    </row>
    <row r="194" spans="1:13" ht="13.5" customHeight="1">
      <c r="A194" s="41"/>
      <c r="B194" s="22">
        <v>507</v>
      </c>
      <c r="C194" s="89" t="s">
        <v>217</v>
      </c>
      <c r="D194" s="132">
        <v>193</v>
      </c>
      <c r="E194" s="156">
        <v>204</v>
      </c>
      <c r="F194" s="126">
        <f t="shared" si="24"/>
        <v>94.6078431372549</v>
      </c>
      <c r="G194" s="127">
        <f t="shared" si="23"/>
        <v>0.0025912819340254247</v>
      </c>
      <c r="H194" s="131">
        <v>688</v>
      </c>
      <c r="I194" s="49">
        <v>791</v>
      </c>
      <c r="J194" s="50">
        <f t="shared" si="21"/>
        <v>86.97850821744628</v>
      </c>
      <c r="K194" s="51">
        <f t="shared" si="18"/>
        <v>0.0008318893966289278</v>
      </c>
      <c r="L194" s="47">
        <f t="shared" si="17"/>
        <v>28.052325581395348</v>
      </c>
      <c r="M194" s="121"/>
    </row>
    <row r="195" spans="1:13" ht="13.5" customHeight="1">
      <c r="A195" s="41"/>
      <c r="B195" s="22">
        <v>508</v>
      </c>
      <c r="C195" s="89" t="s">
        <v>218</v>
      </c>
      <c r="D195" s="132"/>
      <c r="E195" s="125"/>
      <c r="F195" s="126"/>
      <c r="G195" s="127">
        <f t="shared" si="23"/>
        <v>0</v>
      </c>
      <c r="H195" s="131">
        <v>0</v>
      </c>
      <c r="I195" s="49">
        <v>1</v>
      </c>
      <c r="J195" s="50">
        <f t="shared" si="21"/>
        <v>0</v>
      </c>
      <c r="K195" s="51">
        <f t="shared" si="18"/>
        <v>0</v>
      </c>
      <c r="L195" s="134" t="s">
        <v>159</v>
      </c>
      <c r="M195" s="121"/>
    </row>
    <row r="196" spans="1:13" ht="13.5" customHeight="1">
      <c r="A196" s="41"/>
      <c r="B196" s="22">
        <v>509</v>
      </c>
      <c r="C196" s="89" t="s">
        <v>219</v>
      </c>
      <c r="D196" s="132">
        <v>703</v>
      </c>
      <c r="E196" s="156">
        <v>876</v>
      </c>
      <c r="F196" s="126">
        <f t="shared" si="24"/>
        <v>80.25114155251141</v>
      </c>
      <c r="G196" s="127">
        <f t="shared" si="23"/>
        <v>0.00943871087885945</v>
      </c>
      <c r="H196" s="131">
        <v>24355</v>
      </c>
      <c r="I196" s="49">
        <v>19904</v>
      </c>
      <c r="J196" s="50">
        <f t="shared" si="21"/>
        <v>122.36233922829582</v>
      </c>
      <c r="K196" s="51">
        <f t="shared" si="18"/>
        <v>0.029448642812351072</v>
      </c>
      <c r="L196" s="47">
        <f t="shared" si="17"/>
        <v>2.886470950523506</v>
      </c>
      <c r="M196" s="121"/>
    </row>
    <row r="197" spans="1:13" ht="13.5" customHeight="1">
      <c r="A197" s="41"/>
      <c r="B197" s="22">
        <v>510</v>
      </c>
      <c r="C197" s="89" t="s">
        <v>220</v>
      </c>
      <c r="D197" s="132">
        <v>412</v>
      </c>
      <c r="E197" s="156">
        <v>58</v>
      </c>
      <c r="F197" s="126">
        <f t="shared" si="24"/>
        <v>710.344827586207</v>
      </c>
      <c r="G197" s="127">
        <f t="shared" si="23"/>
        <v>0.005531648480924741</v>
      </c>
      <c r="H197" s="131">
        <v>2398</v>
      </c>
      <c r="I197" s="49">
        <v>2335</v>
      </c>
      <c r="J197" s="50">
        <f t="shared" si="21"/>
        <v>102.69807280513919</v>
      </c>
      <c r="K197" s="51">
        <f t="shared" si="18"/>
        <v>0.002899521472552571</v>
      </c>
      <c r="L197" s="47">
        <f t="shared" si="17"/>
        <v>17.180984153461218</v>
      </c>
      <c r="M197" s="121"/>
    </row>
    <row r="198" spans="1:13" ht="13.5" customHeight="1">
      <c r="A198" s="41"/>
      <c r="B198" s="22">
        <v>511</v>
      </c>
      <c r="C198" s="89" t="s">
        <v>221</v>
      </c>
      <c r="D198" s="132"/>
      <c r="E198" s="125"/>
      <c r="F198" s="126"/>
      <c r="G198" s="127">
        <f t="shared" si="23"/>
        <v>0</v>
      </c>
      <c r="H198" s="131">
        <v>7</v>
      </c>
      <c r="I198" s="49">
        <v>2</v>
      </c>
      <c r="J198" s="50">
        <f t="shared" si="21"/>
        <v>350</v>
      </c>
      <c r="K198" s="51">
        <f t="shared" si="18"/>
        <v>8.463990954073393E-06</v>
      </c>
      <c r="L198" s="47">
        <f t="shared" si="17"/>
        <v>0</v>
      </c>
      <c r="M198" s="121"/>
    </row>
    <row r="199" spans="1:13" ht="13.5" customHeight="1">
      <c r="A199" s="41"/>
      <c r="B199" s="22">
        <v>512</v>
      </c>
      <c r="C199" s="89" t="s">
        <v>222</v>
      </c>
      <c r="D199" s="132"/>
      <c r="E199" s="125"/>
      <c r="F199" s="126"/>
      <c r="G199" s="127">
        <f t="shared" si="23"/>
        <v>0</v>
      </c>
      <c r="H199" s="131">
        <v>11</v>
      </c>
      <c r="I199" s="49">
        <v>0</v>
      </c>
      <c r="J199" s="165" t="s">
        <v>290</v>
      </c>
      <c r="K199" s="51">
        <f t="shared" si="18"/>
        <v>1.3300557213543904E-05</v>
      </c>
      <c r="L199" s="47">
        <f t="shared" si="17"/>
        <v>0</v>
      </c>
      <c r="M199" s="121"/>
    </row>
    <row r="200" spans="1:13" ht="13.5" customHeight="1">
      <c r="A200" s="41"/>
      <c r="B200" s="22">
        <v>513</v>
      </c>
      <c r="C200" s="89" t="s">
        <v>223</v>
      </c>
      <c r="D200" s="132"/>
      <c r="E200" s="125"/>
      <c r="F200" s="126"/>
      <c r="G200" s="127">
        <f t="shared" si="23"/>
        <v>0</v>
      </c>
      <c r="H200" s="131">
        <v>188</v>
      </c>
      <c r="I200" s="49">
        <v>156</v>
      </c>
      <c r="J200" s="50">
        <f t="shared" si="21"/>
        <v>120.51282051282051</v>
      </c>
      <c r="K200" s="51">
        <f t="shared" si="18"/>
        <v>0.00022731861419511402</v>
      </c>
      <c r="L200" s="47">
        <f t="shared" si="17"/>
        <v>0</v>
      </c>
      <c r="M200" s="121"/>
    </row>
    <row r="201" spans="1:13" ht="13.5" customHeight="1">
      <c r="A201" s="41"/>
      <c r="B201" s="22">
        <v>514</v>
      </c>
      <c r="C201" s="89" t="s">
        <v>224</v>
      </c>
      <c r="D201" s="132">
        <v>3</v>
      </c>
      <c r="E201" s="156">
        <v>0</v>
      </c>
      <c r="F201" s="134" t="s">
        <v>124</v>
      </c>
      <c r="G201" s="127">
        <f t="shared" si="23"/>
        <v>4.027899379314132E-05</v>
      </c>
      <c r="H201" s="131">
        <v>1351</v>
      </c>
      <c r="I201" s="49">
        <v>224</v>
      </c>
      <c r="J201" s="50">
        <f t="shared" si="21"/>
        <v>603.125</v>
      </c>
      <c r="K201" s="51">
        <f t="shared" si="18"/>
        <v>0.001633550254136165</v>
      </c>
      <c r="L201" s="47">
        <f t="shared" si="17"/>
        <v>0.22205773501110287</v>
      </c>
      <c r="M201" s="121"/>
    </row>
    <row r="202" spans="1:13" ht="13.5" customHeight="1">
      <c r="A202" s="41"/>
      <c r="B202" s="22">
        <v>515</v>
      </c>
      <c r="C202" s="89" t="s">
        <v>225</v>
      </c>
      <c r="D202" s="132">
        <v>24</v>
      </c>
      <c r="E202" s="125">
        <v>0</v>
      </c>
      <c r="F202" s="134" t="s">
        <v>124</v>
      </c>
      <c r="G202" s="127">
        <f t="shared" si="23"/>
        <v>0.0003222319503451306</v>
      </c>
      <c r="H202" s="131">
        <v>6574</v>
      </c>
      <c r="I202" s="49">
        <v>85</v>
      </c>
      <c r="J202" s="50">
        <f t="shared" si="21"/>
        <v>7734.117647058823</v>
      </c>
      <c r="K202" s="51">
        <f t="shared" si="18"/>
        <v>0.007948896647439783</v>
      </c>
      <c r="L202" s="47">
        <f t="shared" si="17"/>
        <v>0.36507453605111045</v>
      </c>
      <c r="M202" s="121"/>
    </row>
    <row r="203" spans="1:13" ht="13.5" customHeight="1">
      <c r="A203" s="41"/>
      <c r="B203" s="22">
        <v>516</v>
      </c>
      <c r="C203" s="89" t="s">
        <v>226</v>
      </c>
      <c r="D203" s="132">
        <v>0</v>
      </c>
      <c r="E203" s="156">
        <v>3</v>
      </c>
      <c r="F203" s="134" t="s">
        <v>159</v>
      </c>
      <c r="G203" s="127">
        <f t="shared" si="23"/>
        <v>0</v>
      </c>
      <c r="H203" s="131">
        <v>1794</v>
      </c>
      <c r="I203" s="49">
        <v>1491</v>
      </c>
      <c r="J203" s="50">
        <f t="shared" si="21"/>
        <v>120.32193158953723</v>
      </c>
      <c r="K203" s="51">
        <f t="shared" si="18"/>
        <v>0.0021691999673725242</v>
      </c>
      <c r="L203" s="47">
        <f t="shared" si="17"/>
        <v>0</v>
      </c>
      <c r="M203" s="121"/>
    </row>
    <row r="204" spans="1:13" ht="13.5" customHeight="1">
      <c r="A204" s="41"/>
      <c r="B204" s="22">
        <v>517</v>
      </c>
      <c r="C204" s="89" t="s">
        <v>227</v>
      </c>
      <c r="D204" s="132">
        <v>502</v>
      </c>
      <c r="E204" s="156">
        <v>405</v>
      </c>
      <c r="F204" s="126">
        <f t="shared" si="24"/>
        <v>123.95061728395062</v>
      </c>
      <c r="G204" s="127">
        <f t="shared" si="23"/>
        <v>0.006740018294718981</v>
      </c>
      <c r="H204" s="131">
        <v>13703</v>
      </c>
      <c r="I204" s="49">
        <v>21551</v>
      </c>
      <c r="J204" s="50">
        <f t="shared" si="21"/>
        <v>63.58405642429585</v>
      </c>
      <c r="K204" s="51">
        <f t="shared" si="18"/>
        <v>0.0165688668633811</v>
      </c>
      <c r="L204" s="47">
        <f t="shared" si="17"/>
        <v>3.6634313653944393</v>
      </c>
      <c r="M204" s="121"/>
    </row>
    <row r="205" spans="1:13" ht="13.5" customHeight="1">
      <c r="A205" s="41"/>
      <c r="B205" s="22">
        <v>518</v>
      </c>
      <c r="C205" s="89" t="s">
        <v>228</v>
      </c>
      <c r="D205" s="132">
        <v>87</v>
      </c>
      <c r="E205" s="156">
        <v>1</v>
      </c>
      <c r="F205" s="126">
        <f t="shared" si="24"/>
        <v>8700</v>
      </c>
      <c r="G205" s="127">
        <f t="shared" si="23"/>
        <v>0.0011680908200010984</v>
      </c>
      <c r="H205" s="131">
        <v>331</v>
      </c>
      <c r="I205" s="49">
        <v>334</v>
      </c>
      <c r="J205" s="50">
        <f t="shared" si="21"/>
        <v>99.10179640718563</v>
      </c>
      <c r="K205" s="51">
        <f t="shared" si="18"/>
        <v>0.00040022585797118475</v>
      </c>
      <c r="L205" s="47">
        <f t="shared" si="17"/>
        <v>26.283987915407852</v>
      </c>
      <c r="M205" s="121"/>
    </row>
    <row r="206" spans="1:13" ht="13.5" customHeight="1">
      <c r="A206" s="41"/>
      <c r="B206" s="22">
        <v>519</v>
      </c>
      <c r="C206" s="89" t="s">
        <v>229</v>
      </c>
      <c r="D206" s="132">
        <v>0</v>
      </c>
      <c r="E206" s="125">
        <v>1</v>
      </c>
      <c r="F206" s="134" t="s">
        <v>159</v>
      </c>
      <c r="G206" s="127">
        <f t="shared" si="23"/>
        <v>0</v>
      </c>
      <c r="H206" s="131">
        <v>190</v>
      </c>
      <c r="I206" s="49">
        <v>61</v>
      </c>
      <c r="J206" s="50">
        <f t="shared" si="21"/>
        <v>311.4754098360656</v>
      </c>
      <c r="K206" s="51">
        <f t="shared" si="18"/>
        <v>0.00022973689732484927</v>
      </c>
      <c r="L206" s="47">
        <f aca="true" t="shared" si="25" ref="L206:L247">D206/H206*100</f>
        <v>0</v>
      </c>
      <c r="M206" s="121"/>
    </row>
    <row r="207" spans="1:13" ht="13.5" customHeight="1">
      <c r="A207" s="41"/>
      <c r="B207" s="22">
        <v>520</v>
      </c>
      <c r="C207" s="89" t="s">
        <v>230</v>
      </c>
      <c r="D207" s="132">
        <v>80</v>
      </c>
      <c r="E207" s="156">
        <v>1</v>
      </c>
      <c r="F207" s="126">
        <f t="shared" si="24"/>
        <v>8000</v>
      </c>
      <c r="G207" s="127">
        <f t="shared" si="23"/>
        <v>0.0010741065011504352</v>
      </c>
      <c r="H207" s="131">
        <v>93</v>
      </c>
      <c r="I207" s="49">
        <v>128</v>
      </c>
      <c r="J207" s="50">
        <f t="shared" si="21"/>
        <v>72.65625</v>
      </c>
      <c r="K207" s="51">
        <f aca="true" t="shared" si="26" ref="K207:K249">H207/$H$8*100</f>
        <v>0.00011245016553268937</v>
      </c>
      <c r="L207" s="47">
        <f t="shared" si="25"/>
        <v>86.02150537634408</v>
      </c>
      <c r="M207" s="121"/>
    </row>
    <row r="208" spans="1:13" ht="13.5" customHeight="1">
      <c r="A208" s="41"/>
      <c r="B208" s="22">
        <v>521</v>
      </c>
      <c r="C208" s="89" t="s">
        <v>231</v>
      </c>
      <c r="D208" s="132">
        <v>729</v>
      </c>
      <c r="E208" s="156">
        <v>1244</v>
      </c>
      <c r="F208" s="126">
        <f t="shared" si="24"/>
        <v>58.60128617363344</v>
      </c>
      <c r="G208" s="127">
        <f t="shared" si="23"/>
        <v>0.009787795491733342</v>
      </c>
      <c r="H208" s="131">
        <v>4616</v>
      </c>
      <c r="I208" s="49">
        <v>4510</v>
      </c>
      <c r="J208" s="50">
        <f t="shared" si="21"/>
        <v>102.35033259423503</v>
      </c>
      <c r="K208" s="51">
        <f t="shared" si="26"/>
        <v>0.005581397463428969</v>
      </c>
      <c r="L208" s="47">
        <f t="shared" si="25"/>
        <v>15.792894280762566</v>
      </c>
      <c r="M208" s="121"/>
    </row>
    <row r="209" spans="1:13" ht="13.5" customHeight="1">
      <c r="A209" s="41"/>
      <c r="B209" s="22">
        <v>522</v>
      </c>
      <c r="C209" s="89" t="s">
        <v>232</v>
      </c>
      <c r="D209" s="132"/>
      <c r="E209" s="125"/>
      <c r="F209" s="126"/>
      <c r="G209" s="127">
        <f t="shared" si="23"/>
        <v>0</v>
      </c>
      <c r="H209" s="131">
        <v>8</v>
      </c>
      <c r="I209" s="49">
        <v>14</v>
      </c>
      <c r="J209" s="50">
        <f t="shared" si="21"/>
        <v>57.14285714285714</v>
      </c>
      <c r="K209" s="51">
        <f t="shared" si="26"/>
        <v>9.673132518941022E-06</v>
      </c>
      <c r="L209" s="47">
        <f t="shared" si="25"/>
        <v>0</v>
      </c>
      <c r="M209" s="121"/>
    </row>
    <row r="210" spans="1:13" ht="13.5" customHeight="1">
      <c r="A210" s="41"/>
      <c r="B210" s="22">
        <v>523</v>
      </c>
      <c r="C210" s="89" t="s">
        <v>233</v>
      </c>
      <c r="D210" s="132"/>
      <c r="E210" s="125"/>
      <c r="F210" s="126"/>
      <c r="G210" s="127">
        <f t="shared" si="23"/>
        <v>0</v>
      </c>
      <c r="H210" s="131">
        <v>2</v>
      </c>
      <c r="I210" s="49">
        <v>15</v>
      </c>
      <c r="J210" s="50">
        <f t="shared" si="21"/>
        <v>13.333333333333334</v>
      </c>
      <c r="K210" s="51">
        <f t="shared" si="26"/>
        <v>2.4182831297352554E-06</v>
      </c>
      <c r="L210" s="47">
        <f t="shared" si="25"/>
        <v>0</v>
      </c>
      <c r="M210" s="121"/>
    </row>
    <row r="211" spans="1:13" ht="13.5" customHeight="1">
      <c r="A211" s="41"/>
      <c r="B211" s="22">
        <v>524</v>
      </c>
      <c r="C211" s="89" t="s">
        <v>234</v>
      </c>
      <c r="D211" s="132">
        <v>10470</v>
      </c>
      <c r="E211" s="156">
        <v>9851</v>
      </c>
      <c r="F211" s="126">
        <f t="shared" si="24"/>
        <v>106.28362602781442</v>
      </c>
      <c r="G211" s="127">
        <f t="shared" si="23"/>
        <v>0.1405736883380632</v>
      </c>
      <c r="H211" s="131">
        <v>101324</v>
      </c>
      <c r="I211" s="49">
        <v>88326</v>
      </c>
      <c r="J211" s="50">
        <f t="shared" si="21"/>
        <v>114.71593868170187</v>
      </c>
      <c r="K211" s="51">
        <f t="shared" si="26"/>
        <v>0.12251505991864751</v>
      </c>
      <c r="L211" s="47">
        <f t="shared" si="25"/>
        <v>10.333188583158975</v>
      </c>
      <c r="M211" s="121"/>
    </row>
    <row r="212" spans="1:13" ht="13.5" customHeight="1">
      <c r="A212" s="41"/>
      <c r="B212" s="22">
        <v>525</v>
      </c>
      <c r="C212" s="89" t="s">
        <v>235</v>
      </c>
      <c r="D212" s="132">
        <v>3</v>
      </c>
      <c r="E212" s="156">
        <v>0</v>
      </c>
      <c r="F212" s="134" t="s">
        <v>124</v>
      </c>
      <c r="G212" s="127">
        <f t="shared" si="23"/>
        <v>4.027899379314132E-05</v>
      </c>
      <c r="H212" s="131">
        <v>29</v>
      </c>
      <c r="I212" s="49">
        <v>37</v>
      </c>
      <c r="J212" s="50">
        <f t="shared" si="21"/>
        <v>78.37837837837837</v>
      </c>
      <c r="K212" s="51">
        <f t="shared" si="26"/>
        <v>3.5065105381161205E-05</v>
      </c>
      <c r="L212" s="47">
        <f t="shared" si="25"/>
        <v>10.344827586206897</v>
      </c>
      <c r="M212" s="121"/>
    </row>
    <row r="213" spans="1:13" ht="13.5" customHeight="1">
      <c r="A213" s="41"/>
      <c r="B213" s="22">
        <v>526</v>
      </c>
      <c r="C213" s="89" t="s">
        <v>236</v>
      </c>
      <c r="D213" s="132">
        <v>0</v>
      </c>
      <c r="E213" s="125">
        <v>1</v>
      </c>
      <c r="F213" s="134" t="s">
        <v>159</v>
      </c>
      <c r="G213" s="127">
        <f t="shared" si="23"/>
        <v>0</v>
      </c>
      <c r="H213" s="131">
        <v>414</v>
      </c>
      <c r="I213" s="49">
        <v>619</v>
      </c>
      <c r="J213" s="50">
        <f t="shared" si="21"/>
        <v>66.88206785137318</v>
      </c>
      <c r="K213" s="51">
        <f t="shared" si="26"/>
        <v>0.0005005846078551978</v>
      </c>
      <c r="L213" s="47">
        <f t="shared" si="25"/>
        <v>0</v>
      </c>
      <c r="M213" s="121"/>
    </row>
    <row r="214" spans="1:13" ht="13.5" customHeight="1">
      <c r="A214" s="41"/>
      <c r="B214" s="22">
        <v>527</v>
      </c>
      <c r="C214" s="89" t="s">
        <v>237</v>
      </c>
      <c r="D214" s="132">
        <v>204</v>
      </c>
      <c r="E214" s="156">
        <v>145</v>
      </c>
      <c r="F214" s="126">
        <f t="shared" si="24"/>
        <v>140.68965517241378</v>
      </c>
      <c r="G214" s="127">
        <f t="shared" si="23"/>
        <v>0.0027389715779336096</v>
      </c>
      <c r="H214" s="131">
        <v>436</v>
      </c>
      <c r="I214" s="49">
        <v>458</v>
      </c>
      <c r="J214" s="50">
        <f t="shared" si="21"/>
        <v>95.19650655021834</v>
      </c>
      <c r="K214" s="51">
        <f t="shared" si="26"/>
        <v>0.0005271857222822856</v>
      </c>
      <c r="L214" s="47">
        <f t="shared" si="25"/>
        <v>46.788990825688074</v>
      </c>
      <c r="M214" s="121"/>
    </row>
    <row r="215" spans="1:13" ht="13.5" customHeight="1">
      <c r="A215" s="41"/>
      <c r="B215" s="22">
        <v>528</v>
      </c>
      <c r="C215" s="89" t="s">
        <v>238</v>
      </c>
      <c r="D215" s="132"/>
      <c r="E215" s="156"/>
      <c r="F215" s="134"/>
      <c r="G215" s="127">
        <f t="shared" si="23"/>
        <v>0</v>
      </c>
      <c r="H215" s="131">
        <v>22</v>
      </c>
      <c r="I215" s="49">
        <v>11</v>
      </c>
      <c r="J215" s="50">
        <f t="shared" si="21"/>
        <v>200</v>
      </c>
      <c r="K215" s="51">
        <f t="shared" si="26"/>
        <v>2.660111442708781E-05</v>
      </c>
      <c r="L215" s="47">
        <f t="shared" si="25"/>
        <v>0</v>
      </c>
      <c r="M215" s="121"/>
    </row>
    <row r="216" spans="1:13" ht="13.5" customHeight="1">
      <c r="A216" s="41"/>
      <c r="B216" s="22">
        <v>529</v>
      </c>
      <c r="C216" s="89" t="s">
        <v>239</v>
      </c>
      <c r="D216" s="132">
        <v>41</v>
      </c>
      <c r="E216" s="156">
        <v>42</v>
      </c>
      <c r="F216" s="126">
        <f t="shared" si="24"/>
        <v>97.61904761904762</v>
      </c>
      <c r="G216" s="127">
        <f t="shared" si="23"/>
        <v>0.0005504795818395981</v>
      </c>
      <c r="H216" s="131">
        <v>218</v>
      </c>
      <c r="I216" s="49">
        <v>80</v>
      </c>
      <c r="J216" s="50">
        <f t="shared" si="21"/>
        <v>272.5</v>
      </c>
      <c r="K216" s="51">
        <f t="shared" si="26"/>
        <v>0.0002635928611411428</v>
      </c>
      <c r="L216" s="47">
        <f t="shared" si="25"/>
        <v>18.807339449541285</v>
      </c>
      <c r="M216" s="121"/>
    </row>
    <row r="217" spans="1:13" ht="13.5" customHeight="1">
      <c r="A217" s="41"/>
      <c r="B217" s="22">
        <v>530</v>
      </c>
      <c r="C217" s="89" t="s">
        <v>240</v>
      </c>
      <c r="D217" s="132">
        <v>2805</v>
      </c>
      <c r="E217" s="156">
        <v>8</v>
      </c>
      <c r="F217" s="126">
        <f t="shared" si="24"/>
        <v>35062.5</v>
      </c>
      <c r="G217" s="127">
        <f t="shared" si="23"/>
        <v>0.03766085919658713</v>
      </c>
      <c r="H217" s="131">
        <v>5398</v>
      </c>
      <c r="I217" s="49">
        <v>16486</v>
      </c>
      <c r="J217" s="50">
        <f t="shared" si="21"/>
        <v>32.742933398034694</v>
      </c>
      <c r="K217" s="51">
        <f t="shared" si="26"/>
        <v>0.006526946167155454</v>
      </c>
      <c r="L217" s="47">
        <f t="shared" si="25"/>
        <v>51.96369025565024</v>
      </c>
      <c r="M217" s="121"/>
    </row>
    <row r="218" spans="1:13" ht="13.5" customHeight="1">
      <c r="A218" s="41"/>
      <c r="B218" s="22">
        <v>531</v>
      </c>
      <c r="C218" s="89" t="s">
        <v>241</v>
      </c>
      <c r="D218" s="132">
        <v>229</v>
      </c>
      <c r="E218" s="156">
        <v>72</v>
      </c>
      <c r="F218" s="126">
        <f t="shared" si="24"/>
        <v>318.05555555555554</v>
      </c>
      <c r="G218" s="127">
        <f t="shared" si="23"/>
        <v>0.0030746298595431204</v>
      </c>
      <c r="H218" s="131">
        <v>8153</v>
      </c>
      <c r="I218" s="49">
        <v>7471</v>
      </c>
      <c r="J218" s="50">
        <f t="shared" si="21"/>
        <v>109.12863070539419</v>
      </c>
      <c r="K218" s="51">
        <f t="shared" si="26"/>
        <v>0.00985813117836577</v>
      </c>
      <c r="L218" s="47">
        <f t="shared" si="25"/>
        <v>2.8087820434196002</v>
      </c>
      <c r="M218" s="121"/>
    </row>
    <row r="219" spans="1:13" ht="13.5" customHeight="1">
      <c r="A219" s="41"/>
      <c r="B219" s="22">
        <v>532</v>
      </c>
      <c r="C219" s="89" t="s">
        <v>242</v>
      </c>
      <c r="D219" s="132">
        <v>94</v>
      </c>
      <c r="E219" s="156">
        <v>40</v>
      </c>
      <c r="F219" s="126">
        <f t="shared" si="24"/>
        <v>235</v>
      </c>
      <c r="G219" s="127">
        <f t="shared" si="23"/>
        <v>0.0012620751388517613</v>
      </c>
      <c r="H219" s="131">
        <v>194</v>
      </c>
      <c r="I219" s="49">
        <v>179</v>
      </c>
      <c r="J219" s="50">
        <f t="shared" si="21"/>
        <v>108.37988826815644</v>
      </c>
      <c r="K219" s="51">
        <f t="shared" si="26"/>
        <v>0.00023457346358431977</v>
      </c>
      <c r="L219" s="47">
        <f t="shared" si="25"/>
        <v>48.45360824742268</v>
      </c>
      <c r="M219" s="121"/>
    </row>
    <row r="220" spans="1:13" ht="13.5" customHeight="1">
      <c r="A220" s="41"/>
      <c r="B220" s="22">
        <v>533</v>
      </c>
      <c r="C220" s="89" t="s">
        <v>243</v>
      </c>
      <c r="D220" s="132">
        <v>97</v>
      </c>
      <c r="E220" s="156">
        <v>170</v>
      </c>
      <c r="F220" s="126">
        <f t="shared" si="24"/>
        <v>57.05882352941176</v>
      </c>
      <c r="G220" s="127">
        <f t="shared" si="23"/>
        <v>0.0013023541326449028</v>
      </c>
      <c r="H220" s="131">
        <v>320</v>
      </c>
      <c r="I220" s="49">
        <v>420</v>
      </c>
      <c r="J220" s="50">
        <f t="shared" si="21"/>
        <v>76.19047619047619</v>
      </c>
      <c r="K220" s="51">
        <f t="shared" si="26"/>
        <v>0.00038692530075764084</v>
      </c>
      <c r="L220" s="47">
        <f t="shared" si="25"/>
        <v>30.312499999999996</v>
      </c>
      <c r="M220" s="121"/>
    </row>
    <row r="221" spans="1:13" ht="13.5" customHeight="1">
      <c r="A221" s="41"/>
      <c r="B221" s="22">
        <v>534</v>
      </c>
      <c r="C221" s="89" t="s">
        <v>244</v>
      </c>
      <c r="D221" s="132">
        <v>0</v>
      </c>
      <c r="E221" s="125">
        <v>1</v>
      </c>
      <c r="F221" s="134" t="s">
        <v>159</v>
      </c>
      <c r="G221" s="127">
        <f t="shared" si="23"/>
        <v>0</v>
      </c>
      <c r="H221" s="131">
        <v>130</v>
      </c>
      <c r="I221" s="49">
        <v>95</v>
      </c>
      <c r="J221" s="50">
        <f t="shared" si="21"/>
        <v>136.8421052631579</v>
      </c>
      <c r="K221" s="51">
        <f t="shared" si="26"/>
        <v>0.0001571884034327916</v>
      </c>
      <c r="L221" s="47">
        <f t="shared" si="25"/>
        <v>0</v>
      </c>
      <c r="M221" s="121"/>
    </row>
    <row r="222" spans="1:13" ht="13.5" customHeight="1">
      <c r="A222" s="41"/>
      <c r="B222" s="22">
        <v>535</v>
      </c>
      <c r="C222" s="89" t="s">
        <v>245</v>
      </c>
      <c r="D222" s="132">
        <v>5202</v>
      </c>
      <c r="E222" s="156">
        <v>393</v>
      </c>
      <c r="F222" s="126">
        <f t="shared" si="24"/>
        <v>1323.6641221374045</v>
      </c>
      <c r="G222" s="127">
        <f t="shared" si="23"/>
        <v>0.06984377523730705</v>
      </c>
      <c r="H222" s="131">
        <v>37561</v>
      </c>
      <c r="I222" s="49">
        <v>28921</v>
      </c>
      <c r="J222" s="50">
        <f t="shared" si="21"/>
        <v>129.8744856678538</v>
      </c>
      <c r="K222" s="51">
        <f t="shared" si="26"/>
        <v>0.045416566317992964</v>
      </c>
      <c r="L222" s="47">
        <f t="shared" si="25"/>
        <v>13.849471526317192</v>
      </c>
      <c r="M222" s="121"/>
    </row>
    <row r="223" spans="1:13" ht="13.5" customHeight="1">
      <c r="A223" s="41"/>
      <c r="B223" s="22">
        <v>536</v>
      </c>
      <c r="C223" s="96" t="s">
        <v>246</v>
      </c>
      <c r="D223" s="132"/>
      <c r="E223" s="125"/>
      <c r="F223" s="126"/>
      <c r="G223" s="127">
        <f t="shared" si="23"/>
        <v>0</v>
      </c>
      <c r="H223" s="131">
        <v>55</v>
      </c>
      <c r="I223" s="49">
        <v>7</v>
      </c>
      <c r="J223" s="50">
        <f t="shared" si="21"/>
        <v>785.7142857142857</v>
      </c>
      <c r="K223" s="51">
        <f t="shared" si="26"/>
        <v>6.650278606771952E-05</v>
      </c>
      <c r="L223" s="47">
        <f t="shared" si="25"/>
        <v>0</v>
      </c>
      <c r="M223" s="121"/>
    </row>
    <row r="224" spans="1:13" ht="13.5" customHeight="1">
      <c r="A224" s="41"/>
      <c r="B224" s="22">
        <v>537</v>
      </c>
      <c r="C224" s="89" t="s">
        <v>247</v>
      </c>
      <c r="D224" s="132">
        <v>74</v>
      </c>
      <c r="E224" s="156">
        <v>115</v>
      </c>
      <c r="F224" s="126">
        <f t="shared" si="24"/>
        <v>64.34782608695652</v>
      </c>
      <c r="G224" s="127">
        <f t="shared" si="23"/>
        <v>0.0009935485135641525</v>
      </c>
      <c r="H224" s="131">
        <v>389</v>
      </c>
      <c r="I224" s="49">
        <v>462</v>
      </c>
      <c r="J224" s="50">
        <f t="shared" si="21"/>
        <v>84.19913419913419</v>
      </c>
      <c r="K224" s="51">
        <f t="shared" si="26"/>
        <v>0.0004703560687335071</v>
      </c>
      <c r="L224" s="47">
        <f t="shared" si="25"/>
        <v>19.02313624678663</v>
      </c>
      <c r="M224" s="121"/>
    </row>
    <row r="225" spans="1:13" ht="13.5" customHeight="1">
      <c r="A225" s="41"/>
      <c r="B225" s="22">
        <v>538</v>
      </c>
      <c r="C225" s="89" t="s">
        <v>248</v>
      </c>
      <c r="D225" s="132">
        <v>1664</v>
      </c>
      <c r="E225" s="156">
        <v>1722</v>
      </c>
      <c r="F225" s="126">
        <f t="shared" si="24"/>
        <v>96.63182346109176</v>
      </c>
      <c r="G225" s="127">
        <f t="shared" si="23"/>
        <v>0.022341415223929052</v>
      </c>
      <c r="H225" s="131">
        <v>11669</v>
      </c>
      <c r="I225" s="49">
        <v>12392</v>
      </c>
      <c r="J225" s="50">
        <f t="shared" si="21"/>
        <v>94.1655907036798</v>
      </c>
      <c r="K225" s="51">
        <f t="shared" si="26"/>
        <v>0.014109472920440345</v>
      </c>
      <c r="L225" s="47">
        <f t="shared" si="25"/>
        <v>14.260005141828778</v>
      </c>
      <c r="M225" s="121"/>
    </row>
    <row r="226" spans="1:13" ht="13.5" customHeight="1">
      <c r="A226" s="41"/>
      <c r="B226" s="22">
        <v>539</v>
      </c>
      <c r="C226" s="89" t="s">
        <v>249</v>
      </c>
      <c r="D226" s="132"/>
      <c r="E226" s="125"/>
      <c r="F226" s="134"/>
      <c r="G226" s="127">
        <f t="shared" si="23"/>
        <v>0</v>
      </c>
      <c r="H226" s="131">
        <v>1</v>
      </c>
      <c r="I226" s="49">
        <v>38</v>
      </c>
      <c r="J226" s="50">
        <f t="shared" si="21"/>
        <v>2.631578947368421</v>
      </c>
      <c r="K226" s="51">
        <f t="shared" si="26"/>
        <v>1.2091415648676277E-06</v>
      </c>
      <c r="L226" s="47">
        <f t="shared" si="25"/>
        <v>0</v>
      </c>
      <c r="M226" s="121"/>
    </row>
    <row r="227" spans="1:13" ht="13.5" customHeight="1">
      <c r="A227" s="41"/>
      <c r="B227" s="22">
        <v>540</v>
      </c>
      <c r="C227" s="89" t="s">
        <v>250</v>
      </c>
      <c r="D227" s="132">
        <v>274</v>
      </c>
      <c r="E227" s="156">
        <v>38</v>
      </c>
      <c r="F227" s="126">
        <f t="shared" si="24"/>
        <v>721.0526315789474</v>
      </c>
      <c r="G227" s="127">
        <f t="shared" si="23"/>
        <v>0.003678814766440241</v>
      </c>
      <c r="H227" s="131">
        <v>1585</v>
      </c>
      <c r="I227" s="49">
        <v>1253</v>
      </c>
      <c r="J227" s="50">
        <f t="shared" si="21"/>
        <v>126.49640861931364</v>
      </c>
      <c r="K227" s="51">
        <f t="shared" si="26"/>
        <v>0.0019164893803151899</v>
      </c>
      <c r="L227" s="47">
        <f t="shared" si="25"/>
        <v>17.28706624605678</v>
      </c>
      <c r="M227" s="121"/>
    </row>
    <row r="228" spans="1:13" ht="13.5" customHeight="1">
      <c r="A228" s="41"/>
      <c r="B228" s="22">
        <v>541</v>
      </c>
      <c r="C228" s="89" t="s">
        <v>251</v>
      </c>
      <c r="D228" s="132">
        <v>535</v>
      </c>
      <c r="E228" s="156">
        <v>451</v>
      </c>
      <c r="F228" s="126">
        <f t="shared" si="24"/>
        <v>118.62527716186253</v>
      </c>
      <c r="G228" s="127">
        <f t="shared" si="23"/>
        <v>0.007183087226443536</v>
      </c>
      <c r="H228" s="131">
        <v>7595</v>
      </c>
      <c r="I228" s="49">
        <v>6811</v>
      </c>
      <c r="J228" s="50">
        <f t="shared" si="21"/>
        <v>111.51079136690647</v>
      </c>
      <c r="K228" s="51">
        <f t="shared" si="26"/>
        <v>0.009183430185169632</v>
      </c>
      <c r="L228" s="47">
        <f t="shared" si="25"/>
        <v>7.044107965766952</v>
      </c>
      <c r="M228" s="121"/>
    </row>
    <row r="229" spans="1:13" ht="13.5" customHeight="1">
      <c r="A229" s="41"/>
      <c r="B229" s="22">
        <v>542</v>
      </c>
      <c r="C229" s="89" t="s">
        <v>252</v>
      </c>
      <c r="D229" s="132">
        <v>132</v>
      </c>
      <c r="E229" s="156">
        <v>360</v>
      </c>
      <c r="F229" s="126">
        <f t="shared" si="24"/>
        <v>36.666666666666664</v>
      </c>
      <c r="G229" s="127">
        <f t="shared" si="23"/>
        <v>0.001772275726898218</v>
      </c>
      <c r="H229" s="131">
        <v>916</v>
      </c>
      <c r="I229" s="49">
        <v>1541</v>
      </c>
      <c r="J229" s="50">
        <f t="shared" si="21"/>
        <v>59.441920830629456</v>
      </c>
      <c r="K229" s="51">
        <f t="shared" si="26"/>
        <v>0.001107573673418747</v>
      </c>
      <c r="L229" s="47">
        <f t="shared" si="25"/>
        <v>14.41048034934498</v>
      </c>
      <c r="M229" s="121"/>
    </row>
    <row r="230" spans="1:13" ht="13.5" customHeight="1">
      <c r="A230" s="41"/>
      <c r="B230" s="22">
        <v>543</v>
      </c>
      <c r="C230" s="89" t="s">
        <v>253</v>
      </c>
      <c r="D230" s="132">
        <v>3946</v>
      </c>
      <c r="E230" s="156">
        <v>2310</v>
      </c>
      <c r="F230" s="126">
        <f t="shared" si="24"/>
        <v>170.82251082251082</v>
      </c>
      <c r="G230" s="127">
        <f t="shared" si="23"/>
        <v>0.05298030316924522</v>
      </c>
      <c r="H230" s="131">
        <v>10903</v>
      </c>
      <c r="I230" s="49">
        <v>13324</v>
      </c>
      <c r="J230" s="50">
        <f t="shared" si="21"/>
        <v>81.82978084659261</v>
      </c>
      <c r="K230" s="51">
        <f t="shared" si="26"/>
        <v>0.013183270481751745</v>
      </c>
      <c r="L230" s="47">
        <f t="shared" si="25"/>
        <v>36.19187379620288</v>
      </c>
      <c r="M230" s="121"/>
    </row>
    <row r="231" spans="1:13" ht="13.5" customHeight="1">
      <c r="A231" s="41"/>
      <c r="B231" s="22">
        <v>544</v>
      </c>
      <c r="C231" s="89" t="s">
        <v>254</v>
      </c>
      <c r="D231" s="132"/>
      <c r="E231" s="125"/>
      <c r="F231" s="126"/>
      <c r="G231" s="127">
        <f t="shared" si="23"/>
        <v>0</v>
      </c>
      <c r="H231" s="131">
        <v>7463</v>
      </c>
      <c r="I231" s="49">
        <v>6944</v>
      </c>
      <c r="J231" s="50">
        <f t="shared" si="21"/>
        <v>107.47407834101384</v>
      </c>
      <c r="K231" s="51">
        <f t="shared" si="26"/>
        <v>0.009023823498607104</v>
      </c>
      <c r="L231" s="47">
        <f t="shared" si="25"/>
        <v>0</v>
      </c>
      <c r="M231" s="121"/>
    </row>
    <row r="232" spans="1:13" ht="13.5" customHeight="1">
      <c r="A232" s="41"/>
      <c r="B232" s="22">
        <v>545</v>
      </c>
      <c r="C232" s="89" t="s">
        <v>255</v>
      </c>
      <c r="D232" s="132">
        <v>952</v>
      </c>
      <c r="E232" s="156">
        <v>606</v>
      </c>
      <c r="F232" s="126">
        <f t="shared" si="24"/>
        <v>157.0957095709571</v>
      </c>
      <c r="G232" s="127">
        <f t="shared" si="23"/>
        <v>0.01278186736369018</v>
      </c>
      <c r="H232" s="131">
        <v>19579</v>
      </c>
      <c r="I232" s="49">
        <v>19867</v>
      </c>
      <c r="J232" s="50">
        <f aca="true" t="shared" si="27" ref="J232:J245">H232/I232*100</f>
        <v>98.55035989329039</v>
      </c>
      <c r="K232" s="51">
        <f t="shared" si="26"/>
        <v>0.023673782698543283</v>
      </c>
      <c r="L232" s="47">
        <f t="shared" si="25"/>
        <v>4.8623525205577405</v>
      </c>
      <c r="M232" s="121"/>
    </row>
    <row r="233" spans="1:13" ht="13.5" customHeight="1">
      <c r="A233" s="41"/>
      <c r="B233" s="22">
        <v>546</v>
      </c>
      <c r="C233" s="89" t="s">
        <v>256</v>
      </c>
      <c r="D233" s="132">
        <v>5630</v>
      </c>
      <c r="E233" s="156">
        <v>5076</v>
      </c>
      <c r="F233" s="126">
        <f t="shared" si="24"/>
        <v>110.91410559495667</v>
      </c>
      <c r="G233" s="127">
        <f t="shared" si="23"/>
        <v>0.07559024501846187</v>
      </c>
      <c r="H233" s="131">
        <v>26880</v>
      </c>
      <c r="I233" s="49">
        <v>18143</v>
      </c>
      <c r="J233" s="50">
        <f t="shared" si="27"/>
        <v>148.15631372981315</v>
      </c>
      <c r="K233" s="51">
        <f t="shared" si="26"/>
        <v>0.03250172526364183</v>
      </c>
      <c r="L233" s="47">
        <f t="shared" si="25"/>
        <v>20.944940476190478</v>
      </c>
      <c r="M233" s="121"/>
    </row>
    <row r="234" spans="1:13" ht="13.5" customHeight="1">
      <c r="A234" s="41"/>
      <c r="B234" s="22">
        <v>547</v>
      </c>
      <c r="C234" s="89" t="s">
        <v>257</v>
      </c>
      <c r="D234" s="132">
        <v>3</v>
      </c>
      <c r="E234" s="156">
        <v>2</v>
      </c>
      <c r="F234" s="126">
        <f t="shared" si="24"/>
        <v>150</v>
      </c>
      <c r="G234" s="127">
        <f t="shared" si="23"/>
        <v>4.027899379314132E-05</v>
      </c>
      <c r="H234" s="131">
        <v>999</v>
      </c>
      <c r="I234" s="49">
        <v>925</v>
      </c>
      <c r="J234" s="50">
        <f t="shared" si="27"/>
        <v>108</v>
      </c>
      <c r="K234" s="51">
        <f t="shared" si="26"/>
        <v>0.0012079324233027601</v>
      </c>
      <c r="L234" s="47">
        <f t="shared" si="25"/>
        <v>0.3003003003003003</v>
      </c>
      <c r="M234" s="121"/>
    </row>
    <row r="235" spans="1:13" ht="13.5" customHeight="1">
      <c r="A235" s="41"/>
      <c r="B235" s="22">
        <v>548</v>
      </c>
      <c r="C235" s="89" t="s">
        <v>258</v>
      </c>
      <c r="D235" s="132">
        <v>0</v>
      </c>
      <c r="E235" s="125">
        <v>1</v>
      </c>
      <c r="F235" s="134" t="s">
        <v>159</v>
      </c>
      <c r="G235" s="127">
        <f t="shared" si="23"/>
        <v>0</v>
      </c>
      <c r="H235" s="131">
        <v>67</v>
      </c>
      <c r="I235" s="49">
        <v>377</v>
      </c>
      <c r="J235" s="50">
        <f t="shared" si="27"/>
        <v>17.771883289124666</v>
      </c>
      <c r="K235" s="51">
        <f t="shared" si="26"/>
        <v>8.101248484613106E-05</v>
      </c>
      <c r="L235" s="47">
        <f t="shared" si="25"/>
        <v>0</v>
      </c>
      <c r="M235" s="121"/>
    </row>
    <row r="236" spans="1:13" ht="13.5" customHeight="1">
      <c r="A236" s="41"/>
      <c r="B236" s="22">
        <v>549</v>
      </c>
      <c r="C236" s="89" t="s">
        <v>259</v>
      </c>
      <c r="D236" s="132">
        <v>615</v>
      </c>
      <c r="E236" s="156">
        <v>148</v>
      </c>
      <c r="F236" s="126">
        <f t="shared" si="24"/>
        <v>415.5405405405405</v>
      </c>
      <c r="G236" s="127">
        <f t="shared" si="23"/>
        <v>0.00825719372759397</v>
      </c>
      <c r="H236" s="131">
        <v>1642</v>
      </c>
      <c r="I236" s="49">
        <v>872</v>
      </c>
      <c r="J236" s="50">
        <f t="shared" si="27"/>
        <v>188.30275229357798</v>
      </c>
      <c r="K236" s="51">
        <f t="shared" si="26"/>
        <v>0.0019854104495126445</v>
      </c>
      <c r="L236" s="47">
        <f t="shared" si="25"/>
        <v>37.45432399512789</v>
      </c>
      <c r="M236" s="121"/>
    </row>
    <row r="237" spans="1:13" ht="13.5" customHeight="1">
      <c r="A237" s="41"/>
      <c r="B237" s="22">
        <v>550</v>
      </c>
      <c r="C237" s="89" t="s">
        <v>260</v>
      </c>
      <c r="D237" s="132"/>
      <c r="E237" s="156"/>
      <c r="F237" s="126"/>
      <c r="G237" s="127">
        <f t="shared" si="23"/>
        <v>0</v>
      </c>
      <c r="H237" s="131">
        <v>1387</v>
      </c>
      <c r="I237" s="49">
        <v>916</v>
      </c>
      <c r="J237" s="50">
        <f t="shared" si="27"/>
        <v>151.41921397379912</v>
      </c>
      <c r="K237" s="51">
        <f t="shared" si="26"/>
        <v>0.0016770793504713997</v>
      </c>
      <c r="L237" s="47">
        <f t="shared" si="25"/>
        <v>0</v>
      </c>
      <c r="M237" s="121"/>
    </row>
    <row r="238" spans="1:13" ht="13.5" customHeight="1">
      <c r="A238" s="41"/>
      <c r="B238" s="22">
        <v>551</v>
      </c>
      <c r="C238" s="89" t="s">
        <v>261</v>
      </c>
      <c r="D238" s="132">
        <v>60384</v>
      </c>
      <c r="E238" s="156">
        <v>46949</v>
      </c>
      <c r="F238" s="126">
        <f t="shared" si="24"/>
        <v>128.61615795863597</v>
      </c>
      <c r="G238" s="127">
        <f t="shared" si="23"/>
        <v>0.8107355870683486</v>
      </c>
      <c r="H238" s="131">
        <v>568150</v>
      </c>
      <c r="I238" s="49">
        <v>534022</v>
      </c>
      <c r="J238" s="50">
        <f t="shared" si="27"/>
        <v>106.39074794671382</v>
      </c>
      <c r="K238" s="51">
        <f t="shared" si="26"/>
        <v>0.6869737800795427</v>
      </c>
      <c r="L238" s="47">
        <f t="shared" si="25"/>
        <v>10.62817917803397</v>
      </c>
      <c r="M238" s="121"/>
    </row>
    <row r="239" spans="1:13" ht="13.5" customHeight="1">
      <c r="A239" s="41"/>
      <c r="B239" s="22">
        <v>552</v>
      </c>
      <c r="C239" s="89" t="s">
        <v>262</v>
      </c>
      <c r="D239" s="132">
        <v>2</v>
      </c>
      <c r="E239" s="125">
        <v>1</v>
      </c>
      <c r="F239" s="126">
        <f t="shared" si="24"/>
        <v>200</v>
      </c>
      <c r="G239" s="127">
        <f aca="true" t="shared" si="28" ref="G239:G248">D239/$D$8*100</f>
        <v>2.685266252876088E-05</v>
      </c>
      <c r="H239" s="131">
        <v>52</v>
      </c>
      <c r="I239" s="49">
        <v>58</v>
      </c>
      <c r="J239" s="50">
        <f t="shared" si="27"/>
        <v>89.65517241379311</v>
      </c>
      <c r="K239" s="51">
        <f t="shared" si="26"/>
        <v>6.287536137311664E-05</v>
      </c>
      <c r="L239" s="47">
        <f t="shared" si="25"/>
        <v>3.8461538461538463</v>
      </c>
      <c r="M239" s="121"/>
    </row>
    <row r="240" spans="1:13" ht="13.5" customHeight="1">
      <c r="A240" s="41"/>
      <c r="B240" s="22">
        <v>553</v>
      </c>
      <c r="C240" s="89" t="s">
        <v>263</v>
      </c>
      <c r="D240" s="132">
        <v>1245</v>
      </c>
      <c r="E240" s="156">
        <v>373</v>
      </c>
      <c r="F240" s="126">
        <f t="shared" si="24"/>
        <v>333.7801608579088</v>
      </c>
      <c r="G240" s="127">
        <f t="shared" si="28"/>
        <v>0.016715782424153648</v>
      </c>
      <c r="H240" s="131">
        <v>1931</v>
      </c>
      <c r="I240" s="49">
        <v>1517</v>
      </c>
      <c r="J240" s="50">
        <f t="shared" si="27"/>
        <v>127.29070533948584</v>
      </c>
      <c r="K240" s="51">
        <f t="shared" si="26"/>
        <v>0.002334852361759389</v>
      </c>
      <c r="L240" s="47">
        <f t="shared" si="25"/>
        <v>64.47436561367167</v>
      </c>
      <c r="M240" s="121"/>
    </row>
    <row r="241" spans="1:13" ht="13.5" customHeight="1">
      <c r="A241" s="41"/>
      <c r="B241" s="22">
        <v>554</v>
      </c>
      <c r="C241" s="89" t="s">
        <v>264</v>
      </c>
      <c r="D241" s="132">
        <v>629</v>
      </c>
      <c r="E241" s="156">
        <v>645</v>
      </c>
      <c r="F241" s="126">
        <f t="shared" si="24"/>
        <v>97.51937984496124</v>
      </c>
      <c r="G241" s="127">
        <f t="shared" si="28"/>
        <v>0.008445162365295297</v>
      </c>
      <c r="H241" s="131">
        <v>18513</v>
      </c>
      <c r="I241" s="49">
        <v>20108</v>
      </c>
      <c r="J241" s="50">
        <f t="shared" si="27"/>
        <v>92.06783369803063</v>
      </c>
      <c r="K241" s="51">
        <f t="shared" si="26"/>
        <v>0.02238483779039439</v>
      </c>
      <c r="L241" s="47">
        <f t="shared" si="25"/>
        <v>3.3976124885215793</v>
      </c>
      <c r="M241" s="121"/>
    </row>
    <row r="242" spans="1:14" ht="13.5" customHeight="1">
      <c r="A242" s="41"/>
      <c r="B242" s="22">
        <v>555</v>
      </c>
      <c r="C242" s="89" t="s">
        <v>265</v>
      </c>
      <c r="D242" s="132"/>
      <c r="E242" s="125"/>
      <c r="F242" s="126"/>
      <c r="G242" s="127">
        <f t="shared" si="28"/>
        <v>0</v>
      </c>
      <c r="H242" s="131">
        <v>3040</v>
      </c>
      <c r="I242" s="49">
        <v>2624</v>
      </c>
      <c r="J242" s="50">
        <f t="shared" si="27"/>
        <v>115.85365853658536</v>
      </c>
      <c r="K242" s="51">
        <f t="shared" si="26"/>
        <v>0.0036757903571975883</v>
      </c>
      <c r="L242" s="47">
        <f t="shared" si="25"/>
        <v>0</v>
      </c>
      <c r="M242" s="121"/>
      <c r="N242" s="6"/>
    </row>
    <row r="243" spans="1:13" ht="13.5" customHeight="1">
      <c r="A243" s="41"/>
      <c r="B243" s="22">
        <v>556</v>
      </c>
      <c r="C243" s="89" t="s">
        <v>266</v>
      </c>
      <c r="D243" s="132">
        <v>14</v>
      </c>
      <c r="E243" s="125">
        <v>0</v>
      </c>
      <c r="F243" s="134" t="s">
        <v>124</v>
      </c>
      <c r="G243" s="127">
        <f t="shared" si="28"/>
        <v>0.00018796863770132615</v>
      </c>
      <c r="H243" s="131">
        <v>148</v>
      </c>
      <c r="I243" s="49">
        <v>93</v>
      </c>
      <c r="J243" s="50">
        <f t="shared" si="27"/>
        <v>159.13978494623655</v>
      </c>
      <c r="K243" s="51">
        <f t="shared" si="26"/>
        <v>0.0001789529516004089</v>
      </c>
      <c r="L243" s="47">
        <f t="shared" si="25"/>
        <v>9.45945945945946</v>
      </c>
      <c r="M243" s="121"/>
    </row>
    <row r="244" spans="1:13" ht="13.5" customHeight="1">
      <c r="A244" s="41"/>
      <c r="B244" s="22">
        <v>558</v>
      </c>
      <c r="C244" s="89" t="s">
        <v>267</v>
      </c>
      <c r="D244" s="132">
        <v>1</v>
      </c>
      <c r="E244" s="156">
        <v>1</v>
      </c>
      <c r="F244" s="126">
        <f t="shared" si="24"/>
        <v>100</v>
      </c>
      <c r="G244" s="127">
        <f t="shared" si="28"/>
        <v>1.342633126438044E-05</v>
      </c>
      <c r="H244" s="131">
        <v>121</v>
      </c>
      <c r="I244" s="49">
        <v>12</v>
      </c>
      <c r="J244" s="50">
        <f t="shared" si="27"/>
        <v>1008.3333333333334</v>
      </c>
      <c r="K244" s="51">
        <f t="shared" si="26"/>
        <v>0.00014630612934898296</v>
      </c>
      <c r="L244" s="47">
        <f t="shared" si="25"/>
        <v>0.8264462809917356</v>
      </c>
      <c r="M244" s="121"/>
    </row>
    <row r="245" spans="1:13" ht="13.5" customHeight="1">
      <c r="A245" s="41"/>
      <c r="B245" s="22">
        <v>559</v>
      </c>
      <c r="C245" s="92" t="s">
        <v>268</v>
      </c>
      <c r="D245" s="132"/>
      <c r="E245" s="125"/>
      <c r="F245" s="126"/>
      <c r="G245" s="127">
        <f t="shared" si="28"/>
        <v>0</v>
      </c>
      <c r="H245" s="131">
        <v>3</v>
      </c>
      <c r="I245" s="49">
        <v>2</v>
      </c>
      <c r="J245" s="50">
        <f t="shared" si="27"/>
        <v>150</v>
      </c>
      <c r="K245" s="51">
        <f t="shared" si="26"/>
        <v>3.6274246946028827E-06</v>
      </c>
      <c r="L245" s="47">
        <f t="shared" si="25"/>
        <v>0</v>
      </c>
      <c r="M245" s="121"/>
    </row>
    <row r="246" spans="1:13" ht="13.5" customHeight="1">
      <c r="A246" s="166"/>
      <c r="B246" s="167">
        <v>560</v>
      </c>
      <c r="C246" s="168" t="s">
        <v>269</v>
      </c>
      <c r="D246" s="132"/>
      <c r="E246" s="169"/>
      <c r="F246" s="126"/>
      <c r="G246" s="127">
        <f t="shared" si="28"/>
        <v>0</v>
      </c>
      <c r="H246" s="131">
        <v>38</v>
      </c>
      <c r="I246" s="170">
        <v>0</v>
      </c>
      <c r="J246" s="165" t="s">
        <v>124</v>
      </c>
      <c r="K246" s="51">
        <f t="shared" si="26"/>
        <v>4.594737946496985E-05</v>
      </c>
      <c r="L246" s="47">
        <f t="shared" si="25"/>
        <v>0</v>
      </c>
      <c r="M246" s="121"/>
    </row>
    <row r="247" spans="1:13" ht="13.5" customHeight="1" thickBot="1">
      <c r="A247" s="63" t="s">
        <v>270</v>
      </c>
      <c r="B247" s="64" t="s">
        <v>271</v>
      </c>
      <c r="C247" s="65"/>
      <c r="D247" s="143">
        <f>SUM(D188:D246)</f>
        <v>106861</v>
      </c>
      <c r="E247" s="144">
        <f>SUM(E188:E246)</f>
        <v>78950</v>
      </c>
      <c r="F247" s="145">
        <f>D247/E247*100</f>
        <v>135.35275490816974</v>
      </c>
      <c r="G247" s="146">
        <f>D247/$D$8*100</f>
        <v>1.4347511852429582</v>
      </c>
      <c r="H247" s="66">
        <f>SUM(H188:H246)</f>
        <v>991312</v>
      </c>
      <c r="I247" s="67">
        <f>SUM(I188:I246)</f>
        <v>931373</v>
      </c>
      <c r="J247" s="147">
        <f>H247/I247*100</f>
        <v>106.43555267331134</v>
      </c>
      <c r="K247" s="147">
        <f t="shared" si="26"/>
        <v>1.1986365429520578</v>
      </c>
      <c r="L247" s="148">
        <f t="shared" si="25"/>
        <v>10.77975450715819</v>
      </c>
      <c r="M247" s="121"/>
    </row>
    <row r="248" spans="1:13" ht="13.5" customHeight="1">
      <c r="A248" s="90" t="s">
        <v>272</v>
      </c>
      <c r="B248" s="20"/>
      <c r="C248" s="85"/>
      <c r="D248" s="153"/>
      <c r="E248" s="154"/>
      <c r="F248" s="150"/>
      <c r="G248" s="151">
        <f t="shared" si="28"/>
        <v>0</v>
      </c>
      <c r="H248" s="152"/>
      <c r="I248" s="86"/>
      <c r="J248" s="50"/>
      <c r="K248" s="39"/>
      <c r="L248" s="35"/>
      <c r="M248" s="121"/>
    </row>
    <row r="249" spans="1:13" ht="13.5" customHeight="1">
      <c r="A249" s="41"/>
      <c r="B249" s="22">
        <v>702</v>
      </c>
      <c r="C249" s="129" t="s">
        <v>273</v>
      </c>
      <c r="E249" s="156"/>
      <c r="F249" s="171"/>
      <c r="G249" s="127">
        <f>D249/$D$8*100</f>
        <v>0</v>
      </c>
      <c r="H249" s="131">
        <v>491</v>
      </c>
      <c r="I249" s="49">
        <v>330</v>
      </c>
      <c r="J249" s="50">
        <f>H249/I249*100</f>
        <v>148.78787878787878</v>
      </c>
      <c r="K249" s="51">
        <f t="shared" si="26"/>
        <v>0.0005936885083500052</v>
      </c>
      <c r="L249" s="47">
        <f>D249/H249*100</f>
        <v>0</v>
      </c>
      <c r="M249" s="121"/>
    </row>
    <row r="250" spans="1:13" ht="13.5" customHeight="1" thickBot="1">
      <c r="A250" s="63" t="s">
        <v>274</v>
      </c>
      <c r="B250" s="64" t="s">
        <v>313</v>
      </c>
      <c r="C250" s="142" t="s">
        <v>273</v>
      </c>
      <c r="D250" s="143">
        <f>SUM(D248:D249)</f>
        <v>0</v>
      </c>
      <c r="E250" s="144">
        <f>SUM(E248:E249)</f>
        <v>0</v>
      </c>
      <c r="F250" s="172">
        <v>0</v>
      </c>
      <c r="G250" s="146">
        <f>D250/$D$8*100</f>
        <v>0</v>
      </c>
      <c r="H250" s="66">
        <f>SUM(H248:H249)</f>
        <v>491</v>
      </c>
      <c r="I250" s="67">
        <f>SUM(I248:I249)</f>
        <v>330</v>
      </c>
      <c r="J250" s="147">
        <f>H250/I250*100</f>
        <v>148.78787878787878</v>
      </c>
      <c r="K250" s="147">
        <f>H250/$H$8*100</f>
        <v>0.0005936885083500052</v>
      </c>
      <c r="L250" s="148">
        <f>D250/H250*100</f>
        <v>0</v>
      </c>
      <c r="M250" s="121"/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 horizontalCentered="1"/>
  <pageMargins left="0.5118110236220472" right="0.5118110236220472" top="0.5511811023622047" bottom="0.5511811023622047" header="0.31496062992125984" footer="0.31496062992125984"/>
  <pageSetup fitToHeight="3" fitToWidth="1" horizontalDpi="600" verticalDpi="600" orientation="portrait" paperSize="9" scale="68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54"/>
  <sheetViews>
    <sheetView zoomScalePageLayoutView="0" workbookViewId="0" topLeftCell="A100">
      <selection activeCell="E46" sqref="E46"/>
    </sheetView>
  </sheetViews>
  <sheetFormatPr defaultColWidth="9.00390625" defaultRowHeight="13.5"/>
  <cols>
    <col min="1" max="1" width="6.625" style="210" customWidth="1"/>
    <col min="2" max="2" width="7.125" style="280" customWidth="1"/>
    <col min="3" max="3" width="19.125" style="210" customWidth="1"/>
    <col min="4" max="4" width="14.625" style="210" customWidth="1"/>
    <col min="5" max="7" width="6.625" style="210" customWidth="1"/>
    <col min="8" max="8" width="7.125" style="280" customWidth="1"/>
    <col min="9" max="9" width="19.125" style="210" customWidth="1"/>
    <col min="10" max="10" width="14.625" style="210" customWidth="1"/>
    <col min="11" max="11" width="6.625" style="210" customWidth="1"/>
    <col min="12" max="16384" width="9.00390625" style="210" customWidth="1"/>
  </cols>
  <sheetData>
    <row r="1" spans="1:8" s="177" customFormat="1" ht="17.25">
      <c r="A1" s="173" t="s">
        <v>0</v>
      </c>
      <c r="B1" s="174"/>
      <c r="C1" s="175"/>
      <c r="D1" s="175"/>
      <c r="E1" s="176"/>
      <c r="H1" s="178"/>
    </row>
    <row r="2" spans="1:8" s="183" customFormat="1" ht="13.5">
      <c r="A2" s="179"/>
      <c r="B2" s="180"/>
      <c r="C2" s="181"/>
      <c r="D2" s="181"/>
      <c r="E2" s="182"/>
      <c r="H2" s="184"/>
    </row>
    <row r="3" spans="1:8" s="183" customFormat="1" ht="18" customHeight="1">
      <c r="A3" s="179" t="s">
        <v>314</v>
      </c>
      <c r="B3" s="180"/>
      <c r="C3" s="181"/>
      <c r="D3" s="181"/>
      <c r="E3" s="182"/>
      <c r="H3" s="184"/>
    </row>
    <row r="4" spans="1:11" s="183" customFormat="1" ht="18" customHeight="1" thickBot="1">
      <c r="A4" s="185" t="s">
        <v>315</v>
      </c>
      <c r="B4" s="186"/>
      <c r="C4" s="187"/>
      <c r="D4" s="179"/>
      <c r="E4" s="182" t="s">
        <v>316</v>
      </c>
      <c r="G4" s="185" t="s">
        <v>278</v>
      </c>
      <c r="H4" s="180"/>
      <c r="I4" s="181"/>
      <c r="J4" s="179"/>
      <c r="K4" s="182" t="s">
        <v>316</v>
      </c>
    </row>
    <row r="5" spans="1:11" s="183" customFormat="1" ht="18" customHeight="1">
      <c r="A5" s="188" t="s">
        <v>4</v>
      </c>
      <c r="B5" s="189" t="s">
        <v>5</v>
      </c>
      <c r="C5" s="190" t="s">
        <v>6</v>
      </c>
      <c r="D5" s="191" t="s">
        <v>317</v>
      </c>
      <c r="E5" s="192" t="s">
        <v>318</v>
      </c>
      <c r="G5" s="193" t="s">
        <v>4</v>
      </c>
      <c r="H5" s="194" t="s">
        <v>5</v>
      </c>
      <c r="I5" s="195" t="s">
        <v>6</v>
      </c>
      <c r="J5" s="194" t="s">
        <v>317</v>
      </c>
      <c r="K5" s="196" t="s">
        <v>318</v>
      </c>
    </row>
    <row r="6" spans="1:11" s="177" customFormat="1" ht="18" customHeight="1">
      <c r="A6" s="456" t="s">
        <v>319</v>
      </c>
      <c r="B6" s="457"/>
      <c r="C6" s="457"/>
      <c r="D6" s="197">
        <f>D35+D58+D61+D105+D139+D163+D178+D233</f>
        <v>12484522423</v>
      </c>
      <c r="E6" s="198">
        <f>D6/$D$6*100</f>
        <v>100</v>
      </c>
      <c r="G6" s="458" t="s">
        <v>285</v>
      </c>
      <c r="H6" s="459"/>
      <c r="I6" s="459"/>
      <c r="J6" s="197">
        <f>J30+J38+J42+J69+J99+J122+J134+J171</f>
        <v>5336834653</v>
      </c>
      <c r="K6" s="198">
        <f>J6/$J$6*100</f>
        <v>100</v>
      </c>
    </row>
    <row r="7" spans="1:11" s="183" customFormat="1" ht="18" customHeight="1">
      <c r="A7" s="199"/>
      <c r="B7" s="200"/>
      <c r="C7" s="200"/>
      <c r="D7" s="200"/>
      <c r="E7" s="201"/>
      <c r="G7" s="202"/>
      <c r="H7" s="203"/>
      <c r="I7" s="203"/>
      <c r="J7" s="203"/>
      <c r="K7" s="204"/>
    </row>
    <row r="8" spans="1:14" ht="18" customHeight="1">
      <c r="A8" s="205" t="s">
        <v>15</v>
      </c>
      <c r="B8" s="206">
        <v>103</v>
      </c>
      <c r="C8" s="207" t="s">
        <v>16</v>
      </c>
      <c r="D8" s="208">
        <v>320850953</v>
      </c>
      <c r="E8" s="209">
        <f aca="true" t="shared" si="0" ref="E8:E71">D8/$D$6*100</f>
        <v>2.5699898012029867</v>
      </c>
      <c r="G8" s="211" t="s">
        <v>15</v>
      </c>
      <c r="H8" s="206">
        <v>103</v>
      </c>
      <c r="I8" s="212" t="s">
        <v>16</v>
      </c>
      <c r="J8" s="213">
        <v>209470022</v>
      </c>
      <c r="K8" s="209">
        <f>J8/$J$6*100</f>
        <v>3.924986169137738</v>
      </c>
      <c r="M8" s="40"/>
      <c r="N8"/>
    </row>
    <row r="9" spans="1:14" ht="18" customHeight="1">
      <c r="A9" s="214"/>
      <c r="B9" s="206">
        <v>105</v>
      </c>
      <c r="C9" s="207" t="s">
        <v>17</v>
      </c>
      <c r="D9" s="208">
        <v>2388406188</v>
      </c>
      <c r="E9" s="209">
        <f t="shared" si="0"/>
        <v>19.130937548719398</v>
      </c>
      <c r="G9" s="211"/>
      <c r="H9" s="206">
        <v>105</v>
      </c>
      <c r="I9" s="212" t="s">
        <v>17</v>
      </c>
      <c r="J9" s="213">
        <v>1811569412</v>
      </c>
      <c r="K9" s="209">
        <f aca="true" t="shared" si="1" ref="K9:K37">J9/$J$6*100</f>
        <v>33.94464190457279</v>
      </c>
      <c r="M9" s="40"/>
      <c r="N9"/>
    </row>
    <row r="10" spans="1:14" ht="18" customHeight="1">
      <c r="A10" s="214"/>
      <c r="B10" s="206">
        <v>106</v>
      </c>
      <c r="C10" s="207" t="s">
        <v>18</v>
      </c>
      <c r="D10" s="208">
        <v>328649125</v>
      </c>
      <c r="E10" s="209">
        <f t="shared" si="0"/>
        <v>2.6324525189248402</v>
      </c>
      <c r="G10" s="211"/>
      <c r="H10" s="206">
        <v>106</v>
      </c>
      <c r="I10" s="212" t="s">
        <v>18</v>
      </c>
      <c r="J10" s="213">
        <v>148731320</v>
      </c>
      <c r="K10" s="209">
        <f t="shared" si="1"/>
        <v>2.7868826686694055</v>
      </c>
      <c r="M10" s="40"/>
      <c r="N10"/>
    </row>
    <row r="11" spans="1:14" ht="18" customHeight="1">
      <c r="A11" s="214"/>
      <c r="B11" s="206">
        <v>107</v>
      </c>
      <c r="C11" s="207" t="s">
        <v>19</v>
      </c>
      <c r="D11" s="208">
        <v>20289893</v>
      </c>
      <c r="E11" s="209">
        <f t="shared" si="0"/>
        <v>0.16252037773283431</v>
      </c>
      <c r="G11" s="211"/>
      <c r="H11" s="206">
        <v>107</v>
      </c>
      <c r="I11" s="212" t="s">
        <v>19</v>
      </c>
      <c r="J11" s="213">
        <v>538747</v>
      </c>
      <c r="K11" s="209">
        <f t="shared" si="1"/>
        <v>0.010094878987812628</v>
      </c>
      <c r="M11" s="40"/>
      <c r="N11"/>
    </row>
    <row r="12" spans="1:14" ht="18" customHeight="1">
      <c r="A12" s="214"/>
      <c r="B12" s="206">
        <v>108</v>
      </c>
      <c r="C12" s="207" t="s">
        <v>20</v>
      </c>
      <c r="D12" s="208">
        <v>201257181</v>
      </c>
      <c r="E12" s="209">
        <f t="shared" si="0"/>
        <v>1.6120535025771403</v>
      </c>
      <c r="G12" s="211"/>
      <c r="H12" s="206">
        <v>108</v>
      </c>
      <c r="I12" s="212" t="s">
        <v>20</v>
      </c>
      <c r="J12" s="213">
        <v>2324881</v>
      </c>
      <c r="K12" s="209">
        <f t="shared" si="1"/>
        <v>0.043562919804778145</v>
      </c>
      <c r="M12" s="40"/>
      <c r="N12"/>
    </row>
    <row r="13" spans="1:14" ht="18" customHeight="1">
      <c r="A13" s="214"/>
      <c r="B13" s="206">
        <v>110</v>
      </c>
      <c r="C13" s="207" t="s">
        <v>21</v>
      </c>
      <c r="D13" s="208">
        <v>185058933</v>
      </c>
      <c r="E13" s="209">
        <f t="shared" si="0"/>
        <v>1.4823068654918623</v>
      </c>
      <c r="G13" s="211"/>
      <c r="H13" s="206">
        <v>110</v>
      </c>
      <c r="I13" s="212" t="s">
        <v>21</v>
      </c>
      <c r="J13" s="213">
        <v>318797826</v>
      </c>
      <c r="K13" s="209">
        <f t="shared" si="1"/>
        <v>5.973537625356143</v>
      </c>
      <c r="M13" s="40"/>
      <c r="N13"/>
    </row>
    <row r="14" spans="1:14" ht="18" customHeight="1">
      <c r="A14" s="214"/>
      <c r="B14" s="206">
        <v>111</v>
      </c>
      <c r="C14" s="207" t="s">
        <v>22</v>
      </c>
      <c r="D14" s="208">
        <v>708192807</v>
      </c>
      <c r="E14" s="209">
        <f t="shared" si="0"/>
        <v>5.672566262489222</v>
      </c>
      <c r="G14" s="211"/>
      <c r="H14" s="206">
        <v>111</v>
      </c>
      <c r="I14" s="212" t="s">
        <v>22</v>
      </c>
      <c r="J14" s="213">
        <v>303584257</v>
      </c>
      <c r="K14" s="209">
        <f t="shared" si="1"/>
        <v>5.6884703525402625</v>
      </c>
      <c r="M14" s="40"/>
      <c r="N14"/>
    </row>
    <row r="15" spans="1:14" ht="18" customHeight="1">
      <c r="A15" s="214"/>
      <c r="B15" s="206">
        <v>112</v>
      </c>
      <c r="C15" s="207" t="s">
        <v>23</v>
      </c>
      <c r="D15" s="208">
        <v>113155802</v>
      </c>
      <c r="E15" s="209">
        <f t="shared" si="0"/>
        <v>0.9063686872918358</v>
      </c>
      <c r="G15" s="211"/>
      <c r="H15" s="206">
        <v>112</v>
      </c>
      <c r="I15" s="212" t="s">
        <v>23</v>
      </c>
      <c r="J15" s="213">
        <v>77744368</v>
      </c>
      <c r="K15" s="209">
        <f t="shared" si="1"/>
        <v>1.4567505469988185</v>
      </c>
      <c r="M15" s="40"/>
      <c r="N15"/>
    </row>
    <row r="16" spans="1:14" ht="18" customHeight="1">
      <c r="A16" s="214"/>
      <c r="B16" s="206">
        <v>113</v>
      </c>
      <c r="C16" s="207" t="s">
        <v>24</v>
      </c>
      <c r="D16" s="208">
        <v>173154281</v>
      </c>
      <c r="E16" s="209">
        <f t="shared" si="0"/>
        <v>1.3869515799899652</v>
      </c>
      <c r="G16" s="211"/>
      <c r="H16" s="206">
        <v>113</v>
      </c>
      <c r="I16" s="212" t="s">
        <v>24</v>
      </c>
      <c r="J16" s="213">
        <v>173816765</v>
      </c>
      <c r="K16" s="209">
        <f t="shared" si="1"/>
        <v>3.256926180058665</v>
      </c>
      <c r="M16" s="40"/>
      <c r="N16"/>
    </row>
    <row r="17" spans="1:14" ht="18" customHeight="1">
      <c r="A17" s="214"/>
      <c r="B17" s="206">
        <v>116</v>
      </c>
      <c r="C17" s="207" t="s">
        <v>25</v>
      </c>
      <c r="D17" s="208">
        <v>1969750</v>
      </c>
      <c r="E17" s="209">
        <f t="shared" si="0"/>
        <v>0.01577753584206927</v>
      </c>
      <c r="G17" s="211"/>
      <c r="H17" s="206">
        <v>117</v>
      </c>
      <c r="I17" s="212" t="s">
        <v>26</v>
      </c>
      <c r="J17" s="213">
        <v>117895682</v>
      </c>
      <c r="K17" s="209">
        <f t="shared" si="1"/>
        <v>2.2090937730987634</v>
      </c>
      <c r="M17" s="40"/>
      <c r="N17"/>
    </row>
    <row r="18" spans="1:14" ht="18" customHeight="1">
      <c r="A18" s="214"/>
      <c r="B18" s="206">
        <v>117</v>
      </c>
      <c r="C18" s="207" t="s">
        <v>26</v>
      </c>
      <c r="D18" s="208">
        <v>164722631</v>
      </c>
      <c r="E18" s="209">
        <f t="shared" si="0"/>
        <v>1.3194147554778275</v>
      </c>
      <c r="G18" s="211"/>
      <c r="H18" s="206">
        <v>118</v>
      </c>
      <c r="I18" s="212" t="s">
        <v>27</v>
      </c>
      <c r="J18" s="213">
        <v>233439978</v>
      </c>
      <c r="K18" s="209">
        <f t="shared" si="1"/>
        <v>4.374127983687412</v>
      </c>
      <c r="M18" s="40"/>
      <c r="N18"/>
    </row>
    <row r="19" spans="1:14" ht="18" customHeight="1">
      <c r="A19" s="214"/>
      <c r="B19" s="206">
        <v>118</v>
      </c>
      <c r="C19" s="207" t="s">
        <v>27</v>
      </c>
      <c r="D19" s="208">
        <v>286458864</v>
      </c>
      <c r="E19" s="209">
        <f t="shared" si="0"/>
        <v>2.294511990881303</v>
      </c>
      <c r="G19" s="211"/>
      <c r="H19" s="206">
        <v>120</v>
      </c>
      <c r="I19" s="212" t="s">
        <v>28</v>
      </c>
      <c r="J19" s="213">
        <v>20089216</v>
      </c>
      <c r="K19" s="209">
        <f t="shared" si="1"/>
        <v>0.37642567750730727</v>
      </c>
      <c r="M19" s="40"/>
      <c r="N19"/>
    </row>
    <row r="20" spans="1:14" ht="18" customHeight="1">
      <c r="A20" s="214"/>
      <c r="B20" s="206">
        <v>120</v>
      </c>
      <c r="C20" s="207" t="s">
        <v>28</v>
      </c>
      <c r="D20" s="208">
        <v>2318246</v>
      </c>
      <c r="E20" s="209">
        <f t="shared" si="0"/>
        <v>0.018568960200905555</v>
      </c>
      <c r="G20" s="211"/>
      <c r="H20" s="206">
        <v>121</v>
      </c>
      <c r="I20" s="212" t="s">
        <v>29</v>
      </c>
      <c r="J20" s="213">
        <v>2373007</v>
      </c>
      <c r="K20" s="209">
        <f t="shared" si="1"/>
        <v>0.04446469029476226</v>
      </c>
      <c r="M20" s="40"/>
      <c r="N20"/>
    </row>
    <row r="21" spans="1:14" ht="18" customHeight="1">
      <c r="A21" s="214"/>
      <c r="B21" s="206">
        <v>121</v>
      </c>
      <c r="C21" s="207" t="s">
        <v>29</v>
      </c>
      <c r="D21" s="208">
        <v>4545228</v>
      </c>
      <c r="E21" s="209">
        <f t="shared" si="0"/>
        <v>0.03640690325187299</v>
      </c>
      <c r="G21" s="211"/>
      <c r="H21" s="206">
        <v>122</v>
      </c>
      <c r="I21" s="212" t="s">
        <v>30</v>
      </c>
      <c r="J21" s="213">
        <v>26031480</v>
      </c>
      <c r="K21" s="209">
        <f t="shared" si="1"/>
        <v>0.487770030225068</v>
      </c>
      <c r="M21" s="40"/>
      <c r="N21"/>
    </row>
    <row r="22" spans="1:14" ht="18" customHeight="1">
      <c r="A22" s="214"/>
      <c r="B22" s="206">
        <v>122</v>
      </c>
      <c r="C22" s="207" t="s">
        <v>30</v>
      </c>
      <c r="D22" s="208">
        <v>12371816</v>
      </c>
      <c r="E22" s="209">
        <f t="shared" si="0"/>
        <v>0.0990972308016175</v>
      </c>
      <c r="G22" s="211"/>
      <c r="H22" s="206">
        <v>123</v>
      </c>
      <c r="I22" s="212" t="s">
        <v>31</v>
      </c>
      <c r="J22" s="213">
        <v>55902004</v>
      </c>
      <c r="K22" s="209">
        <f t="shared" si="1"/>
        <v>1.0474749104054732</v>
      </c>
      <c r="M22" s="40"/>
      <c r="N22"/>
    </row>
    <row r="23" spans="1:14" ht="18" customHeight="1">
      <c r="A23" s="214"/>
      <c r="B23" s="206">
        <v>123</v>
      </c>
      <c r="C23" s="207" t="s">
        <v>31</v>
      </c>
      <c r="D23" s="208">
        <v>215306162</v>
      </c>
      <c r="E23" s="209">
        <f t="shared" si="0"/>
        <v>1.7245846873833597</v>
      </c>
      <c r="G23" s="211"/>
      <c r="H23" s="206">
        <v>124</v>
      </c>
      <c r="I23" s="212" t="s">
        <v>32</v>
      </c>
      <c r="J23" s="213">
        <v>5412220</v>
      </c>
      <c r="K23" s="209">
        <f t="shared" si="1"/>
        <v>0.10141254792215876</v>
      </c>
      <c r="M23" s="40"/>
      <c r="N23"/>
    </row>
    <row r="24" spans="1:14" ht="18" customHeight="1">
      <c r="A24" s="214"/>
      <c r="B24" s="206">
        <v>124</v>
      </c>
      <c r="C24" s="207" t="s">
        <v>32</v>
      </c>
      <c r="D24" s="208">
        <v>53815862</v>
      </c>
      <c r="E24" s="209">
        <f t="shared" si="0"/>
        <v>0.4310606379372274</v>
      </c>
      <c r="G24" s="211"/>
      <c r="H24" s="206">
        <v>125</v>
      </c>
      <c r="I24" s="212" t="s">
        <v>33</v>
      </c>
      <c r="J24" s="213">
        <v>3408574</v>
      </c>
      <c r="K24" s="209">
        <f t="shared" si="1"/>
        <v>0.06386883277494713</v>
      </c>
      <c r="M24" s="40"/>
      <c r="N24"/>
    </row>
    <row r="25" spans="1:14" ht="18" customHeight="1">
      <c r="A25" s="214"/>
      <c r="B25" s="206">
        <v>125</v>
      </c>
      <c r="C25" s="207" t="s">
        <v>33</v>
      </c>
      <c r="D25" s="208">
        <v>29125358</v>
      </c>
      <c r="E25" s="209">
        <f t="shared" si="0"/>
        <v>0.23329172725376265</v>
      </c>
      <c r="G25" s="211"/>
      <c r="H25" s="206">
        <v>127</v>
      </c>
      <c r="I25" s="212" t="s">
        <v>35</v>
      </c>
      <c r="J25" s="213">
        <v>16673890</v>
      </c>
      <c r="K25" s="209">
        <f t="shared" si="1"/>
        <v>0.3124303277904083</v>
      </c>
      <c r="M25" s="40"/>
      <c r="N25"/>
    </row>
    <row r="26" spans="1:14" ht="18" customHeight="1">
      <c r="A26" s="214"/>
      <c r="B26" s="206">
        <v>126</v>
      </c>
      <c r="C26" s="207" t="s">
        <v>34</v>
      </c>
      <c r="D26" s="208">
        <v>191609</v>
      </c>
      <c r="E26" s="209">
        <f t="shared" si="0"/>
        <v>0.0015347723645960406</v>
      </c>
      <c r="G26" s="211"/>
      <c r="H26" s="206">
        <v>129</v>
      </c>
      <c r="I26" s="212" t="s">
        <v>37</v>
      </c>
      <c r="J26" s="213">
        <v>82164</v>
      </c>
      <c r="K26" s="209">
        <f t="shared" si="1"/>
        <v>0.0015395642799953166</v>
      </c>
      <c r="M26" s="40"/>
      <c r="N26"/>
    </row>
    <row r="27" spans="1:14" ht="18" customHeight="1">
      <c r="A27" s="214"/>
      <c r="B27" s="206">
        <v>127</v>
      </c>
      <c r="C27" s="207" t="s">
        <v>35</v>
      </c>
      <c r="D27" s="208">
        <v>32216525</v>
      </c>
      <c r="E27" s="209">
        <f t="shared" si="0"/>
        <v>0.2580517212308266</v>
      </c>
      <c r="G27" s="211"/>
      <c r="H27" s="206">
        <v>131</v>
      </c>
      <c r="I27" s="212" t="s">
        <v>39</v>
      </c>
      <c r="J27" s="213">
        <v>2666</v>
      </c>
      <c r="K27" s="209">
        <f t="shared" si="1"/>
        <v>4.995470486426554E-05</v>
      </c>
      <c r="M27" s="40"/>
      <c r="N27"/>
    </row>
    <row r="28" spans="1:15" ht="18" customHeight="1">
      <c r="A28" s="214"/>
      <c r="B28" s="206">
        <v>128</v>
      </c>
      <c r="C28" s="207" t="s">
        <v>36</v>
      </c>
      <c r="D28" s="208">
        <v>103369</v>
      </c>
      <c r="E28" s="209">
        <f t="shared" si="0"/>
        <v>0.0008279772064773999</v>
      </c>
      <c r="G28" s="211"/>
      <c r="H28" s="215"/>
      <c r="I28" s="216" t="s">
        <v>320</v>
      </c>
      <c r="J28" s="217">
        <f>J15+J14+J16+J17+J18+J13+J19+J20+J21</f>
        <v>1273772579</v>
      </c>
      <c r="K28" s="218">
        <f t="shared" si="1"/>
        <v>23.8675668597672</v>
      </c>
      <c r="M28" s="40"/>
      <c r="N28"/>
      <c r="O28" s="219"/>
    </row>
    <row r="29" spans="1:14" ht="18" customHeight="1">
      <c r="A29" s="214"/>
      <c r="B29" s="206">
        <v>129</v>
      </c>
      <c r="C29" s="207" t="s">
        <v>37</v>
      </c>
      <c r="D29" s="208">
        <v>2036351</v>
      </c>
      <c r="E29" s="209">
        <f t="shared" si="0"/>
        <v>0.016311004386106664</v>
      </c>
      <c r="G29" s="211"/>
      <c r="H29" s="215"/>
      <c r="I29" s="216" t="s">
        <v>287</v>
      </c>
      <c r="J29" s="217">
        <f>J30-J28</f>
        <v>2254115900</v>
      </c>
      <c r="K29" s="218">
        <f t="shared" si="1"/>
        <v>42.236944679050374</v>
      </c>
      <c r="M29" s="40"/>
      <c r="N29"/>
    </row>
    <row r="30" spans="1:14" ht="18" customHeight="1" thickBot="1">
      <c r="A30" s="214"/>
      <c r="B30" s="206">
        <v>130</v>
      </c>
      <c r="C30" s="207" t="s">
        <v>38</v>
      </c>
      <c r="D30" s="208">
        <v>3405443</v>
      </c>
      <c r="E30" s="209">
        <f t="shared" si="0"/>
        <v>0.027277318944345173</v>
      </c>
      <c r="G30" s="220" t="s">
        <v>43</v>
      </c>
      <c r="H30" s="221" t="s">
        <v>321</v>
      </c>
      <c r="I30" s="222"/>
      <c r="J30" s="223">
        <f>SUM(J8:J27)</f>
        <v>3527888479</v>
      </c>
      <c r="K30" s="224">
        <f t="shared" si="1"/>
        <v>66.10451153881758</v>
      </c>
      <c r="M30" s="40"/>
      <c r="N30"/>
    </row>
    <row r="31" spans="1:14" ht="18" customHeight="1">
      <c r="A31" s="214"/>
      <c r="B31" s="206">
        <v>131</v>
      </c>
      <c r="C31" s="207" t="s">
        <v>39</v>
      </c>
      <c r="D31" s="208">
        <v>1391319</v>
      </c>
      <c r="E31" s="209">
        <f t="shared" si="0"/>
        <v>0.011144351004062433</v>
      </c>
      <c r="G31" s="225" t="s">
        <v>45</v>
      </c>
      <c r="H31" s="226">
        <v>601</v>
      </c>
      <c r="I31" s="227" t="s">
        <v>46</v>
      </c>
      <c r="J31" s="228">
        <v>227300676</v>
      </c>
      <c r="K31" s="229">
        <f t="shared" si="1"/>
        <v>4.259091592283588</v>
      </c>
      <c r="M31" s="40"/>
      <c r="N31"/>
    </row>
    <row r="32" spans="1:14" ht="18" customHeight="1">
      <c r="A32" s="214"/>
      <c r="B32" s="206">
        <v>132</v>
      </c>
      <c r="C32" s="207" t="s">
        <v>40</v>
      </c>
      <c r="D32" s="208">
        <v>465164</v>
      </c>
      <c r="E32" s="209">
        <f t="shared" si="0"/>
        <v>0.0037259254638610535</v>
      </c>
      <c r="G32" s="211"/>
      <c r="H32" s="206">
        <v>602</v>
      </c>
      <c r="I32" s="212" t="s">
        <v>47</v>
      </c>
      <c r="J32" s="213">
        <v>4683271</v>
      </c>
      <c r="K32" s="209">
        <f t="shared" si="1"/>
        <v>0.08775372115692938</v>
      </c>
      <c r="M32" s="40"/>
      <c r="N32"/>
    </row>
    <row r="33" spans="1:14" ht="18" customHeight="1">
      <c r="A33" s="214"/>
      <c r="B33" s="230"/>
      <c r="C33" s="231" t="s">
        <v>286</v>
      </c>
      <c r="D33" s="217">
        <f>D15+D14+D16+D18+D19+D13+D17+D20+D21+D22</f>
        <v>1651948358</v>
      </c>
      <c r="E33" s="218">
        <f t="shared" si="0"/>
        <v>13.231970771718482</v>
      </c>
      <c r="G33" s="211"/>
      <c r="H33" s="206">
        <v>606</v>
      </c>
      <c r="I33" s="212" t="s">
        <v>49</v>
      </c>
      <c r="J33" s="213">
        <v>26292615</v>
      </c>
      <c r="K33" s="209">
        <f t="shared" si="1"/>
        <v>0.49266309918783235</v>
      </c>
      <c r="M33" s="40"/>
      <c r="N33"/>
    </row>
    <row r="34" spans="1:14" ht="18" customHeight="1">
      <c r="A34" s="214"/>
      <c r="B34" s="230"/>
      <c r="C34" s="231" t="s">
        <v>322</v>
      </c>
      <c r="D34" s="217">
        <f>D35-D33</f>
        <v>3597510502</v>
      </c>
      <c r="E34" s="218">
        <f t="shared" si="0"/>
        <v>28.81576387233183</v>
      </c>
      <c r="G34" s="211"/>
      <c r="H34" s="206">
        <v>608</v>
      </c>
      <c r="I34" s="212" t="s">
        <v>323</v>
      </c>
      <c r="J34" s="213">
        <v>5550</v>
      </c>
      <c r="K34" s="209">
        <f t="shared" si="1"/>
        <v>0.0001039942280557666</v>
      </c>
      <c r="M34" s="40"/>
      <c r="N34"/>
    </row>
    <row r="35" spans="1:14" ht="18" customHeight="1" thickBot="1">
      <c r="A35" s="220" t="s">
        <v>324</v>
      </c>
      <c r="B35" s="221" t="s">
        <v>288</v>
      </c>
      <c r="C35" s="232"/>
      <c r="D35" s="223">
        <f>SUM(D8:D32)</f>
        <v>5249458860</v>
      </c>
      <c r="E35" s="224">
        <f t="shared" si="0"/>
        <v>42.04773464405031</v>
      </c>
      <c r="G35" s="211"/>
      <c r="H35" s="206">
        <v>610</v>
      </c>
      <c r="I35" s="212" t="s">
        <v>53</v>
      </c>
      <c r="J35" s="213">
        <v>7576</v>
      </c>
      <c r="K35" s="209">
        <f t="shared" si="1"/>
        <v>0.00014195680572080862</v>
      </c>
      <c r="M35" s="40"/>
      <c r="N35"/>
    </row>
    <row r="36" spans="1:15" ht="18" customHeight="1">
      <c r="A36" s="214" t="s">
        <v>45</v>
      </c>
      <c r="B36" s="233">
        <v>601</v>
      </c>
      <c r="C36" s="234" t="s">
        <v>46</v>
      </c>
      <c r="D36" s="235">
        <v>439587395</v>
      </c>
      <c r="E36" s="209">
        <f t="shared" si="0"/>
        <v>3.521058956890145</v>
      </c>
      <c r="G36" s="211"/>
      <c r="H36" s="206">
        <v>612</v>
      </c>
      <c r="I36" s="212" t="s">
        <v>55</v>
      </c>
      <c r="J36" s="213">
        <v>3000925</v>
      </c>
      <c r="K36" s="209">
        <f t="shared" si="1"/>
        <v>0.05623042861770294</v>
      </c>
      <c r="M36" s="40"/>
      <c r="N36"/>
      <c r="O36" s="219"/>
    </row>
    <row r="37" spans="1:14" ht="18" customHeight="1">
      <c r="A37" s="214"/>
      <c r="B37" s="236">
        <v>602</v>
      </c>
      <c r="C37" s="237" t="s">
        <v>47</v>
      </c>
      <c r="D37" s="208">
        <v>6061659</v>
      </c>
      <c r="E37" s="209">
        <f t="shared" si="0"/>
        <v>0.04855339110795877</v>
      </c>
      <c r="G37" s="211"/>
      <c r="H37" s="206">
        <v>618</v>
      </c>
      <c r="I37" s="212" t="s">
        <v>60</v>
      </c>
      <c r="J37" s="213">
        <v>62357</v>
      </c>
      <c r="K37" s="209">
        <f t="shared" si="1"/>
        <v>0.001168426680878097</v>
      </c>
      <c r="M37" s="40"/>
      <c r="N37"/>
    </row>
    <row r="38" spans="1:14" ht="18" customHeight="1" thickBot="1">
      <c r="A38" s="214"/>
      <c r="B38" s="236">
        <v>605</v>
      </c>
      <c r="C38" s="238" t="s">
        <v>48</v>
      </c>
      <c r="D38" s="208">
        <v>4488</v>
      </c>
      <c r="E38" s="209">
        <f t="shared" si="0"/>
        <v>3.594851166859088E-05</v>
      </c>
      <c r="G38" s="220" t="s">
        <v>325</v>
      </c>
      <c r="H38" s="221" t="s">
        <v>293</v>
      </c>
      <c r="I38" s="222"/>
      <c r="J38" s="223">
        <f>SUM(J31:J37)</f>
        <v>261352970</v>
      </c>
      <c r="K38" s="224">
        <f>J38/$J$6*100</f>
        <v>4.897153218960707</v>
      </c>
      <c r="M38" s="40"/>
      <c r="N38"/>
    </row>
    <row r="39" spans="1:14" ht="18" customHeight="1">
      <c r="A39" s="214"/>
      <c r="B39" s="236">
        <v>606</v>
      </c>
      <c r="C39" s="237" t="s">
        <v>49</v>
      </c>
      <c r="D39" s="208">
        <v>68633271</v>
      </c>
      <c r="E39" s="209">
        <f t="shared" si="0"/>
        <v>0.5497468679583467</v>
      </c>
      <c r="G39" s="225" t="s">
        <v>326</v>
      </c>
      <c r="H39" s="239">
        <v>301</v>
      </c>
      <c r="I39" s="240" t="s">
        <v>327</v>
      </c>
      <c r="J39" s="241">
        <v>33228</v>
      </c>
      <c r="K39" s="209">
        <f aca="true" t="shared" si="2" ref="K39:K102">J39/$J$6*100</f>
        <v>0.0006226162540246869</v>
      </c>
      <c r="M39" s="40"/>
      <c r="N39"/>
    </row>
    <row r="40" spans="1:14" ht="18" customHeight="1">
      <c r="A40" s="214"/>
      <c r="B40" s="236">
        <v>607</v>
      </c>
      <c r="C40" s="242" t="s">
        <v>328</v>
      </c>
      <c r="D40" s="208">
        <v>199374</v>
      </c>
      <c r="E40" s="209">
        <f t="shared" si="0"/>
        <v>0.0015969693773203294</v>
      </c>
      <c r="G40" s="225"/>
      <c r="H40" s="226">
        <v>302</v>
      </c>
      <c r="I40" s="227" t="s">
        <v>74</v>
      </c>
      <c r="J40" s="228">
        <v>92810967</v>
      </c>
      <c r="K40" s="209">
        <f t="shared" si="2"/>
        <v>1.7390639402295909</v>
      </c>
      <c r="M40" s="40"/>
      <c r="N40"/>
    </row>
    <row r="41" spans="1:14" ht="18" customHeight="1">
      <c r="A41" s="214"/>
      <c r="B41" s="236">
        <v>609</v>
      </c>
      <c r="C41" s="238" t="s">
        <v>329</v>
      </c>
      <c r="D41" s="208">
        <v>7391</v>
      </c>
      <c r="E41" s="209">
        <f t="shared" si="0"/>
        <v>5.920130341857291E-05</v>
      </c>
      <c r="G41" s="211"/>
      <c r="H41" s="206">
        <v>304</v>
      </c>
      <c r="I41" s="212" t="s">
        <v>75</v>
      </c>
      <c r="J41" s="213">
        <v>352978850</v>
      </c>
      <c r="K41" s="209">
        <f t="shared" si="2"/>
        <v>6.614011355993195</v>
      </c>
      <c r="M41" s="40"/>
      <c r="N41"/>
    </row>
    <row r="42" spans="1:14" ht="18" customHeight="1" thickBot="1">
      <c r="A42" s="214"/>
      <c r="B42" s="236">
        <v>610</v>
      </c>
      <c r="C42" s="237" t="s">
        <v>53</v>
      </c>
      <c r="D42" s="208">
        <v>435869</v>
      </c>
      <c r="E42" s="209">
        <f t="shared" si="0"/>
        <v>0.0034912749181098576</v>
      </c>
      <c r="G42" s="220" t="s">
        <v>76</v>
      </c>
      <c r="H42" s="221" t="s">
        <v>295</v>
      </c>
      <c r="I42" s="222"/>
      <c r="J42" s="223">
        <f>SUM(J39:J41)</f>
        <v>445823045</v>
      </c>
      <c r="K42" s="224">
        <f t="shared" si="2"/>
        <v>8.35369791247681</v>
      </c>
      <c r="M42" s="40"/>
      <c r="N42"/>
    </row>
    <row r="43" spans="1:14" ht="18" customHeight="1">
      <c r="A43" s="214"/>
      <c r="B43" s="236">
        <v>611</v>
      </c>
      <c r="C43" s="237" t="s">
        <v>54</v>
      </c>
      <c r="D43" s="208">
        <v>646397</v>
      </c>
      <c r="E43" s="209">
        <f t="shared" si="0"/>
        <v>0.005177586920018302</v>
      </c>
      <c r="G43" s="225" t="s">
        <v>78</v>
      </c>
      <c r="H43" s="226">
        <v>305</v>
      </c>
      <c r="I43" s="227" t="s">
        <v>79</v>
      </c>
      <c r="J43" s="228">
        <v>28459200</v>
      </c>
      <c r="K43" s="229">
        <f t="shared" si="2"/>
        <v>0.5332599162314725</v>
      </c>
      <c r="M43" s="40"/>
      <c r="N43"/>
    </row>
    <row r="44" spans="1:14" ht="18" customHeight="1">
      <c r="A44" s="214"/>
      <c r="B44" s="236">
        <v>612</v>
      </c>
      <c r="C44" s="237" t="s">
        <v>55</v>
      </c>
      <c r="D44" s="208">
        <v>2670289</v>
      </c>
      <c r="E44" s="209">
        <f t="shared" si="0"/>
        <v>0.021388795738638566</v>
      </c>
      <c r="G44" s="211"/>
      <c r="H44" s="206">
        <v>306</v>
      </c>
      <c r="I44" s="212" t="s">
        <v>80</v>
      </c>
      <c r="J44" s="213">
        <v>1511536</v>
      </c>
      <c r="K44" s="209">
        <f t="shared" si="2"/>
        <v>0.028322706215946167</v>
      </c>
      <c r="M44" s="40"/>
      <c r="N44"/>
    </row>
    <row r="45" spans="1:14" ht="18" customHeight="1">
      <c r="A45" s="214"/>
      <c r="B45" s="236">
        <v>613</v>
      </c>
      <c r="C45" s="237" t="s">
        <v>56</v>
      </c>
      <c r="D45" s="208">
        <v>429537</v>
      </c>
      <c r="E45" s="209">
        <f t="shared" si="0"/>
        <v>0.003440556117778859</v>
      </c>
      <c r="G45" s="211"/>
      <c r="H45" s="206">
        <v>307</v>
      </c>
      <c r="I45" s="212" t="s">
        <v>81</v>
      </c>
      <c r="J45" s="213">
        <v>153028</v>
      </c>
      <c r="K45" s="209">
        <f t="shared" si="2"/>
        <v>0.0028673925641293425</v>
      </c>
      <c r="M45" s="40"/>
      <c r="N45"/>
    </row>
    <row r="46" spans="1:14" ht="18" customHeight="1">
      <c r="A46" s="214"/>
      <c r="B46" s="236">
        <v>614</v>
      </c>
      <c r="C46" s="237" t="s">
        <v>57</v>
      </c>
      <c r="D46" s="208">
        <v>192623</v>
      </c>
      <c r="E46" s="209">
        <f t="shared" si="0"/>
        <v>0.0015428944213767783</v>
      </c>
      <c r="G46" s="211"/>
      <c r="H46" s="206">
        <v>308</v>
      </c>
      <c r="I46" s="212" t="s">
        <v>82</v>
      </c>
      <c r="J46" s="213">
        <v>27214</v>
      </c>
      <c r="K46" s="209">
        <f t="shared" si="2"/>
        <v>0.0005099277337494833</v>
      </c>
      <c r="M46" s="40"/>
      <c r="N46"/>
    </row>
    <row r="47" spans="1:14" ht="18" customHeight="1">
      <c r="A47" s="214"/>
      <c r="B47" s="236">
        <v>615</v>
      </c>
      <c r="C47" s="237" t="s">
        <v>58</v>
      </c>
      <c r="D47" s="208">
        <v>73340</v>
      </c>
      <c r="E47" s="209">
        <f t="shared" si="0"/>
        <v>0.0005874473809657877</v>
      </c>
      <c r="G47" s="211"/>
      <c r="H47" s="206">
        <v>309</v>
      </c>
      <c r="I47" s="212" t="s">
        <v>83</v>
      </c>
      <c r="J47" s="213">
        <v>94490</v>
      </c>
      <c r="K47" s="209">
        <f t="shared" si="2"/>
        <v>0.0017705251547728625</v>
      </c>
      <c r="M47" s="40"/>
      <c r="N47"/>
    </row>
    <row r="48" spans="1:14" ht="18" customHeight="1">
      <c r="A48" s="214"/>
      <c r="B48" s="236">
        <v>617</v>
      </c>
      <c r="C48" s="237" t="s">
        <v>59</v>
      </c>
      <c r="D48" s="208">
        <v>13196</v>
      </c>
      <c r="E48" s="209">
        <f t="shared" si="0"/>
        <v>0.00010569887700060723</v>
      </c>
      <c r="G48" s="211"/>
      <c r="H48" s="206">
        <v>310</v>
      </c>
      <c r="I48" s="212" t="s">
        <v>84</v>
      </c>
      <c r="J48" s="213">
        <v>167361</v>
      </c>
      <c r="K48" s="209">
        <f t="shared" si="2"/>
        <v>0.0031359600002957037</v>
      </c>
      <c r="M48" s="40"/>
      <c r="N48"/>
    </row>
    <row r="49" spans="1:14" ht="18" customHeight="1">
      <c r="A49" s="243"/>
      <c r="B49" s="236">
        <v>618</v>
      </c>
      <c r="C49" s="237" t="s">
        <v>60</v>
      </c>
      <c r="D49" s="208">
        <v>1644368</v>
      </c>
      <c r="E49" s="209">
        <f t="shared" si="0"/>
        <v>0.013171252726260574</v>
      </c>
      <c r="G49" s="211"/>
      <c r="H49" s="206">
        <v>311</v>
      </c>
      <c r="I49" s="212" t="s">
        <v>85</v>
      </c>
      <c r="J49" s="213">
        <v>159330</v>
      </c>
      <c r="K49" s="209">
        <f t="shared" si="2"/>
        <v>0.0029854775416441968</v>
      </c>
      <c r="M49" s="40"/>
      <c r="N49"/>
    </row>
    <row r="50" spans="1:14" ht="18" customHeight="1">
      <c r="A50" s="214"/>
      <c r="B50" s="236">
        <v>619</v>
      </c>
      <c r="C50" s="237" t="s">
        <v>61</v>
      </c>
      <c r="D50" s="208">
        <v>1046758</v>
      </c>
      <c r="E50" s="209">
        <f t="shared" si="0"/>
        <v>0.008384445672279603</v>
      </c>
      <c r="G50" s="211"/>
      <c r="H50" s="206">
        <v>312</v>
      </c>
      <c r="I50" s="212" t="s">
        <v>86</v>
      </c>
      <c r="J50" s="213">
        <v>3694726</v>
      </c>
      <c r="K50" s="209">
        <f t="shared" si="2"/>
        <v>0.06923066274730996</v>
      </c>
      <c r="M50" s="40"/>
      <c r="N50"/>
    </row>
    <row r="51" spans="1:14" ht="18" customHeight="1">
      <c r="A51" s="214"/>
      <c r="B51" s="236">
        <v>620</v>
      </c>
      <c r="C51" s="237" t="s">
        <v>62</v>
      </c>
      <c r="D51" s="208">
        <v>3471170</v>
      </c>
      <c r="E51" s="209">
        <f t="shared" si="0"/>
        <v>0.02780378682011199</v>
      </c>
      <c r="G51" s="211"/>
      <c r="H51" s="42">
        <v>320</v>
      </c>
      <c r="I51" s="244" t="s">
        <v>92</v>
      </c>
      <c r="J51" s="213">
        <v>2520</v>
      </c>
      <c r="K51" s="209">
        <f t="shared" si="2"/>
        <v>4.721900084694268E-05</v>
      </c>
      <c r="M51" s="40"/>
      <c r="N51"/>
    </row>
    <row r="52" spans="1:14" ht="18" customHeight="1">
      <c r="A52" s="214"/>
      <c r="B52" s="236">
        <v>621</v>
      </c>
      <c r="C52" s="237" t="s">
        <v>63</v>
      </c>
      <c r="D52" s="208">
        <v>99962</v>
      </c>
      <c r="E52" s="209">
        <f t="shared" si="0"/>
        <v>0.0008006874160908381</v>
      </c>
      <c r="G52" s="211"/>
      <c r="H52" s="206">
        <v>322</v>
      </c>
      <c r="I52" s="212" t="s">
        <v>94</v>
      </c>
      <c r="J52" s="213">
        <v>570</v>
      </c>
      <c r="K52" s="209">
        <f t="shared" si="2"/>
        <v>1.0680488286808462E-05</v>
      </c>
      <c r="M52" s="40"/>
      <c r="N52"/>
    </row>
    <row r="53" spans="1:14" ht="18" customHeight="1">
      <c r="A53" s="214"/>
      <c r="B53" s="236">
        <v>624</v>
      </c>
      <c r="C53" s="237" t="s">
        <v>64</v>
      </c>
      <c r="D53" s="208">
        <v>1781</v>
      </c>
      <c r="E53" s="209">
        <f t="shared" si="0"/>
        <v>1.4265663832834305E-05</v>
      </c>
      <c r="G53" s="211"/>
      <c r="H53" s="206">
        <v>324</v>
      </c>
      <c r="I53" s="212" t="s">
        <v>96</v>
      </c>
      <c r="J53" s="213">
        <v>1681102</v>
      </c>
      <c r="K53" s="209">
        <f t="shared" si="2"/>
        <v>0.031499982841982944</v>
      </c>
      <c r="M53" s="40"/>
      <c r="N53"/>
    </row>
    <row r="54" spans="1:14" ht="18" customHeight="1">
      <c r="A54" s="214"/>
      <c r="B54" s="236">
        <v>625</v>
      </c>
      <c r="C54" s="237" t="s">
        <v>65</v>
      </c>
      <c r="D54" s="208">
        <v>23970</v>
      </c>
      <c r="E54" s="209">
        <f t="shared" si="0"/>
        <v>0.00019199773277542856</v>
      </c>
      <c r="G54" s="211"/>
      <c r="H54" s="206">
        <v>325</v>
      </c>
      <c r="I54" s="212" t="s">
        <v>97</v>
      </c>
      <c r="J54" s="213">
        <v>2450</v>
      </c>
      <c r="K54" s="209">
        <f t="shared" si="2"/>
        <v>4.5907361934527595E-05</v>
      </c>
      <c r="M54" s="40"/>
      <c r="N54"/>
    </row>
    <row r="55" spans="1:14" ht="18" customHeight="1">
      <c r="A55" s="214"/>
      <c r="B55" s="236">
        <v>626</v>
      </c>
      <c r="C55" s="237" t="s">
        <v>66</v>
      </c>
      <c r="D55" s="208">
        <v>75256</v>
      </c>
      <c r="E55" s="209">
        <f t="shared" si="0"/>
        <v>0.0006027943837191345</v>
      </c>
      <c r="G55" s="211"/>
      <c r="H55" s="206">
        <v>326</v>
      </c>
      <c r="I55" s="212" t="s">
        <v>98</v>
      </c>
      <c r="J55" s="213">
        <v>5368</v>
      </c>
      <c r="K55" s="209">
        <f t="shared" si="2"/>
        <v>0.00010058396688348741</v>
      </c>
      <c r="M55" s="40"/>
      <c r="N55"/>
    </row>
    <row r="56" spans="1:15" ht="18" customHeight="1">
      <c r="A56" s="214"/>
      <c r="B56" s="236">
        <v>627</v>
      </c>
      <c r="C56" s="237" t="s">
        <v>67</v>
      </c>
      <c r="D56" s="208">
        <v>610868</v>
      </c>
      <c r="E56" s="209">
        <f t="shared" si="0"/>
        <v>0.004893002545893221</v>
      </c>
      <c r="G56" s="211"/>
      <c r="H56" s="206">
        <v>333</v>
      </c>
      <c r="I56" s="212" t="s">
        <v>105</v>
      </c>
      <c r="J56" s="213">
        <v>4745</v>
      </c>
      <c r="K56" s="209">
        <f t="shared" si="2"/>
        <v>8.891038056299326E-05</v>
      </c>
      <c r="M56" s="40"/>
      <c r="N56"/>
      <c r="O56" s="219"/>
    </row>
    <row r="57" spans="1:15" ht="18" customHeight="1">
      <c r="A57" s="214"/>
      <c r="B57" s="236">
        <v>628</v>
      </c>
      <c r="C57" s="237" t="s">
        <v>68</v>
      </c>
      <c r="D57" s="208">
        <v>89409</v>
      </c>
      <c r="E57" s="209">
        <f t="shared" si="0"/>
        <v>0.0007161587521784853</v>
      </c>
      <c r="G57" s="211"/>
      <c r="H57" s="206">
        <v>401</v>
      </c>
      <c r="I57" s="212" t="s">
        <v>110</v>
      </c>
      <c r="J57" s="213">
        <v>4109174</v>
      </c>
      <c r="K57" s="209">
        <f t="shared" si="2"/>
        <v>0.07699646451834714</v>
      </c>
      <c r="M57" s="40"/>
      <c r="N57"/>
      <c r="O57" s="219"/>
    </row>
    <row r="58" spans="1:14" ht="18" customHeight="1" thickBot="1">
      <c r="A58" s="220" t="s">
        <v>292</v>
      </c>
      <c r="B58" s="221" t="s">
        <v>293</v>
      </c>
      <c r="C58" s="232"/>
      <c r="D58" s="223">
        <f>SUM(D36:D57)</f>
        <v>526018371</v>
      </c>
      <c r="E58" s="224">
        <f t="shared" si="0"/>
        <v>4.213363981235888</v>
      </c>
      <c r="G58" s="211"/>
      <c r="H58" s="206">
        <v>402</v>
      </c>
      <c r="I58" s="212" t="s">
        <v>111</v>
      </c>
      <c r="J58" s="213">
        <v>94662</v>
      </c>
      <c r="K58" s="209">
        <f t="shared" si="2"/>
        <v>0.0017737480389576536</v>
      </c>
      <c r="M58" s="40"/>
      <c r="N58"/>
    </row>
    <row r="59" spans="1:14" ht="18" customHeight="1">
      <c r="A59" s="214" t="s">
        <v>71</v>
      </c>
      <c r="B59" s="233">
        <v>302</v>
      </c>
      <c r="C59" s="234" t="s">
        <v>74</v>
      </c>
      <c r="D59" s="235">
        <v>221494139</v>
      </c>
      <c r="E59" s="209">
        <f t="shared" si="0"/>
        <v>1.774149875304365</v>
      </c>
      <c r="G59" s="211"/>
      <c r="H59" s="206">
        <v>403</v>
      </c>
      <c r="I59" s="212" t="s">
        <v>112</v>
      </c>
      <c r="J59" s="213">
        <v>39254</v>
      </c>
      <c r="K59" s="209">
        <f t="shared" si="2"/>
        <v>0.000735529626684876</v>
      </c>
      <c r="M59" s="40"/>
      <c r="N59"/>
    </row>
    <row r="60" spans="1:14" ht="18" customHeight="1">
      <c r="A60" s="214"/>
      <c r="B60" s="236">
        <v>304</v>
      </c>
      <c r="C60" s="237" t="s">
        <v>75</v>
      </c>
      <c r="D60" s="208">
        <v>2044325447</v>
      </c>
      <c r="E60" s="209">
        <f t="shared" si="0"/>
        <v>16.37487905211158</v>
      </c>
      <c r="G60" s="211"/>
      <c r="H60" s="206">
        <v>404</v>
      </c>
      <c r="I60" s="212" t="s">
        <v>113</v>
      </c>
      <c r="J60" s="213">
        <v>7587</v>
      </c>
      <c r="K60" s="209">
        <f t="shared" si="2"/>
        <v>0.00014216292040704524</v>
      </c>
      <c r="M60" s="40"/>
      <c r="N60"/>
    </row>
    <row r="61" spans="1:14" ht="18" customHeight="1" thickBot="1">
      <c r="A61" s="220" t="s">
        <v>330</v>
      </c>
      <c r="B61" s="221" t="s">
        <v>331</v>
      </c>
      <c r="C61" s="232"/>
      <c r="D61" s="223">
        <f>SUM(D59:D60)</f>
        <v>2265819586</v>
      </c>
      <c r="E61" s="224">
        <f t="shared" si="0"/>
        <v>18.149028927415944</v>
      </c>
      <c r="G61" s="211"/>
      <c r="H61" s="206">
        <v>406</v>
      </c>
      <c r="I61" s="212" t="s">
        <v>115</v>
      </c>
      <c r="J61" s="213">
        <v>676061</v>
      </c>
      <c r="K61" s="209">
        <f t="shared" si="2"/>
        <v>0.012667827353803535</v>
      </c>
      <c r="M61" s="40"/>
      <c r="N61"/>
    </row>
    <row r="62" spans="1:14" ht="18" customHeight="1">
      <c r="A62" s="245" t="s">
        <v>78</v>
      </c>
      <c r="B62" s="233">
        <v>305</v>
      </c>
      <c r="C62" s="234" t="s">
        <v>79</v>
      </c>
      <c r="D62" s="228">
        <v>278034083</v>
      </c>
      <c r="E62" s="209">
        <f t="shared" si="0"/>
        <v>2.2270301864954245</v>
      </c>
      <c r="G62" s="211"/>
      <c r="H62" s="206">
        <v>407</v>
      </c>
      <c r="I62" s="212" t="s">
        <v>116</v>
      </c>
      <c r="J62" s="213">
        <v>2120838</v>
      </c>
      <c r="K62" s="209">
        <f t="shared" si="2"/>
        <v>0.039739623538979446</v>
      </c>
      <c r="M62" s="40"/>
      <c r="N62"/>
    </row>
    <row r="63" spans="1:14" ht="18" customHeight="1">
      <c r="A63" s="245"/>
      <c r="B63" s="236">
        <v>306</v>
      </c>
      <c r="C63" s="237" t="s">
        <v>80</v>
      </c>
      <c r="D63" s="213">
        <v>2167863</v>
      </c>
      <c r="E63" s="209">
        <f t="shared" si="0"/>
        <v>0.017364404712880224</v>
      </c>
      <c r="G63" s="211"/>
      <c r="H63" s="206">
        <v>408</v>
      </c>
      <c r="I63" s="212" t="s">
        <v>117</v>
      </c>
      <c r="J63" s="213">
        <v>95354</v>
      </c>
      <c r="K63" s="209">
        <f t="shared" si="2"/>
        <v>0.001786714526491814</v>
      </c>
      <c r="M63" s="40"/>
      <c r="N63"/>
    </row>
    <row r="64" spans="1:15" ht="18" customHeight="1">
      <c r="A64" s="245"/>
      <c r="B64" s="236">
        <v>307</v>
      </c>
      <c r="C64" s="237" t="s">
        <v>81</v>
      </c>
      <c r="D64" s="213">
        <v>1306747</v>
      </c>
      <c r="E64" s="209">
        <f t="shared" si="0"/>
        <v>0.01046693622491001</v>
      </c>
      <c r="G64" s="211"/>
      <c r="H64" s="206">
        <v>409</v>
      </c>
      <c r="I64" s="212" t="s">
        <v>118</v>
      </c>
      <c r="J64" s="213">
        <v>17808471</v>
      </c>
      <c r="K64" s="209">
        <f t="shared" si="2"/>
        <v>0.33368976477450557</v>
      </c>
      <c r="M64" s="40"/>
      <c r="N64"/>
      <c r="O64" s="219"/>
    </row>
    <row r="65" spans="1:15" ht="18" customHeight="1">
      <c r="A65" s="245"/>
      <c r="B65" s="236">
        <v>308</v>
      </c>
      <c r="C65" s="237" t="s">
        <v>82</v>
      </c>
      <c r="D65" s="213">
        <v>3104</v>
      </c>
      <c r="E65" s="209">
        <f t="shared" si="0"/>
        <v>2.4862785253856083E-05</v>
      </c>
      <c r="G65" s="211"/>
      <c r="H65" s="206">
        <v>410</v>
      </c>
      <c r="I65" s="212" t="s">
        <v>119</v>
      </c>
      <c r="J65" s="213">
        <v>52506760</v>
      </c>
      <c r="K65" s="209">
        <f t="shared" si="2"/>
        <v>0.9838558511548474</v>
      </c>
      <c r="M65" s="40"/>
      <c r="N65"/>
      <c r="O65" s="219"/>
    </row>
    <row r="66" spans="1:14" ht="18" customHeight="1">
      <c r="A66" s="245"/>
      <c r="B66" s="236">
        <v>309</v>
      </c>
      <c r="C66" s="237" t="s">
        <v>83</v>
      </c>
      <c r="D66" s="213">
        <v>847955</v>
      </c>
      <c r="E66" s="209">
        <f t="shared" si="0"/>
        <v>0.006792049958097144</v>
      </c>
      <c r="G66" s="211"/>
      <c r="H66" s="206">
        <v>411</v>
      </c>
      <c r="I66" s="212" t="s">
        <v>120</v>
      </c>
      <c r="J66" s="213">
        <v>535493</v>
      </c>
      <c r="K66" s="209">
        <f t="shared" si="2"/>
        <v>0.010033906516084075</v>
      </c>
      <c r="M66" s="40"/>
      <c r="N66"/>
    </row>
    <row r="67" spans="1:14" ht="18" customHeight="1">
      <c r="A67" s="245"/>
      <c r="B67" s="236">
        <v>310</v>
      </c>
      <c r="C67" s="237" t="s">
        <v>84</v>
      </c>
      <c r="D67" s="213">
        <v>780831</v>
      </c>
      <c r="E67" s="209">
        <f t="shared" si="0"/>
        <v>0.006254392226982506</v>
      </c>
      <c r="G67" s="211"/>
      <c r="H67" s="206">
        <v>412</v>
      </c>
      <c r="I67" s="212" t="s">
        <v>121</v>
      </c>
      <c r="J67" s="213">
        <v>378057</v>
      </c>
      <c r="K67" s="209">
        <f t="shared" si="2"/>
        <v>0.007083918175870081</v>
      </c>
      <c r="M67" s="40"/>
      <c r="N67"/>
    </row>
    <row r="68" spans="1:14" ht="18" customHeight="1">
      <c r="A68" s="245"/>
      <c r="B68" s="236">
        <v>311</v>
      </c>
      <c r="C68" s="237" t="s">
        <v>85</v>
      </c>
      <c r="D68" s="213">
        <v>5880216</v>
      </c>
      <c r="E68" s="209">
        <f t="shared" si="0"/>
        <v>0.047100047569036275</v>
      </c>
      <c r="G68" s="211"/>
      <c r="H68" s="206">
        <v>413</v>
      </c>
      <c r="I68" s="212" t="s">
        <v>122</v>
      </c>
      <c r="J68" s="213">
        <v>8206597</v>
      </c>
      <c r="K68" s="209">
        <f t="shared" si="2"/>
        <v>0.1537727423386973</v>
      </c>
      <c r="M68" s="40"/>
      <c r="N68"/>
    </row>
    <row r="69" spans="1:14" ht="18" customHeight="1" thickBot="1">
      <c r="A69" s="245"/>
      <c r="B69" s="236">
        <v>312</v>
      </c>
      <c r="C69" s="237" t="s">
        <v>86</v>
      </c>
      <c r="D69" s="213">
        <v>17755486</v>
      </c>
      <c r="E69" s="209">
        <f t="shared" si="0"/>
        <v>0.14221998566232222</v>
      </c>
      <c r="G69" s="220" t="s">
        <v>125</v>
      </c>
      <c r="H69" s="221" t="s">
        <v>332</v>
      </c>
      <c r="I69" s="222"/>
      <c r="J69" s="223">
        <f>SUM(J43:J68)</f>
        <v>122541948</v>
      </c>
      <c r="K69" s="224">
        <f t="shared" si="2"/>
        <v>2.296154105713494</v>
      </c>
      <c r="M69" s="40"/>
      <c r="N69"/>
    </row>
    <row r="70" spans="1:14" ht="18" customHeight="1">
      <c r="A70" s="245"/>
      <c r="B70" s="236">
        <v>314</v>
      </c>
      <c r="C70" s="237" t="s">
        <v>87</v>
      </c>
      <c r="D70" s="213">
        <v>183341</v>
      </c>
      <c r="E70" s="209">
        <f t="shared" si="0"/>
        <v>0.0014685463631531016</v>
      </c>
      <c r="G70" s="225" t="s">
        <v>127</v>
      </c>
      <c r="H70" s="226">
        <v>201</v>
      </c>
      <c r="I70" s="227" t="s">
        <v>128</v>
      </c>
      <c r="J70" s="228">
        <v>1020342</v>
      </c>
      <c r="K70" s="229">
        <f t="shared" si="2"/>
        <v>0.019118861016734594</v>
      </c>
      <c r="M70" s="40"/>
      <c r="N70"/>
    </row>
    <row r="71" spans="1:14" ht="18" customHeight="1">
      <c r="A71" s="245"/>
      <c r="B71" s="236">
        <v>315</v>
      </c>
      <c r="C71" s="237" t="s">
        <v>88</v>
      </c>
      <c r="D71" s="213">
        <v>713465</v>
      </c>
      <c r="E71" s="209">
        <f t="shared" si="0"/>
        <v>0.005714796095728876</v>
      </c>
      <c r="G71" s="211"/>
      <c r="H71" s="206">
        <v>202</v>
      </c>
      <c r="I71" s="212" t="s">
        <v>129</v>
      </c>
      <c r="J71" s="213">
        <v>9265029</v>
      </c>
      <c r="K71" s="209">
        <f t="shared" si="2"/>
        <v>0.1736053223007732</v>
      </c>
      <c r="M71" s="40"/>
      <c r="N71"/>
    </row>
    <row r="72" spans="1:14" ht="18" customHeight="1">
      <c r="A72" s="245"/>
      <c r="B72" s="236">
        <v>316</v>
      </c>
      <c r="C72" s="237" t="s">
        <v>89</v>
      </c>
      <c r="D72" s="213">
        <v>9944562</v>
      </c>
      <c r="E72" s="209">
        <f aca="true" t="shared" si="3" ref="E72:E135">D72/$D$6*100</f>
        <v>0.07965512546702885</v>
      </c>
      <c r="G72" s="211"/>
      <c r="H72" s="206">
        <v>203</v>
      </c>
      <c r="I72" s="212" t="s">
        <v>130</v>
      </c>
      <c r="J72" s="213">
        <v>9630050</v>
      </c>
      <c r="K72" s="209">
        <f t="shared" si="2"/>
        <v>0.18044497583575406</v>
      </c>
      <c r="M72" s="40"/>
      <c r="N72"/>
    </row>
    <row r="73" spans="1:14" ht="18" customHeight="1">
      <c r="A73" s="245"/>
      <c r="B73" s="236">
        <v>317</v>
      </c>
      <c r="C73" s="242" t="s">
        <v>333</v>
      </c>
      <c r="D73" s="213">
        <v>98148</v>
      </c>
      <c r="E73" s="209">
        <f t="shared" si="3"/>
        <v>0.0007861574249663231</v>
      </c>
      <c r="F73" s="246"/>
      <c r="G73" s="211"/>
      <c r="H73" s="206">
        <v>204</v>
      </c>
      <c r="I73" s="212" t="s">
        <v>131</v>
      </c>
      <c r="J73" s="213">
        <v>3601727</v>
      </c>
      <c r="K73" s="209">
        <f t="shared" si="2"/>
        <v>0.06748807550137154</v>
      </c>
      <c r="M73" s="40"/>
      <c r="N73"/>
    </row>
    <row r="74" spans="1:14" ht="18" customHeight="1">
      <c r="A74" s="245"/>
      <c r="B74" s="236">
        <v>319</v>
      </c>
      <c r="C74" s="237" t="s">
        <v>91</v>
      </c>
      <c r="D74" s="213">
        <v>1243240</v>
      </c>
      <c r="E74" s="209">
        <f t="shared" si="3"/>
        <v>0.009958250366947176</v>
      </c>
      <c r="G74" s="211"/>
      <c r="H74" s="206">
        <v>205</v>
      </c>
      <c r="I74" s="212" t="s">
        <v>132</v>
      </c>
      <c r="J74" s="213">
        <v>15365515</v>
      </c>
      <c r="K74" s="209">
        <f t="shared" si="2"/>
        <v>0.2879143911899644</v>
      </c>
      <c r="M74" s="40"/>
      <c r="N74"/>
    </row>
    <row r="75" spans="1:14" ht="18" customHeight="1">
      <c r="A75" s="245"/>
      <c r="B75" s="236">
        <v>320</v>
      </c>
      <c r="C75" s="237" t="s">
        <v>92</v>
      </c>
      <c r="D75" s="213">
        <v>3613553</v>
      </c>
      <c r="E75" s="209">
        <f t="shared" si="3"/>
        <v>0.02894426296469955</v>
      </c>
      <c r="G75" s="211"/>
      <c r="H75" s="206">
        <v>206</v>
      </c>
      <c r="I75" s="212" t="s">
        <v>133</v>
      </c>
      <c r="J75" s="213">
        <v>244420</v>
      </c>
      <c r="K75" s="209">
        <f t="shared" si="2"/>
        <v>0.0045798683281784635</v>
      </c>
      <c r="M75" s="40"/>
      <c r="N75"/>
    </row>
    <row r="76" spans="1:14" ht="18" customHeight="1">
      <c r="A76" s="245"/>
      <c r="B76" s="236">
        <v>321</v>
      </c>
      <c r="C76" s="237" t="s">
        <v>93</v>
      </c>
      <c r="D76" s="213">
        <v>46806</v>
      </c>
      <c r="E76" s="209">
        <f t="shared" si="3"/>
        <v>0.00037491221861855276</v>
      </c>
      <c r="G76" s="211"/>
      <c r="H76" s="206">
        <v>207</v>
      </c>
      <c r="I76" s="212" t="s">
        <v>134</v>
      </c>
      <c r="J76" s="213">
        <v>15679115</v>
      </c>
      <c r="K76" s="209">
        <f t="shared" si="2"/>
        <v>0.29379053351758394</v>
      </c>
      <c r="M76" s="40"/>
      <c r="N76"/>
    </row>
    <row r="77" spans="1:14" ht="18" customHeight="1">
      <c r="A77" s="245"/>
      <c r="B77" s="236">
        <v>322</v>
      </c>
      <c r="C77" s="237" t="s">
        <v>94</v>
      </c>
      <c r="D77" s="213">
        <v>3615014</v>
      </c>
      <c r="E77" s="209">
        <f t="shared" si="3"/>
        <v>0.028955965454794872</v>
      </c>
      <c r="G77" s="211"/>
      <c r="H77" s="206">
        <v>208</v>
      </c>
      <c r="I77" s="212" t="s">
        <v>135</v>
      </c>
      <c r="J77" s="213">
        <v>10009026</v>
      </c>
      <c r="K77" s="209">
        <f t="shared" si="2"/>
        <v>0.18754611395677429</v>
      </c>
      <c r="M77" s="40"/>
      <c r="N77"/>
    </row>
    <row r="78" spans="1:14" ht="18" customHeight="1">
      <c r="A78" s="245"/>
      <c r="B78" s="236">
        <v>323</v>
      </c>
      <c r="C78" s="237" t="s">
        <v>95</v>
      </c>
      <c r="D78" s="213">
        <v>10944812</v>
      </c>
      <c r="E78" s="209">
        <f t="shared" si="3"/>
        <v>0.08766704587623295</v>
      </c>
      <c r="G78" s="211"/>
      <c r="H78" s="206">
        <v>209</v>
      </c>
      <c r="I78" s="212" t="s">
        <v>136</v>
      </c>
      <c r="J78" s="213">
        <v>620264</v>
      </c>
      <c r="K78" s="209">
        <f t="shared" si="2"/>
        <v>0.01162231997671748</v>
      </c>
      <c r="M78" s="40"/>
      <c r="N78"/>
    </row>
    <row r="79" spans="1:14" ht="18" customHeight="1">
      <c r="A79" s="245"/>
      <c r="B79" s="236">
        <v>324</v>
      </c>
      <c r="C79" s="237" t="s">
        <v>96</v>
      </c>
      <c r="D79" s="213">
        <v>1218492</v>
      </c>
      <c r="E79" s="209">
        <f t="shared" si="3"/>
        <v>0.009760020918022423</v>
      </c>
      <c r="G79" s="211"/>
      <c r="H79" s="206">
        <v>210</v>
      </c>
      <c r="I79" s="212" t="s">
        <v>137</v>
      </c>
      <c r="J79" s="213">
        <v>24079935</v>
      </c>
      <c r="K79" s="209">
        <f t="shared" si="2"/>
        <v>0.45120256792036684</v>
      </c>
      <c r="M79" s="40"/>
      <c r="N79"/>
    </row>
    <row r="80" spans="1:14" ht="18" customHeight="1">
      <c r="A80" s="245"/>
      <c r="B80" s="236">
        <v>326</v>
      </c>
      <c r="C80" s="237" t="s">
        <v>98</v>
      </c>
      <c r="D80" s="213">
        <v>1105769</v>
      </c>
      <c r="E80" s="209">
        <f t="shared" si="3"/>
        <v>0.008857118939230408</v>
      </c>
      <c r="G80" s="211"/>
      <c r="H80" s="206">
        <v>213</v>
      </c>
      <c r="I80" s="212" t="s">
        <v>140</v>
      </c>
      <c r="J80" s="213">
        <v>111895733</v>
      </c>
      <c r="K80" s="209">
        <f t="shared" si="2"/>
        <v>2.096668536228679</v>
      </c>
      <c r="M80" s="40"/>
      <c r="N80"/>
    </row>
    <row r="81" spans="1:14" ht="18" customHeight="1">
      <c r="A81" s="245"/>
      <c r="B81" s="236">
        <v>327</v>
      </c>
      <c r="C81" s="237" t="s">
        <v>99</v>
      </c>
      <c r="D81" s="213">
        <v>983247</v>
      </c>
      <c r="E81" s="209">
        <f t="shared" si="3"/>
        <v>0.007875727774645049</v>
      </c>
      <c r="G81" s="211"/>
      <c r="H81" s="206">
        <v>215</v>
      </c>
      <c r="I81" s="212" t="s">
        <v>141</v>
      </c>
      <c r="J81" s="213">
        <v>5145591</v>
      </c>
      <c r="K81" s="209">
        <f t="shared" si="2"/>
        <v>0.09641653404246849</v>
      </c>
      <c r="M81" s="40"/>
      <c r="N81"/>
    </row>
    <row r="82" spans="1:14" ht="18" customHeight="1">
      <c r="A82" s="245"/>
      <c r="B82" s="236">
        <v>328</v>
      </c>
      <c r="C82" s="237" t="s">
        <v>100</v>
      </c>
      <c r="D82" s="213">
        <v>505290</v>
      </c>
      <c r="E82" s="209">
        <f t="shared" si="3"/>
        <v>0.004047331430709065</v>
      </c>
      <c r="G82" s="211"/>
      <c r="H82" s="206">
        <v>217</v>
      </c>
      <c r="I82" s="212" t="s">
        <v>142</v>
      </c>
      <c r="J82" s="213">
        <v>1164299</v>
      </c>
      <c r="K82" s="209">
        <f t="shared" si="2"/>
        <v>0.02181628391551369</v>
      </c>
      <c r="M82" s="40"/>
      <c r="N82"/>
    </row>
    <row r="83" spans="1:14" ht="18" customHeight="1">
      <c r="A83" s="245"/>
      <c r="B83" s="236">
        <v>329</v>
      </c>
      <c r="C83" s="237" t="s">
        <v>101</v>
      </c>
      <c r="D83" s="213">
        <v>323072</v>
      </c>
      <c r="E83" s="209">
        <f t="shared" si="3"/>
        <v>0.002587780205391041</v>
      </c>
      <c r="G83" s="211"/>
      <c r="H83" s="206">
        <v>218</v>
      </c>
      <c r="I83" s="212" t="s">
        <v>143</v>
      </c>
      <c r="J83" s="213">
        <v>13238492</v>
      </c>
      <c r="K83" s="209">
        <f t="shared" si="2"/>
        <v>0.24805887498422372</v>
      </c>
      <c r="M83" s="40"/>
      <c r="N83"/>
    </row>
    <row r="84" spans="1:14" ht="18" customHeight="1">
      <c r="A84" s="245"/>
      <c r="B84" s="236">
        <v>330</v>
      </c>
      <c r="C84" s="237" t="s">
        <v>102</v>
      </c>
      <c r="D84" s="213">
        <v>502677</v>
      </c>
      <c r="E84" s="209">
        <f t="shared" si="3"/>
        <v>0.004026401515158703</v>
      </c>
      <c r="G84" s="211"/>
      <c r="H84" s="206">
        <v>220</v>
      </c>
      <c r="I84" s="212" t="s">
        <v>145</v>
      </c>
      <c r="J84" s="213">
        <v>23374112</v>
      </c>
      <c r="K84" s="209">
        <f t="shared" si="2"/>
        <v>0.4379770691764019</v>
      </c>
      <c r="M84" s="40"/>
      <c r="N84"/>
    </row>
    <row r="85" spans="1:14" ht="18" customHeight="1">
      <c r="A85" s="245"/>
      <c r="B85" s="236">
        <v>331</v>
      </c>
      <c r="C85" s="238" t="s">
        <v>103</v>
      </c>
      <c r="D85" s="213">
        <v>476881</v>
      </c>
      <c r="E85" s="209">
        <f t="shared" si="3"/>
        <v>0.0038197776722436023</v>
      </c>
      <c r="G85" s="211"/>
      <c r="H85" s="206">
        <v>221</v>
      </c>
      <c r="I85" s="212" t="s">
        <v>146</v>
      </c>
      <c r="J85" s="213">
        <v>72417</v>
      </c>
      <c r="K85" s="209">
        <f t="shared" si="2"/>
        <v>0.001356927930290892</v>
      </c>
      <c r="M85" s="40"/>
      <c r="N85"/>
    </row>
    <row r="86" spans="1:14" ht="18" customHeight="1">
      <c r="A86" s="245"/>
      <c r="B86" s="236">
        <v>332</v>
      </c>
      <c r="C86" s="237" t="s">
        <v>104</v>
      </c>
      <c r="D86" s="213">
        <v>27408</v>
      </c>
      <c r="E86" s="209">
        <f t="shared" si="3"/>
        <v>0.0002195358306178117</v>
      </c>
      <c r="G86" s="211"/>
      <c r="H86" s="206">
        <v>222</v>
      </c>
      <c r="I86" s="212" t="s">
        <v>147</v>
      </c>
      <c r="J86" s="213">
        <v>12123025</v>
      </c>
      <c r="K86" s="209">
        <f t="shared" si="2"/>
        <v>0.2271575903740108</v>
      </c>
      <c r="M86" s="40"/>
      <c r="N86"/>
    </row>
    <row r="87" spans="1:14" ht="18" customHeight="1">
      <c r="A87" s="245"/>
      <c r="B87" s="236">
        <v>333</v>
      </c>
      <c r="C87" s="237" t="s">
        <v>105</v>
      </c>
      <c r="D87" s="213">
        <v>120424</v>
      </c>
      <c r="E87" s="209">
        <f t="shared" si="3"/>
        <v>0.0009645863567688031</v>
      </c>
      <c r="G87" s="211"/>
      <c r="H87" s="206">
        <v>225</v>
      </c>
      <c r="I87" s="212" t="s">
        <v>148</v>
      </c>
      <c r="J87" s="213">
        <v>10080934</v>
      </c>
      <c r="K87" s="209">
        <f t="shared" si="2"/>
        <v>0.18889350439840205</v>
      </c>
      <c r="M87" s="40"/>
      <c r="N87"/>
    </row>
    <row r="88" spans="1:14" ht="18" customHeight="1">
      <c r="A88" s="245"/>
      <c r="B88" s="236">
        <v>334</v>
      </c>
      <c r="C88" s="237" t="s">
        <v>106</v>
      </c>
      <c r="D88" s="213">
        <v>9691</v>
      </c>
      <c r="E88" s="209">
        <f t="shared" si="3"/>
        <v>7.762411465693277E-05</v>
      </c>
      <c r="G88" s="211"/>
      <c r="H88" s="206">
        <v>228</v>
      </c>
      <c r="I88" s="212" t="s">
        <v>334</v>
      </c>
      <c r="J88" s="213">
        <v>249683</v>
      </c>
      <c r="K88" s="209">
        <f t="shared" si="2"/>
        <v>0.0046784848366933285</v>
      </c>
      <c r="M88" s="40"/>
      <c r="N88"/>
    </row>
    <row r="89" spans="1:14" ht="18" customHeight="1">
      <c r="A89" s="245"/>
      <c r="B89" s="236">
        <v>335</v>
      </c>
      <c r="C89" s="247" t="s">
        <v>107</v>
      </c>
      <c r="D89" s="213">
        <v>255486</v>
      </c>
      <c r="E89" s="209">
        <f t="shared" si="3"/>
        <v>0.002046421892192872</v>
      </c>
      <c r="G89" s="211"/>
      <c r="H89" s="206">
        <v>230</v>
      </c>
      <c r="I89" s="212" t="s">
        <v>150</v>
      </c>
      <c r="J89" s="213">
        <v>1014985</v>
      </c>
      <c r="K89" s="209">
        <f t="shared" si="2"/>
        <v>0.019018483164537345</v>
      </c>
      <c r="M89" s="40"/>
      <c r="N89"/>
    </row>
    <row r="90" spans="1:14" ht="18" customHeight="1">
      <c r="A90" s="245"/>
      <c r="B90" s="236">
        <v>336</v>
      </c>
      <c r="C90" s="237" t="s">
        <v>108</v>
      </c>
      <c r="D90" s="213">
        <v>131560</v>
      </c>
      <c r="E90" s="209">
        <f t="shared" si="3"/>
        <v>0.0010537848028341836</v>
      </c>
      <c r="G90" s="211"/>
      <c r="H90" s="206">
        <v>234</v>
      </c>
      <c r="I90" s="212" t="s">
        <v>152</v>
      </c>
      <c r="J90" s="213">
        <v>12074834</v>
      </c>
      <c r="K90" s="209">
        <f t="shared" si="2"/>
        <v>0.226254601933608</v>
      </c>
      <c r="M90" s="40"/>
      <c r="N90"/>
    </row>
    <row r="91" spans="1:14" ht="18" customHeight="1">
      <c r="A91" s="245"/>
      <c r="B91" s="236">
        <v>337</v>
      </c>
      <c r="C91" s="237" t="s">
        <v>109</v>
      </c>
      <c r="D91" s="213">
        <v>34286</v>
      </c>
      <c r="E91" s="209">
        <f t="shared" si="3"/>
        <v>0.0002746280461384374</v>
      </c>
      <c r="G91" s="211"/>
      <c r="H91" s="206">
        <v>241</v>
      </c>
      <c r="I91" s="212" t="s">
        <v>153</v>
      </c>
      <c r="J91" s="213">
        <v>255729</v>
      </c>
      <c r="K91" s="209">
        <f t="shared" si="2"/>
        <v>0.004791772963328493</v>
      </c>
      <c r="M91" s="40"/>
      <c r="N91"/>
    </row>
    <row r="92" spans="1:14" ht="18" customHeight="1">
      <c r="A92" s="245"/>
      <c r="B92" s="236">
        <v>401</v>
      </c>
      <c r="C92" s="237" t="s">
        <v>110</v>
      </c>
      <c r="D92" s="213">
        <v>6074658</v>
      </c>
      <c r="E92" s="209">
        <f t="shared" si="3"/>
        <v>0.04865751203112722</v>
      </c>
      <c r="G92" s="211"/>
      <c r="H92" s="206">
        <v>242</v>
      </c>
      <c r="I92" s="212" t="s">
        <v>154</v>
      </c>
      <c r="J92" s="213">
        <v>474557</v>
      </c>
      <c r="K92" s="209">
        <f t="shared" si="2"/>
        <v>0.008892106105128006</v>
      </c>
      <c r="M92" s="40"/>
      <c r="N92"/>
    </row>
    <row r="93" spans="1:14" ht="18" customHeight="1">
      <c r="A93" s="245"/>
      <c r="B93" s="236">
        <v>402</v>
      </c>
      <c r="C93" s="237" t="s">
        <v>111</v>
      </c>
      <c r="D93" s="213">
        <v>1254961</v>
      </c>
      <c r="E93" s="209">
        <f t="shared" si="3"/>
        <v>0.010052134615001443</v>
      </c>
      <c r="G93" s="211"/>
      <c r="H93" s="206">
        <v>243</v>
      </c>
      <c r="I93" s="248" t="s">
        <v>155</v>
      </c>
      <c r="J93" s="213">
        <v>50443</v>
      </c>
      <c r="K93" s="209">
        <f t="shared" si="2"/>
        <v>0.0009451857379850513</v>
      </c>
      <c r="M93" s="40"/>
      <c r="N93"/>
    </row>
    <row r="94" spans="1:14" ht="18" customHeight="1">
      <c r="A94" s="245"/>
      <c r="B94" s="236">
        <v>403</v>
      </c>
      <c r="C94" s="237" t="s">
        <v>112</v>
      </c>
      <c r="D94" s="213">
        <v>983991</v>
      </c>
      <c r="E94" s="209">
        <f t="shared" si="3"/>
        <v>0.007881687153584761</v>
      </c>
      <c r="G94" s="211"/>
      <c r="H94" s="206">
        <v>244</v>
      </c>
      <c r="I94" s="249" t="s">
        <v>335</v>
      </c>
      <c r="J94" s="213">
        <v>233820</v>
      </c>
      <c r="K94" s="209">
        <f t="shared" si="2"/>
        <v>0.004381248721441323</v>
      </c>
      <c r="M94" s="40"/>
      <c r="N94"/>
    </row>
    <row r="95" spans="1:14" ht="18" customHeight="1">
      <c r="A95" s="245"/>
      <c r="B95" s="236">
        <v>404</v>
      </c>
      <c r="C95" s="237" t="s">
        <v>113</v>
      </c>
      <c r="D95" s="213">
        <v>1331041</v>
      </c>
      <c r="E95" s="209">
        <f t="shared" si="3"/>
        <v>0.01066152917109467</v>
      </c>
      <c r="G95" s="211"/>
      <c r="H95" s="42">
        <v>247</v>
      </c>
      <c r="I95" s="244" t="s">
        <v>336</v>
      </c>
      <c r="J95" s="213">
        <v>17447</v>
      </c>
      <c r="K95" s="209">
        <f t="shared" si="2"/>
        <v>0.0003269166300700828</v>
      </c>
      <c r="M95" s="40"/>
      <c r="N95"/>
    </row>
    <row r="96" spans="1:14" ht="18" customHeight="1">
      <c r="A96" s="245"/>
      <c r="B96" s="236">
        <v>405</v>
      </c>
      <c r="C96" s="237" t="s">
        <v>114</v>
      </c>
      <c r="D96" s="213">
        <v>155880</v>
      </c>
      <c r="E96" s="209">
        <f t="shared" si="3"/>
        <v>0.0012485860068850148</v>
      </c>
      <c r="G96" s="211"/>
      <c r="H96" s="215"/>
      <c r="I96" s="216" t="s">
        <v>337</v>
      </c>
      <c r="J96" s="217">
        <f>J72+J73+J74+J75+J76+J77+J78+J79+J80+J82+J83+J84+J85+J86+J87+J89+J92+J91</f>
        <v>252924335</v>
      </c>
      <c r="K96" s="218">
        <f t="shared" si="2"/>
        <v>4.739219995467227</v>
      </c>
      <c r="M96" s="40"/>
      <c r="N96"/>
    </row>
    <row r="97" spans="1:14" ht="18" customHeight="1">
      <c r="A97" s="245"/>
      <c r="B97" s="236">
        <v>406</v>
      </c>
      <c r="C97" s="237" t="s">
        <v>115</v>
      </c>
      <c r="D97" s="213">
        <v>3605636</v>
      </c>
      <c r="E97" s="209">
        <f t="shared" si="3"/>
        <v>0.028880848444449943</v>
      </c>
      <c r="G97" s="211"/>
      <c r="H97" s="215"/>
      <c r="I97" s="216" t="s">
        <v>338</v>
      </c>
      <c r="J97" s="217">
        <f>J70+J71+J81</f>
        <v>15430962</v>
      </c>
      <c r="K97" s="218">
        <f t="shared" si="2"/>
        <v>0.28914071735997626</v>
      </c>
      <c r="M97" s="40"/>
      <c r="N97"/>
    </row>
    <row r="98" spans="1:14" ht="18" customHeight="1">
      <c r="A98" s="245"/>
      <c r="B98" s="236">
        <v>407</v>
      </c>
      <c r="C98" s="237" t="s">
        <v>116</v>
      </c>
      <c r="D98" s="213">
        <v>25780304</v>
      </c>
      <c r="E98" s="209">
        <f t="shared" si="3"/>
        <v>0.20649811924327544</v>
      </c>
      <c r="G98" s="211"/>
      <c r="H98" s="215"/>
      <c r="I98" s="216" t="s">
        <v>304</v>
      </c>
      <c r="J98" s="217">
        <f>J99-J96-J97</f>
        <v>12626227</v>
      </c>
      <c r="K98" s="218">
        <f t="shared" si="2"/>
        <v>0.23658643785979777</v>
      </c>
      <c r="M98" s="40"/>
      <c r="N98"/>
    </row>
    <row r="99" spans="1:14" ht="18" customHeight="1" thickBot="1">
      <c r="A99" s="245"/>
      <c r="B99" s="236">
        <v>408</v>
      </c>
      <c r="C99" s="237" t="s">
        <v>117</v>
      </c>
      <c r="D99" s="213">
        <v>4647635</v>
      </c>
      <c r="E99" s="209">
        <f t="shared" si="3"/>
        <v>0.037227174917302</v>
      </c>
      <c r="G99" s="220" t="s">
        <v>163</v>
      </c>
      <c r="H99" s="221" t="s">
        <v>339</v>
      </c>
      <c r="I99" s="222"/>
      <c r="J99" s="223">
        <f>SUM(J70:J95)</f>
        <v>280981524</v>
      </c>
      <c r="K99" s="224">
        <f t="shared" si="2"/>
        <v>5.264947150687001</v>
      </c>
      <c r="M99" s="40"/>
      <c r="N99"/>
    </row>
    <row r="100" spans="1:14" ht="18" customHeight="1">
      <c r="A100" s="245"/>
      <c r="B100" s="236">
        <v>409</v>
      </c>
      <c r="C100" s="237" t="s">
        <v>118</v>
      </c>
      <c r="D100" s="213">
        <v>38525324</v>
      </c>
      <c r="E100" s="209">
        <f t="shared" si="3"/>
        <v>0.3085846834559368</v>
      </c>
      <c r="G100" s="250" t="s">
        <v>340</v>
      </c>
      <c r="H100" s="226">
        <v>150</v>
      </c>
      <c r="I100" s="227" t="s">
        <v>166</v>
      </c>
      <c r="J100" s="251">
        <v>550800</v>
      </c>
      <c r="K100" s="229">
        <f t="shared" si="2"/>
        <v>0.010320724470831755</v>
      </c>
      <c r="M100" s="40"/>
      <c r="N100"/>
    </row>
    <row r="101" spans="1:14" ht="18" customHeight="1">
      <c r="A101" s="245"/>
      <c r="B101" s="236">
        <v>410</v>
      </c>
      <c r="C101" s="237" t="s">
        <v>119</v>
      </c>
      <c r="D101" s="213">
        <v>194024091</v>
      </c>
      <c r="E101" s="209">
        <f t="shared" si="3"/>
        <v>1.5541170452988502</v>
      </c>
      <c r="G101" s="211" t="s">
        <v>341</v>
      </c>
      <c r="H101" s="206">
        <v>151</v>
      </c>
      <c r="I101" s="212" t="s">
        <v>168</v>
      </c>
      <c r="J101" s="213">
        <v>40453</v>
      </c>
      <c r="K101" s="209">
        <f t="shared" si="2"/>
        <v>0.0007579961274846714</v>
      </c>
      <c r="M101" s="40"/>
      <c r="N101"/>
    </row>
    <row r="102" spans="1:14" ht="18" customHeight="1">
      <c r="A102" s="245"/>
      <c r="B102" s="236">
        <v>411</v>
      </c>
      <c r="C102" s="237" t="s">
        <v>120</v>
      </c>
      <c r="D102" s="213">
        <v>2934681</v>
      </c>
      <c r="E102" s="209">
        <f t="shared" si="3"/>
        <v>0.023506553959913537</v>
      </c>
      <c r="G102" s="211"/>
      <c r="H102" s="206">
        <v>152</v>
      </c>
      <c r="I102" s="212" t="s">
        <v>169</v>
      </c>
      <c r="J102" s="213">
        <v>466684</v>
      </c>
      <c r="K102" s="209">
        <f t="shared" si="2"/>
        <v>0.008744584202878807</v>
      </c>
      <c r="M102" s="40"/>
      <c r="N102"/>
    </row>
    <row r="103" spans="1:14" ht="18" customHeight="1">
      <c r="A103" s="245"/>
      <c r="B103" s="236">
        <v>412</v>
      </c>
      <c r="C103" s="237" t="s">
        <v>121</v>
      </c>
      <c r="D103" s="213">
        <v>2178062</v>
      </c>
      <c r="E103" s="209">
        <f t="shared" si="3"/>
        <v>0.01744609786584545</v>
      </c>
      <c r="G103" s="211"/>
      <c r="H103" s="206">
        <v>153</v>
      </c>
      <c r="I103" s="212" t="s">
        <v>170</v>
      </c>
      <c r="J103" s="213">
        <v>1673415</v>
      </c>
      <c r="K103" s="209">
        <f aca="true" t="shared" si="4" ref="K103:K168">J103/$J$6*100</f>
        <v>0.03135594615170102</v>
      </c>
      <c r="M103" s="40"/>
      <c r="N103"/>
    </row>
    <row r="104" spans="1:14" ht="18" customHeight="1">
      <c r="A104" s="245"/>
      <c r="B104" s="236">
        <v>413</v>
      </c>
      <c r="C104" s="237" t="s">
        <v>122</v>
      </c>
      <c r="D104" s="213">
        <v>42508617</v>
      </c>
      <c r="E104" s="209">
        <f t="shared" si="3"/>
        <v>0.34049053347597164</v>
      </c>
      <c r="G104" s="211"/>
      <c r="H104" s="42">
        <v>155</v>
      </c>
      <c r="I104" s="244" t="s">
        <v>172</v>
      </c>
      <c r="J104" s="213">
        <v>30700</v>
      </c>
      <c r="K104" s="209">
        <f t="shared" si="4"/>
        <v>0.000575247351587754</v>
      </c>
      <c r="M104" s="40"/>
      <c r="N104"/>
    </row>
    <row r="105" spans="1:14" ht="18" customHeight="1" thickBot="1">
      <c r="A105" s="220" t="s">
        <v>342</v>
      </c>
      <c r="B105" s="221" t="s">
        <v>297</v>
      </c>
      <c r="C105" s="232"/>
      <c r="D105" s="223">
        <f>SUM(D62:D104)</f>
        <v>666878390</v>
      </c>
      <c r="E105" s="224">
        <f t="shared" si="3"/>
        <v>5.341641173004924</v>
      </c>
      <c r="G105" s="211"/>
      <c r="H105" s="206">
        <v>157</v>
      </c>
      <c r="I105" s="212" t="s">
        <v>343</v>
      </c>
      <c r="J105" s="213">
        <v>427753</v>
      </c>
      <c r="K105" s="209">
        <f t="shared" si="4"/>
        <v>0.00801510685288979</v>
      </c>
      <c r="M105" s="40"/>
      <c r="N105"/>
    </row>
    <row r="106" spans="1:14" ht="18" customHeight="1">
      <c r="A106" s="214" t="s">
        <v>127</v>
      </c>
      <c r="B106" s="233">
        <v>201</v>
      </c>
      <c r="C106" s="234" t="s">
        <v>128</v>
      </c>
      <c r="D106" s="228">
        <v>6479028</v>
      </c>
      <c r="E106" s="209">
        <f t="shared" si="3"/>
        <v>0.05189648254436877</v>
      </c>
      <c r="G106" s="211"/>
      <c r="H106" s="206">
        <v>223</v>
      </c>
      <c r="I106" s="212" t="s">
        <v>175</v>
      </c>
      <c r="J106" s="213">
        <v>10913240</v>
      </c>
      <c r="K106" s="209">
        <f t="shared" si="4"/>
        <v>0.20448900349320978</v>
      </c>
      <c r="M106" s="40"/>
      <c r="N106"/>
    </row>
    <row r="107" spans="1:14" ht="18" customHeight="1">
      <c r="A107" s="214"/>
      <c r="B107" s="236">
        <v>202</v>
      </c>
      <c r="C107" s="237" t="s">
        <v>129</v>
      </c>
      <c r="D107" s="213">
        <v>34410617</v>
      </c>
      <c r="E107" s="209">
        <f t="shared" si="3"/>
        <v>0.2756262180810855</v>
      </c>
      <c r="G107" s="211"/>
      <c r="H107" s="206">
        <v>224</v>
      </c>
      <c r="I107" s="212" t="s">
        <v>176</v>
      </c>
      <c r="J107" s="213">
        <v>124085569</v>
      </c>
      <c r="K107" s="209">
        <f t="shared" si="4"/>
        <v>2.325078010993795</v>
      </c>
      <c r="M107" s="40"/>
      <c r="N107"/>
    </row>
    <row r="108" spans="1:14" ht="18" customHeight="1">
      <c r="A108" s="214"/>
      <c r="B108" s="236">
        <v>203</v>
      </c>
      <c r="C108" s="237" t="s">
        <v>130</v>
      </c>
      <c r="D108" s="213">
        <v>36432392</v>
      </c>
      <c r="E108" s="209">
        <f t="shared" si="3"/>
        <v>0.29182046990344856</v>
      </c>
      <c r="G108" s="211"/>
      <c r="H108" s="206">
        <v>227</v>
      </c>
      <c r="I108" s="212" t="s">
        <v>177</v>
      </c>
      <c r="J108" s="213">
        <v>8399551</v>
      </c>
      <c r="K108" s="209">
        <f t="shared" si="4"/>
        <v>0.1573882562630707</v>
      </c>
      <c r="M108" s="40"/>
      <c r="N108"/>
    </row>
    <row r="109" spans="1:14" ht="18" customHeight="1">
      <c r="A109" s="214"/>
      <c r="B109" s="236">
        <v>204</v>
      </c>
      <c r="C109" s="237" t="s">
        <v>131</v>
      </c>
      <c r="D109" s="213">
        <v>13998908</v>
      </c>
      <c r="E109" s="209">
        <f t="shared" si="3"/>
        <v>0.1121301041857242</v>
      </c>
      <c r="G109" s="211"/>
      <c r="H109" s="206">
        <v>229</v>
      </c>
      <c r="I109" s="212" t="s">
        <v>178</v>
      </c>
      <c r="J109" s="213">
        <v>383230</v>
      </c>
      <c r="K109" s="209">
        <f t="shared" si="4"/>
        <v>0.007180848291497556</v>
      </c>
      <c r="M109" s="40"/>
      <c r="N109"/>
    </row>
    <row r="110" spans="1:14" ht="18" customHeight="1">
      <c r="A110" s="214"/>
      <c r="B110" s="236">
        <v>205</v>
      </c>
      <c r="C110" s="237" t="s">
        <v>132</v>
      </c>
      <c r="D110" s="213">
        <v>253063152</v>
      </c>
      <c r="E110" s="209">
        <f t="shared" si="3"/>
        <v>2.0270150785566816</v>
      </c>
      <c r="G110" s="211"/>
      <c r="H110" s="206">
        <v>231</v>
      </c>
      <c r="I110" s="212" t="s">
        <v>179</v>
      </c>
      <c r="J110" s="213">
        <v>9653012</v>
      </c>
      <c r="K110" s="209">
        <f t="shared" si="4"/>
        <v>0.18087523087442373</v>
      </c>
      <c r="M110" s="40"/>
      <c r="N110"/>
    </row>
    <row r="111" spans="1:14" ht="18" customHeight="1">
      <c r="A111" s="214"/>
      <c r="B111" s="236">
        <v>206</v>
      </c>
      <c r="C111" s="237" t="s">
        <v>133</v>
      </c>
      <c r="D111" s="213">
        <v>19843645</v>
      </c>
      <c r="E111" s="209">
        <f t="shared" si="3"/>
        <v>0.15894596787653187</v>
      </c>
      <c r="G111" s="211"/>
      <c r="H111" s="206">
        <v>232</v>
      </c>
      <c r="I111" s="212" t="s">
        <v>180</v>
      </c>
      <c r="J111" s="213">
        <v>675391</v>
      </c>
      <c r="K111" s="209">
        <f t="shared" si="4"/>
        <v>0.012655273095641848</v>
      </c>
      <c r="M111" s="40"/>
      <c r="N111"/>
    </row>
    <row r="112" spans="1:14" ht="18" customHeight="1">
      <c r="A112" s="214"/>
      <c r="B112" s="236">
        <v>207</v>
      </c>
      <c r="C112" s="237" t="s">
        <v>134</v>
      </c>
      <c r="D112" s="213">
        <v>253729988</v>
      </c>
      <c r="E112" s="209">
        <f t="shared" si="3"/>
        <v>2.0323563801892655</v>
      </c>
      <c r="G112" s="211"/>
      <c r="H112" s="206">
        <v>235</v>
      </c>
      <c r="I112" s="212" t="s">
        <v>181</v>
      </c>
      <c r="J112" s="213">
        <v>988647</v>
      </c>
      <c r="K112" s="209">
        <f t="shared" si="4"/>
        <v>0.0185249696548918</v>
      </c>
      <c r="M112" s="40"/>
      <c r="N112"/>
    </row>
    <row r="113" spans="1:14" ht="18" customHeight="1">
      <c r="A113" s="214"/>
      <c r="B113" s="236">
        <v>208</v>
      </c>
      <c r="C113" s="237" t="s">
        <v>135</v>
      </c>
      <c r="D113" s="213">
        <v>176238345</v>
      </c>
      <c r="E113" s="209">
        <f t="shared" si="3"/>
        <v>1.4116546795199745</v>
      </c>
      <c r="G113" s="211"/>
      <c r="H113" s="206">
        <v>236</v>
      </c>
      <c r="I113" s="212" t="s">
        <v>182</v>
      </c>
      <c r="J113" s="213">
        <v>979017</v>
      </c>
      <c r="K113" s="209">
        <f t="shared" si="4"/>
        <v>0.01834452561594098</v>
      </c>
      <c r="M113" s="40"/>
      <c r="N113"/>
    </row>
    <row r="114" spans="1:14" ht="18" customHeight="1">
      <c r="A114" s="214"/>
      <c r="B114" s="236">
        <v>209</v>
      </c>
      <c r="C114" s="237" t="s">
        <v>136</v>
      </c>
      <c r="D114" s="213">
        <v>4481</v>
      </c>
      <c r="E114" s="209">
        <f t="shared" si="3"/>
        <v>3.5892442243082834E-05</v>
      </c>
      <c r="G114" s="211"/>
      <c r="H114" s="206">
        <v>237</v>
      </c>
      <c r="I114" s="212" t="s">
        <v>183</v>
      </c>
      <c r="J114" s="213">
        <v>996945</v>
      </c>
      <c r="K114" s="209">
        <f t="shared" si="4"/>
        <v>0.01868045507910923</v>
      </c>
      <c r="M114" s="40"/>
      <c r="N114"/>
    </row>
    <row r="115" spans="1:14" ht="18" customHeight="1">
      <c r="A115" s="214"/>
      <c r="B115" s="236">
        <v>210</v>
      </c>
      <c r="C115" s="237" t="s">
        <v>137</v>
      </c>
      <c r="D115" s="213">
        <v>233818386</v>
      </c>
      <c r="E115" s="209">
        <f t="shared" si="3"/>
        <v>1.8728660823199836</v>
      </c>
      <c r="G115" s="211"/>
      <c r="H115" s="206">
        <v>238</v>
      </c>
      <c r="I115" s="212" t="s">
        <v>184</v>
      </c>
      <c r="J115" s="213">
        <v>2072679</v>
      </c>
      <c r="K115" s="209">
        <f t="shared" si="4"/>
        <v>0.03883723470493662</v>
      </c>
      <c r="M115" s="40"/>
      <c r="N115"/>
    </row>
    <row r="116" spans="1:14" ht="18" customHeight="1">
      <c r="A116" s="214"/>
      <c r="B116" s="236">
        <v>211</v>
      </c>
      <c r="C116" s="237" t="s">
        <v>138</v>
      </c>
      <c r="D116" s="213">
        <v>2145</v>
      </c>
      <c r="E116" s="209">
        <f t="shared" si="3"/>
        <v>1.7181273959252995E-05</v>
      </c>
      <c r="G116" s="211"/>
      <c r="H116" s="206">
        <v>239</v>
      </c>
      <c r="I116" s="212" t="s">
        <v>185</v>
      </c>
      <c r="J116" s="213">
        <v>157709</v>
      </c>
      <c r="K116" s="209">
        <f t="shared" si="4"/>
        <v>0.0029551037319724134</v>
      </c>
      <c r="M116" s="40"/>
      <c r="N116"/>
    </row>
    <row r="117" spans="1:14" ht="18" customHeight="1">
      <c r="A117" s="214"/>
      <c r="B117" s="236">
        <v>212</v>
      </c>
      <c r="C117" s="237" t="s">
        <v>139</v>
      </c>
      <c r="D117" s="213">
        <v>1216</v>
      </c>
      <c r="E117" s="209">
        <f t="shared" si="3"/>
        <v>9.740060202541559E-06</v>
      </c>
      <c r="G117" s="211"/>
      <c r="H117" s="206">
        <v>240</v>
      </c>
      <c r="I117" s="212" t="s">
        <v>186</v>
      </c>
      <c r="J117" s="213">
        <v>783</v>
      </c>
      <c r="K117" s="209">
        <f t="shared" si="4"/>
        <v>1.4671618120300044E-05</v>
      </c>
      <c r="M117" s="40"/>
      <c r="N117"/>
    </row>
    <row r="118" spans="1:15" ht="18" customHeight="1">
      <c r="A118" s="214"/>
      <c r="B118" s="236">
        <v>213</v>
      </c>
      <c r="C118" s="237" t="s">
        <v>140</v>
      </c>
      <c r="D118" s="213">
        <v>316517976</v>
      </c>
      <c r="E118" s="209">
        <f t="shared" si="3"/>
        <v>2.5352830110416154</v>
      </c>
      <c r="G118" s="211"/>
      <c r="H118" s="206">
        <v>245</v>
      </c>
      <c r="I118" s="212" t="s">
        <v>187</v>
      </c>
      <c r="J118" s="213">
        <v>9481273</v>
      </c>
      <c r="K118" s="209">
        <f t="shared" si="4"/>
        <v>0.17765723722900584</v>
      </c>
      <c r="M118" s="40"/>
      <c r="N118"/>
      <c r="O118" s="219"/>
    </row>
    <row r="119" spans="1:14" ht="18" customHeight="1">
      <c r="A119" s="214"/>
      <c r="B119" s="236">
        <v>215</v>
      </c>
      <c r="C119" s="237" t="s">
        <v>141</v>
      </c>
      <c r="D119" s="213">
        <v>25289853</v>
      </c>
      <c r="E119" s="209">
        <f t="shared" si="3"/>
        <v>0.20256964698472552</v>
      </c>
      <c r="G119" s="211"/>
      <c r="H119" s="206">
        <v>246</v>
      </c>
      <c r="I119" s="212" t="s">
        <v>188</v>
      </c>
      <c r="J119" s="213">
        <v>1131182</v>
      </c>
      <c r="K119" s="209">
        <f t="shared" si="4"/>
        <v>0.021195747546050123</v>
      </c>
      <c r="M119" s="40"/>
      <c r="N119"/>
    </row>
    <row r="120" spans="1:14" ht="18" customHeight="1">
      <c r="A120" s="214"/>
      <c r="B120" s="236">
        <v>217</v>
      </c>
      <c r="C120" s="237" t="s">
        <v>142</v>
      </c>
      <c r="D120" s="213">
        <v>13082653</v>
      </c>
      <c r="E120" s="209">
        <f t="shared" si="3"/>
        <v>0.10479097683302709</v>
      </c>
      <c r="G120" s="211"/>
      <c r="H120" s="215"/>
      <c r="I120" s="216" t="s">
        <v>344</v>
      </c>
      <c r="J120" s="217">
        <f>J106+J108+J110+J111+J112+J113+J114+J118+J119</f>
        <v>43218258</v>
      </c>
      <c r="K120" s="218">
        <f t="shared" si="4"/>
        <v>0.809810698851344</v>
      </c>
      <c r="M120" s="40"/>
      <c r="N120"/>
    </row>
    <row r="121" spans="1:14" ht="18" customHeight="1">
      <c r="A121" s="214"/>
      <c r="B121" s="236">
        <v>218</v>
      </c>
      <c r="C121" s="237" t="s">
        <v>143</v>
      </c>
      <c r="D121" s="213">
        <v>118873427</v>
      </c>
      <c r="E121" s="209">
        <f t="shared" si="3"/>
        <v>0.9521663942947607</v>
      </c>
      <c r="G121" s="211"/>
      <c r="H121" s="215"/>
      <c r="I121" s="216" t="s">
        <v>287</v>
      </c>
      <c r="J121" s="217">
        <f>J122-J120</f>
        <v>129889775</v>
      </c>
      <c r="K121" s="218">
        <f t="shared" si="4"/>
        <v>2.433835474497696</v>
      </c>
      <c r="M121" s="40"/>
      <c r="N121"/>
    </row>
    <row r="122" spans="1:14" ht="18" customHeight="1" thickBot="1">
      <c r="A122" s="214"/>
      <c r="B122" s="236">
        <v>219</v>
      </c>
      <c r="C122" s="237" t="s">
        <v>144</v>
      </c>
      <c r="D122" s="213">
        <v>14426466</v>
      </c>
      <c r="E122" s="209">
        <f t="shared" si="3"/>
        <v>0.11555480867592016</v>
      </c>
      <c r="G122" s="220" t="s">
        <v>310</v>
      </c>
      <c r="H122" s="221" t="s">
        <v>345</v>
      </c>
      <c r="I122" s="222"/>
      <c r="J122" s="223">
        <f>SUM(J100:J119)</f>
        <v>173108033</v>
      </c>
      <c r="K122" s="224">
        <f t="shared" si="4"/>
        <v>3.24364617334904</v>
      </c>
      <c r="M122" s="40"/>
      <c r="N122"/>
    </row>
    <row r="123" spans="1:14" ht="18" customHeight="1">
      <c r="A123" s="214"/>
      <c r="B123" s="236">
        <v>220</v>
      </c>
      <c r="C123" s="237" t="s">
        <v>145</v>
      </c>
      <c r="D123" s="213">
        <v>101140888</v>
      </c>
      <c r="E123" s="209">
        <f t="shared" si="3"/>
        <v>0.8101302122191718</v>
      </c>
      <c r="G123" s="225" t="s">
        <v>193</v>
      </c>
      <c r="H123" s="226">
        <v>133</v>
      </c>
      <c r="I123" s="227" t="s">
        <v>194</v>
      </c>
      <c r="J123" s="228">
        <v>9869286</v>
      </c>
      <c r="K123" s="229">
        <f t="shared" si="4"/>
        <v>0.18492770793361882</v>
      </c>
      <c r="M123" s="40"/>
      <c r="N123"/>
    </row>
    <row r="124" spans="1:14" ht="18" customHeight="1">
      <c r="A124" s="214"/>
      <c r="B124" s="236">
        <v>221</v>
      </c>
      <c r="C124" s="237" t="s">
        <v>146</v>
      </c>
      <c r="D124" s="213">
        <v>398107</v>
      </c>
      <c r="E124" s="209">
        <f t="shared" si="3"/>
        <v>0.003188804397247707</v>
      </c>
      <c r="G124" s="211"/>
      <c r="H124" s="206">
        <v>135</v>
      </c>
      <c r="I124" s="212" t="s">
        <v>196</v>
      </c>
      <c r="J124" s="213">
        <v>1651109</v>
      </c>
      <c r="K124" s="209">
        <f t="shared" si="4"/>
        <v>0.030937983043410583</v>
      </c>
      <c r="M124" s="40"/>
      <c r="N124"/>
    </row>
    <row r="125" spans="1:14" ht="18" customHeight="1">
      <c r="A125" s="214"/>
      <c r="B125" s="236">
        <v>222</v>
      </c>
      <c r="C125" s="237" t="s">
        <v>147</v>
      </c>
      <c r="D125" s="213">
        <v>15807025</v>
      </c>
      <c r="E125" s="209">
        <f t="shared" si="3"/>
        <v>0.12661297296305876</v>
      </c>
      <c r="G125" s="211"/>
      <c r="H125" s="206">
        <v>137</v>
      </c>
      <c r="I125" s="212" t="s">
        <v>197</v>
      </c>
      <c r="J125" s="213">
        <v>74048805</v>
      </c>
      <c r="K125" s="209">
        <f t="shared" si="4"/>
        <v>1.387504200797656</v>
      </c>
      <c r="M125" s="40"/>
      <c r="N125"/>
    </row>
    <row r="126" spans="1:14" ht="18" customHeight="1">
      <c r="A126" s="214"/>
      <c r="B126" s="236">
        <v>225</v>
      </c>
      <c r="C126" s="237" t="s">
        <v>148</v>
      </c>
      <c r="D126" s="213">
        <v>21998460</v>
      </c>
      <c r="E126" s="209">
        <f t="shared" si="3"/>
        <v>0.1762058591802651</v>
      </c>
      <c r="G126" s="211"/>
      <c r="H126" s="206">
        <v>138</v>
      </c>
      <c r="I126" s="212" t="s">
        <v>198</v>
      </c>
      <c r="J126" s="213">
        <v>27491416</v>
      </c>
      <c r="K126" s="209">
        <f t="shared" si="4"/>
        <v>0.5151258711855766</v>
      </c>
      <c r="M126" s="40"/>
      <c r="N126"/>
    </row>
    <row r="127" spans="1:14" ht="18" customHeight="1">
      <c r="A127" s="214"/>
      <c r="B127" s="236">
        <v>228</v>
      </c>
      <c r="C127" s="237" t="s">
        <v>334</v>
      </c>
      <c r="D127" s="213">
        <v>715841</v>
      </c>
      <c r="E127" s="209">
        <f t="shared" si="3"/>
        <v>0.005733827660729894</v>
      </c>
      <c r="G127" s="211"/>
      <c r="H127" s="206">
        <v>140</v>
      </c>
      <c r="I127" s="212" t="s">
        <v>199</v>
      </c>
      <c r="J127" s="213">
        <v>232837452</v>
      </c>
      <c r="K127" s="209">
        <f t="shared" si="4"/>
        <v>4.3628380330111005</v>
      </c>
      <c r="M127" s="40"/>
      <c r="N127"/>
    </row>
    <row r="128" spans="1:14" ht="18" customHeight="1">
      <c r="A128" s="214"/>
      <c r="B128" s="236">
        <v>230</v>
      </c>
      <c r="C128" s="237" t="s">
        <v>150</v>
      </c>
      <c r="D128" s="213">
        <v>1633854</v>
      </c>
      <c r="E128" s="209">
        <f t="shared" si="3"/>
        <v>0.01308703644914748</v>
      </c>
      <c r="G128" s="211"/>
      <c r="H128" s="206">
        <v>141</v>
      </c>
      <c r="I128" s="212" t="s">
        <v>200</v>
      </c>
      <c r="J128" s="213">
        <v>7854805</v>
      </c>
      <c r="K128" s="209">
        <f t="shared" si="4"/>
        <v>0.14718096982046408</v>
      </c>
      <c r="M128" s="40"/>
      <c r="N128"/>
    </row>
    <row r="129" spans="1:15" ht="18" customHeight="1">
      <c r="A129" s="214"/>
      <c r="B129" s="236">
        <v>233</v>
      </c>
      <c r="C129" s="237" t="s">
        <v>151</v>
      </c>
      <c r="D129" s="213">
        <v>1910875</v>
      </c>
      <c r="E129" s="209">
        <f t="shared" si="3"/>
        <v>0.015305951923956907</v>
      </c>
      <c r="G129" s="211"/>
      <c r="H129" s="206">
        <v>143</v>
      </c>
      <c r="I129" s="212" t="s">
        <v>201</v>
      </c>
      <c r="J129" s="213">
        <v>2953735</v>
      </c>
      <c r="K129" s="209">
        <f t="shared" si="4"/>
        <v>0.055346196613747706</v>
      </c>
      <c r="M129" s="40"/>
      <c r="N129"/>
      <c r="O129" s="219"/>
    </row>
    <row r="130" spans="1:14" ht="18" customHeight="1">
      <c r="A130" s="214"/>
      <c r="B130" s="236">
        <v>234</v>
      </c>
      <c r="C130" s="237" t="s">
        <v>152</v>
      </c>
      <c r="D130" s="213">
        <v>178380296</v>
      </c>
      <c r="E130" s="209">
        <f t="shared" si="3"/>
        <v>1.4288115312394596</v>
      </c>
      <c r="G130" s="211"/>
      <c r="H130" s="206">
        <v>144</v>
      </c>
      <c r="I130" s="212" t="s">
        <v>202</v>
      </c>
      <c r="J130" s="213">
        <v>79407</v>
      </c>
      <c r="K130" s="209">
        <f t="shared" si="4"/>
        <v>0.0014879044445449115</v>
      </c>
      <c r="M130" s="40"/>
      <c r="N130"/>
    </row>
    <row r="131" spans="1:14" ht="18" customHeight="1">
      <c r="A131" s="214"/>
      <c r="B131" s="236">
        <v>241</v>
      </c>
      <c r="C131" s="237" t="s">
        <v>153</v>
      </c>
      <c r="D131" s="213">
        <v>1009299</v>
      </c>
      <c r="E131" s="209">
        <f t="shared" si="3"/>
        <v>0.008084402156550157</v>
      </c>
      <c r="G131" s="211"/>
      <c r="H131" s="206">
        <v>146</v>
      </c>
      <c r="I131" s="212" t="s">
        <v>204</v>
      </c>
      <c r="J131" s="213">
        <v>27672</v>
      </c>
      <c r="K131" s="209">
        <f t="shared" si="4"/>
        <v>0.0005185095997764276</v>
      </c>
      <c r="M131" s="40"/>
      <c r="N131"/>
    </row>
    <row r="132" spans="1:14" ht="18" customHeight="1">
      <c r="A132" s="214"/>
      <c r="B132" s="236">
        <v>242</v>
      </c>
      <c r="C132" s="237" t="s">
        <v>154</v>
      </c>
      <c r="D132" s="213">
        <v>4773119</v>
      </c>
      <c r="E132" s="209">
        <f t="shared" si="3"/>
        <v>0.0382322914587952</v>
      </c>
      <c r="G132" s="211"/>
      <c r="H132" s="206">
        <v>147</v>
      </c>
      <c r="I132" s="212" t="s">
        <v>205</v>
      </c>
      <c r="J132" s="213">
        <v>106578138</v>
      </c>
      <c r="K132" s="209">
        <f t="shared" si="4"/>
        <v>1.9970290430506243</v>
      </c>
      <c r="M132" s="40"/>
      <c r="N132"/>
    </row>
    <row r="133" spans="1:14" ht="18" customHeight="1">
      <c r="A133" s="214"/>
      <c r="B133" s="236">
        <v>243</v>
      </c>
      <c r="C133" s="252" t="s">
        <v>155</v>
      </c>
      <c r="D133" s="213">
        <v>27071</v>
      </c>
      <c r="E133" s="209">
        <f t="shared" si="3"/>
        <v>0.00021683648827549546</v>
      </c>
      <c r="G133" s="211"/>
      <c r="H133" s="206">
        <v>149</v>
      </c>
      <c r="I133" s="212" t="s">
        <v>206</v>
      </c>
      <c r="J133" s="213">
        <v>30772</v>
      </c>
      <c r="K133" s="209">
        <f t="shared" si="4"/>
        <v>0.0005765964658976667</v>
      </c>
      <c r="M133" s="40"/>
      <c r="N133"/>
    </row>
    <row r="134" spans="1:14" ht="18" customHeight="1" thickBot="1">
      <c r="A134" s="214"/>
      <c r="B134" s="236">
        <v>244</v>
      </c>
      <c r="C134" s="247" t="s">
        <v>335</v>
      </c>
      <c r="D134" s="213">
        <v>85096</v>
      </c>
      <c r="E134" s="209">
        <f t="shared" si="3"/>
        <v>0.0006816119761475957</v>
      </c>
      <c r="G134" s="220" t="s">
        <v>208</v>
      </c>
      <c r="H134" s="221" t="s">
        <v>346</v>
      </c>
      <c r="I134" s="222"/>
      <c r="J134" s="223">
        <f>SUM(J123:J133)</f>
        <v>463422597</v>
      </c>
      <c r="K134" s="224">
        <f t="shared" si="4"/>
        <v>8.683473015966417</v>
      </c>
      <c r="M134" s="40"/>
      <c r="N134"/>
    </row>
    <row r="135" spans="1:14" ht="18" customHeight="1">
      <c r="A135" s="214"/>
      <c r="B135" s="236">
        <v>247</v>
      </c>
      <c r="C135" s="237" t="s">
        <v>336</v>
      </c>
      <c r="D135" s="213">
        <v>519306</v>
      </c>
      <c r="E135" s="209">
        <f t="shared" si="3"/>
        <v>0.004159598440412044</v>
      </c>
      <c r="G135" s="225" t="s">
        <v>210</v>
      </c>
      <c r="H135" s="226">
        <v>501</v>
      </c>
      <c r="I135" s="227" t="s">
        <v>211</v>
      </c>
      <c r="J135" s="228">
        <v>1200381</v>
      </c>
      <c r="K135" s="229">
        <f t="shared" si="4"/>
        <v>0.022492377561767418</v>
      </c>
      <c r="M135" s="40"/>
      <c r="N135"/>
    </row>
    <row r="136" spans="1:14" ht="18" customHeight="1">
      <c r="A136" s="214"/>
      <c r="B136" s="215"/>
      <c r="C136" s="253" t="s">
        <v>160</v>
      </c>
      <c r="D136" s="217">
        <f>D108+D109+D110+D111+D112+D113+D114+D115+D118+D120+D121+D123+D124+D125+D126+D128+D129+D132+D131</f>
        <v>1584274980</v>
      </c>
      <c r="E136" s="218">
        <f aca="true" t="shared" si="5" ref="E136:E199">D136/$D$6*100</f>
        <v>12.689912567911449</v>
      </c>
      <c r="G136" s="211"/>
      <c r="H136" s="206">
        <v>504</v>
      </c>
      <c r="I136" s="212" t="s">
        <v>214</v>
      </c>
      <c r="J136" s="213">
        <v>90585</v>
      </c>
      <c r="K136" s="209">
        <f t="shared" si="4"/>
        <v>0.0016973544411588502</v>
      </c>
      <c r="M136" s="40"/>
      <c r="N136"/>
    </row>
    <row r="137" spans="1:14" ht="18" customHeight="1">
      <c r="A137" s="214"/>
      <c r="B137" s="230"/>
      <c r="C137" s="231" t="s">
        <v>347</v>
      </c>
      <c r="D137" s="217">
        <f>D106+D107+D119</f>
        <v>66179498</v>
      </c>
      <c r="E137" s="218">
        <f t="shared" si="5"/>
        <v>0.5300923476101798</v>
      </c>
      <c r="G137" s="211"/>
      <c r="H137" s="206">
        <v>506</v>
      </c>
      <c r="I137" s="212" t="s">
        <v>216</v>
      </c>
      <c r="J137" s="213">
        <v>5180761</v>
      </c>
      <c r="K137" s="209">
        <f t="shared" si="4"/>
        <v>0.09707553890746332</v>
      </c>
      <c r="M137" s="40"/>
      <c r="N137"/>
    </row>
    <row r="138" spans="1:14" ht="18" customHeight="1">
      <c r="A138" s="214"/>
      <c r="B138" s="230"/>
      <c r="C138" s="231" t="s">
        <v>348</v>
      </c>
      <c r="D138" s="217">
        <f>D139-D136-D137</f>
        <v>194157437</v>
      </c>
      <c r="E138" s="218">
        <f t="shared" si="5"/>
        <v>1.5551851358151065</v>
      </c>
      <c r="G138" s="211"/>
      <c r="H138" s="206">
        <v>507</v>
      </c>
      <c r="I138" s="212" t="s">
        <v>217</v>
      </c>
      <c r="J138" s="213">
        <v>193480</v>
      </c>
      <c r="K138" s="209">
        <f t="shared" si="4"/>
        <v>0.003625369953915265</v>
      </c>
      <c r="M138" s="40"/>
      <c r="N138"/>
    </row>
    <row r="139" spans="1:14" ht="18" customHeight="1" thickBot="1">
      <c r="A139" s="254" t="s">
        <v>349</v>
      </c>
      <c r="B139" s="255" t="s">
        <v>339</v>
      </c>
      <c r="C139" s="256"/>
      <c r="D139" s="223">
        <f>SUM(D106:D135)</f>
        <v>1844611915</v>
      </c>
      <c r="E139" s="257">
        <f t="shared" si="5"/>
        <v>14.775190051336736</v>
      </c>
      <c r="G139" s="211"/>
      <c r="H139" s="206">
        <v>509</v>
      </c>
      <c r="I139" s="212" t="s">
        <v>219</v>
      </c>
      <c r="J139" s="213">
        <v>159174</v>
      </c>
      <c r="K139" s="209">
        <f t="shared" si="4"/>
        <v>0.002982554460639386</v>
      </c>
      <c r="M139" s="40"/>
      <c r="N139"/>
    </row>
    <row r="140" spans="1:14" ht="18" customHeight="1">
      <c r="A140" s="258" t="s">
        <v>350</v>
      </c>
      <c r="B140" s="259">
        <v>150</v>
      </c>
      <c r="C140" s="260" t="s">
        <v>166</v>
      </c>
      <c r="D140" s="228">
        <v>81945</v>
      </c>
      <c r="E140" s="209">
        <f t="shared" si="5"/>
        <v>0.0006563727247510427</v>
      </c>
      <c r="G140" s="211"/>
      <c r="H140" s="206">
        <v>510</v>
      </c>
      <c r="I140" s="212" t="s">
        <v>220</v>
      </c>
      <c r="J140" s="213">
        <v>411789</v>
      </c>
      <c r="K140" s="209">
        <f t="shared" si="4"/>
        <v>0.007715978230064157</v>
      </c>
      <c r="M140" s="40"/>
      <c r="N140"/>
    </row>
    <row r="141" spans="1:15" ht="18" customHeight="1">
      <c r="A141" s="214" t="s">
        <v>351</v>
      </c>
      <c r="B141" s="206">
        <v>151</v>
      </c>
      <c r="C141" s="207" t="s">
        <v>168</v>
      </c>
      <c r="D141" s="213">
        <v>29140</v>
      </c>
      <c r="E141" s="209">
        <f t="shared" si="5"/>
        <v>0.00023340900847208964</v>
      </c>
      <c r="G141" s="211"/>
      <c r="H141" s="206">
        <v>514</v>
      </c>
      <c r="I141" s="212" t="s">
        <v>224</v>
      </c>
      <c r="J141" s="213">
        <v>2774</v>
      </c>
      <c r="K141" s="209">
        <f t="shared" si="4"/>
        <v>5.197837632913451E-05</v>
      </c>
      <c r="M141" s="40"/>
      <c r="N141"/>
      <c r="O141" s="219"/>
    </row>
    <row r="142" spans="1:15" ht="18" customHeight="1">
      <c r="A142" s="214"/>
      <c r="B142" s="206">
        <v>152</v>
      </c>
      <c r="C142" s="207" t="s">
        <v>169</v>
      </c>
      <c r="D142" s="213">
        <v>4405102</v>
      </c>
      <c r="E142" s="209">
        <f t="shared" si="5"/>
        <v>0.035284505492052816</v>
      </c>
      <c r="G142" s="211"/>
      <c r="H142" s="206">
        <v>515</v>
      </c>
      <c r="I142" s="212" t="s">
        <v>225</v>
      </c>
      <c r="J142" s="213">
        <v>24062</v>
      </c>
      <c r="K142" s="209">
        <f t="shared" si="4"/>
        <v>0.00045086650729330737</v>
      </c>
      <c r="M142" s="40"/>
      <c r="N142"/>
      <c r="O142" s="219"/>
    </row>
    <row r="143" spans="1:11" ht="18" customHeight="1">
      <c r="A143" s="214"/>
      <c r="B143" s="206">
        <v>153</v>
      </c>
      <c r="C143" s="207" t="s">
        <v>170</v>
      </c>
      <c r="D143" s="213">
        <v>21397388</v>
      </c>
      <c r="E143" s="209">
        <f t="shared" si="5"/>
        <v>0.17139132179041144</v>
      </c>
      <c r="G143" s="211"/>
      <c r="H143" s="206">
        <v>516</v>
      </c>
      <c r="I143" s="212" t="s">
        <v>226</v>
      </c>
      <c r="J143" s="213">
        <v>201</v>
      </c>
      <c r="K143" s="209">
        <f t="shared" si="4"/>
        <v>3.7662774485061418E-06</v>
      </c>
    </row>
    <row r="144" spans="1:14" ht="18" customHeight="1">
      <c r="A144" s="214"/>
      <c r="B144" s="206">
        <v>154</v>
      </c>
      <c r="C144" s="207" t="s">
        <v>171</v>
      </c>
      <c r="D144" s="213">
        <v>170319</v>
      </c>
      <c r="E144" s="209">
        <f t="shared" si="5"/>
        <v>0.0013642412118722662</v>
      </c>
      <c r="G144" s="211"/>
      <c r="H144" s="206">
        <v>517</v>
      </c>
      <c r="I144" s="212" t="s">
        <v>227</v>
      </c>
      <c r="J144" s="213">
        <v>498731</v>
      </c>
      <c r="K144" s="209">
        <f t="shared" si="4"/>
        <v>0.009345071234681177</v>
      </c>
      <c r="M144" s="40"/>
      <c r="N144"/>
    </row>
    <row r="145" spans="1:14" ht="18" customHeight="1">
      <c r="A145" s="214"/>
      <c r="B145" s="206">
        <v>155</v>
      </c>
      <c r="C145" s="207" t="s">
        <v>172</v>
      </c>
      <c r="D145" s="213">
        <v>288469</v>
      </c>
      <c r="E145" s="209">
        <f t="shared" si="5"/>
        <v>0.002310613015268882</v>
      </c>
      <c r="G145" s="211"/>
      <c r="H145" s="42">
        <v>518</v>
      </c>
      <c r="I145" s="244" t="s">
        <v>228</v>
      </c>
      <c r="J145" s="213">
        <v>86928</v>
      </c>
      <c r="K145" s="209">
        <f t="shared" si="4"/>
        <v>0.0016288306768345367</v>
      </c>
      <c r="M145" s="40"/>
      <c r="N145"/>
    </row>
    <row r="146" spans="1:14" ht="18" customHeight="1">
      <c r="A146" s="214"/>
      <c r="B146" s="206">
        <v>156</v>
      </c>
      <c r="C146" s="207" t="s">
        <v>173</v>
      </c>
      <c r="D146" s="213">
        <v>258556</v>
      </c>
      <c r="E146" s="209">
        <f t="shared" si="5"/>
        <v>0.0020710123402371177</v>
      </c>
      <c r="G146" s="211"/>
      <c r="H146" s="206">
        <v>520</v>
      </c>
      <c r="I146" s="244" t="s">
        <v>230</v>
      </c>
      <c r="J146" s="213">
        <v>80407</v>
      </c>
      <c r="K146" s="209">
        <f t="shared" si="4"/>
        <v>0.0015066421432936982</v>
      </c>
      <c r="M146" s="40"/>
      <c r="N146"/>
    </row>
    <row r="147" spans="1:14" ht="18" customHeight="1">
      <c r="A147" s="214"/>
      <c r="B147" s="206">
        <v>157</v>
      </c>
      <c r="C147" s="207" t="s">
        <v>343</v>
      </c>
      <c r="D147" s="213">
        <v>18976174</v>
      </c>
      <c r="E147" s="209">
        <f t="shared" si="5"/>
        <v>0.1519975963601183</v>
      </c>
      <c r="G147" s="211"/>
      <c r="H147" s="206">
        <v>521</v>
      </c>
      <c r="I147" s="212" t="s">
        <v>231</v>
      </c>
      <c r="J147" s="213">
        <v>725041</v>
      </c>
      <c r="K147" s="209">
        <f t="shared" si="4"/>
        <v>0.01358559983851911</v>
      </c>
      <c r="M147" s="40"/>
      <c r="N147"/>
    </row>
    <row r="148" spans="1:14" ht="18" customHeight="1">
      <c r="A148" s="214"/>
      <c r="B148" s="236">
        <v>223</v>
      </c>
      <c r="C148" s="237" t="s">
        <v>175</v>
      </c>
      <c r="D148" s="213">
        <v>82608691</v>
      </c>
      <c r="E148" s="209">
        <f t="shared" si="5"/>
        <v>0.6616888351917377</v>
      </c>
      <c r="G148" s="211"/>
      <c r="H148" s="206">
        <v>524</v>
      </c>
      <c r="I148" s="212" t="s">
        <v>234</v>
      </c>
      <c r="J148" s="213">
        <v>10469812</v>
      </c>
      <c r="K148" s="209">
        <f t="shared" si="4"/>
        <v>0.19618018321243277</v>
      </c>
      <c r="M148" s="40"/>
      <c r="N148"/>
    </row>
    <row r="149" spans="1:14" ht="18" customHeight="1">
      <c r="A149" s="214"/>
      <c r="B149" s="236">
        <v>224</v>
      </c>
      <c r="C149" s="237" t="s">
        <v>176</v>
      </c>
      <c r="D149" s="213">
        <v>344786108</v>
      </c>
      <c r="E149" s="209">
        <f t="shared" si="5"/>
        <v>2.761708428388154</v>
      </c>
      <c r="G149" s="211"/>
      <c r="H149" s="206">
        <v>527</v>
      </c>
      <c r="I149" s="212" t="s">
        <v>237</v>
      </c>
      <c r="J149" s="213">
        <v>203510</v>
      </c>
      <c r="K149" s="209">
        <f t="shared" si="4"/>
        <v>0.0038133090723655966</v>
      </c>
      <c r="M149" s="40"/>
      <c r="N149"/>
    </row>
    <row r="150" spans="1:14" ht="18" customHeight="1">
      <c r="A150" s="214"/>
      <c r="B150" s="236">
        <v>227</v>
      </c>
      <c r="C150" s="237" t="s">
        <v>177</v>
      </c>
      <c r="D150" s="213">
        <v>55332967</v>
      </c>
      <c r="E150" s="209">
        <f t="shared" si="5"/>
        <v>0.4432125244779978</v>
      </c>
      <c r="G150" s="211"/>
      <c r="H150" s="206">
        <v>529</v>
      </c>
      <c r="I150" s="212" t="s">
        <v>239</v>
      </c>
      <c r="J150" s="213">
        <v>40773</v>
      </c>
      <c r="K150" s="209">
        <f t="shared" si="4"/>
        <v>0.0007639921910842832</v>
      </c>
      <c r="M150" s="40"/>
      <c r="N150"/>
    </row>
    <row r="151" spans="1:14" ht="18" customHeight="1">
      <c r="A151" s="214"/>
      <c r="B151" s="236">
        <v>229</v>
      </c>
      <c r="C151" s="237" t="s">
        <v>178</v>
      </c>
      <c r="D151" s="213">
        <v>231</v>
      </c>
      <c r="E151" s="209">
        <f t="shared" si="5"/>
        <v>1.850291041765707E-06</v>
      </c>
      <c r="G151" s="211"/>
      <c r="H151" s="206">
        <v>530</v>
      </c>
      <c r="I151" s="212" t="s">
        <v>240</v>
      </c>
      <c r="J151" s="213">
        <v>2805433</v>
      </c>
      <c r="K151" s="209">
        <f t="shared" si="4"/>
        <v>0.05256735841390513</v>
      </c>
      <c r="M151" s="40"/>
      <c r="N151"/>
    </row>
    <row r="152" spans="1:14" ht="18" customHeight="1">
      <c r="A152" s="214"/>
      <c r="B152" s="236">
        <v>231</v>
      </c>
      <c r="C152" s="237" t="s">
        <v>179</v>
      </c>
      <c r="D152" s="213">
        <v>13469367</v>
      </c>
      <c r="E152" s="209">
        <f t="shared" si="5"/>
        <v>0.10788852423530146</v>
      </c>
      <c r="G152" s="211"/>
      <c r="H152" s="206">
        <v>531</v>
      </c>
      <c r="I152" s="212" t="s">
        <v>241</v>
      </c>
      <c r="J152" s="213">
        <v>229087</v>
      </c>
      <c r="K152" s="209">
        <f t="shared" si="4"/>
        <v>0.004292563193263316</v>
      </c>
      <c r="M152" s="40"/>
      <c r="N152"/>
    </row>
    <row r="153" spans="1:14" ht="18" customHeight="1">
      <c r="A153" s="214"/>
      <c r="B153" s="236">
        <v>232</v>
      </c>
      <c r="C153" s="237" t="s">
        <v>180</v>
      </c>
      <c r="D153" s="213">
        <v>1733589</v>
      </c>
      <c r="E153" s="209">
        <f t="shared" si="5"/>
        <v>0.01388590561386827</v>
      </c>
      <c r="G153" s="211"/>
      <c r="H153" s="206">
        <v>532</v>
      </c>
      <c r="I153" s="212" t="s">
        <v>242</v>
      </c>
      <c r="J153" s="213">
        <v>94381</v>
      </c>
      <c r="K153" s="209">
        <f t="shared" si="4"/>
        <v>0.0017684827456092447</v>
      </c>
      <c r="M153" s="40"/>
      <c r="N153"/>
    </row>
    <row r="154" spans="1:15" ht="18" customHeight="1">
      <c r="A154" s="214"/>
      <c r="B154" s="236">
        <v>235</v>
      </c>
      <c r="C154" s="237" t="s">
        <v>181</v>
      </c>
      <c r="D154" s="213">
        <v>13623065</v>
      </c>
      <c r="E154" s="209">
        <f t="shared" si="5"/>
        <v>0.10911963260126381</v>
      </c>
      <c r="G154" s="211"/>
      <c r="H154" s="206">
        <v>533</v>
      </c>
      <c r="I154" s="212" t="s">
        <v>243</v>
      </c>
      <c r="J154" s="213">
        <v>97106</v>
      </c>
      <c r="K154" s="209">
        <f t="shared" si="4"/>
        <v>0.0018195429746996883</v>
      </c>
      <c r="M154" s="40"/>
      <c r="N154"/>
      <c r="O154" s="219"/>
    </row>
    <row r="155" spans="1:14" ht="18" customHeight="1">
      <c r="A155" s="214"/>
      <c r="B155" s="236">
        <v>236</v>
      </c>
      <c r="C155" s="237" t="s">
        <v>182</v>
      </c>
      <c r="D155" s="213">
        <v>2494022</v>
      </c>
      <c r="E155" s="209">
        <f t="shared" si="5"/>
        <v>0.019976911534920313</v>
      </c>
      <c r="G155" s="211"/>
      <c r="H155" s="206">
        <v>535</v>
      </c>
      <c r="I155" s="212" t="s">
        <v>245</v>
      </c>
      <c r="J155" s="213">
        <v>5202364</v>
      </c>
      <c r="K155" s="209">
        <f t="shared" si="4"/>
        <v>0.09748032941353336</v>
      </c>
      <c r="M155" s="40"/>
      <c r="N155"/>
    </row>
    <row r="156" spans="1:14" ht="18" customHeight="1">
      <c r="A156" s="214"/>
      <c r="B156" s="236">
        <v>237</v>
      </c>
      <c r="C156" s="237" t="s">
        <v>183</v>
      </c>
      <c r="D156" s="213">
        <v>1912667</v>
      </c>
      <c r="E156" s="209">
        <f t="shared" si="5"/>
        <v>0.015320305696886968</v>
      </c>
      <c r="G156" s="211"/>
      <c r="H156" s="206">
        <v>537</v>
      </c>
      <c r="I156" s="261" t="s">
        <v>247</v>
      </c>
      <c r="J156" s="213">
        <v>74231</v>
      </c>
      <c r="K156" s="209">
        <f t="shared" si="4"/>
        <v>0.001390918115821191</v>
      </c>
      <c r="M156" s="40"/>
      <c r="N156"/>
    </row>
    <row r="157" spans="1:14" ht="18" customHeight="1">
      <c r="A157" s="214"/>
      <c r="B157" s="236">
        <v>238</v>
      </c>
      <c r="C157" s="237" t="s">
        <v>184</v>
      </c>
      <c r="D157" s="213">
        <v>25532324</v>
      </c>
      <c r="E157" s="209">
        <f t="shared" si="5"/>
        <v>0.20451181979506305</v>
      </c>
      <c r="G157" s="211"/>
      <c r="H157" s="206">
        <v>538</v>
      </c>
      <c r="I157" s="212" t="s">
        <v>248</v>
      </c>
      <c r="J157" s="213">
        <v>1588005</v>
      </c>
      <c r="K157" s="209">
        <f t="shared" si="4"/>
        <v>0.02975555930156714</v>
      </c>
      <c r="M157" s="40"/>
      <c r="N157"/>
    </row>
    <row r="158" spans="1:15" ht="18" customHeight="1">
      <c r="A158" s="214"/>
      <c r="B158" s="236">
        <v>239</v>
      </c>
      <c r="C158" s="237" t="s">
        <v>185</v>
      </c>
      <c r="D158" s="213">
        <v>785119</v>
      </c>
      <c r="E158" s="209">
        <f t="shared" si="5"/>
        <v>0.006288738755065152</v>
      </c>
      <c r="G158" s="211"/>
      <c r="H158" s="42">
        <v>540</v>
      </c>
      <c r="I158" s="244" t="s">
        <v>250</v>
      </c>
      <c r="J158" s="213">
        <v>265399</v>
      </c>
      <c r="K158" s="209">
        <f t="shared" si="4"/>
        <v>0.004972966510229261</v>
      </c>
      <c r="M158" s="40"/>
      <c r="N158"/>
      <c r="O158" s="219"/>
    </row>
    <row r="159" spans="1:14" ht="18" customHeight="1">
      <c r="A159" s="214"/>
      <c r="B159" s="236">
        <v>245</v>
      </c>
      <c r="C159" s="237" t="s">
        <v>187</v>
      </c>
      <c r="D159" s="213">
        <v>40839843</v>
      </c>
      <c r="E159" s="209">
        <f t="shared" si="5"/>
        <v>0.3271237906927183</v>
      </c>
      <c r="G159" s="211"/>
      <c r="H159" s="206">
        <v>541</v>
      </c>
      <c r="I159" s="212" t="s">
        <v>251</v>
      </c>
      <c r="J159" s="213">
        <v>509913</v>
      </c>
      <c r="K159" s="209">
        <f t="shared" si="4"/>
        <v>0.00955459618209011</v>
      </c>
      <c r="M159" s="40"/>
      <c r="N159"/>
    </row>
    <row r="160" spans="1:14" ht="18" customHeight="1">
      <c r="A160" s="214"/>
      <c r="B160" s="236">
        <v>246</v>
      </c>
      <c r="C160" s="237" t="s">
        <v>188</v>
      </c>
      <c r="D160" s="213">
        <v>1555493</v>
      </c>
      <c r="E160" s="209">
        <f t="shared" si="5"/>
        <v>0.012459371270256557</v>
      </c>
      <c r="G160" s="211"/>
      <c r="H160" s="206">
        <v>542</v>
      </c>
      <c r="I160" s="212" t="s">
        <v>252</v>
      </c>
      <c r="J160" s="213">
        <v>129064</v>
      </c>
      <c r="K160" s="209">
        <f t="shared" si="4"/>
        <v>0.002418362351313416</v>
      </c>
      <c r="M160" s="40"/>
      <c r="N160"/>
    </row>
    <row r="161" spans="1:14" ht="18" customHeight="1">
      <c r="A161" s="214"/>
      <c r="B161" s="230"/>
      <c r="C161" s="253" t="s">
        <v>352</v>
      </c>
      <c r="D161" s="217">
        <f>D148+D150+D152+D153+D154+D155+D156+D159+D160</f>
        <v>213569704</v>
      </c>
      <c r="E161" s="218">
        <f t="shared" si="5"/>
        <v>1.7106758013149512</v>
      </c>
      <c r="G161" s="211"/>
      <c r="H161" s="206">
        <v>543</v>
      </c>
      <c r="I161" s="212" t="s">
        <v>253</v>
      </c>
      <c r="J161" s="213">
        <v>3945737</v>
      </c>
      <c r="K161" s="209">
        <f t="shared" si="4"/>
        <v>0.07393403124794168</v>
      </c>
      <c r="M161" s="40"/>
      <c r="N161"/>
    </row>
    <row r="162" spans="1:14" ht="18" customHeight="1">
      <c r="A162" s="214"/>
      <c r="B162" s="230"/>
      <c r="C162" s="231" t="s">
        <v>353</v>
      </c>
      <c r="D162" s="217">
        <f>D163-D161</f>
        <v>416710875</v>
      </c>
      <c r="E162" s="218">
        <f t="shared" si="5"/>
        <v>3.3378199091725085</v>
      </c>
      <c r="G162" s="211"/>
      <c r="H162" s="206">
        <v>545</v>
      </c>
      <c r="I162" s="212" t="s">
        <v>255</v>
      </c>
      <c r="J162" s="213">
        <v>951800</v>
      </c>
      <c r="K162" s="209">
        <f t="shared" si="4"/>
        <v>0.017834541669095254</v>
      </c>
      <c r="M162" s="40"/>
      <c r="N162"/>
    </row>
    <row r="163" spans="1:14" ht="18" customHeight="1" thickBot="1">
      <c r="A163" s="220" t="s">
        <v>354</v>
      </c>
      <c r="B163" s="221" t="s">
        <v>345</v>
      </c>
      <c r="C163" s="232"/>
      <c r="D163" s="223">
        <f>SUM(D140:D160)</f>
        <v>630280579</v>
      </c>
      <c r="E163" s="224">
        <f t="shared" si="5"/>
        <v>5.048495710487459</v>
      </c>
      <c r="G163" s="211"/>
      <c r="H163" s="206">
        <v>546</v>
      </c>
      <c r="I163" s="212" t="s">
        <v>256</v>
      </c>
      <c r="J163" s="213">
        <v>5599706</v>
      </c>
      <c r="K163" s="209">
        <f t="shared" si="4"/>
        <v>0.10492560410977379</v>
      </c>
      <c r="M163" s="40"/>
      <c r="N163"/>
    </row>
    <row r="164" spans="1:14" ht="18" customHeight="1">
      <c r="A164" s="245" t="s">
        <v>193</v>
      </c>
      <c r="B164" s="226">
        <v>133</v>
      </c>
      <c r="C164" s="262" t="s">
        <v>194</v>
      </c>
      <c r="D164" s="228">
        <v>8533214</v>
      </c>
      <c r="E164" s="209">
        <f t="shared" si="5"/>
        <v>0.06835034381675202</v>
      </c>
      <c r="G164" s="211"/>
      <c r="H164" s="206">
        <v>547</v>
      </c>
      <c r="I164" s="212" t="s">
        <v>257</v>
      </c>
      <c r="J164" s="213">
        <v>1950</v>
      </c>
      <c r="K164" s="209">
        <f t="shared" si="4"/>
        <v>3.653851256013421E-05</v>
      </c>
      <c r="M164" s="40"/>
      <c r="N164"/>
    </row>
    <row r="165" spans="1:14" ht="18" customHeight="1">
      <c r="A165" s="245"/>
      <c r="B165" s="206">
        <v>134</v>
      </c>
      <c r="C165" s="207" t="s">
        <v>195</v>
      </c>
      <c r="D165" s="213">
        <v>15493515</v>
      </c>
      <c r="E165" s="209">
        <f t="shared" si="5"/>
        <v>0.12410178359291173</v>
      </c>
      <c r="G165" s="211"/>
      <c r="H165" s="206">
        <v>549</v>
      </c>
      <c r="I165" s="212" t="s">
        <v>259</v>
      </c>
      <c r="J165" s="213">
        <v>615122</v>
      </c>
      <c r="K165" s="209">
        <f t="shared" si="4"/>
        <v>0.01152597072975122</v>
      </c>
      <c r="M165" s="40"/>
      <c r="N165"/>
    </row>
    <row r="166" spans="1:14" ht="18" customHeight="1">
      <c r="A166" s="245"/>
      <c r="B166" s="206">
        <v>135</v>
      </c>
      <c r="C166" s="207" t="s">
        <v>196</v>
      </c>
      <c r="D166" s="213">
        <v>49933603</v>
      </c>
      <c r="E166" s="209">
        <f t="shared" si="5"/>
        <v>0.39996406196530404</v>
      </c>
      <c r="G166" s="211"/>
      <c r="H166" s="206">
        <v>551</v>
      </c>
      <c r="I166" s="212" t="s">
        <v>261</v>
      </c>
      <c r="J166" s="213">
        <v>18350587</v>
      </c>
      <c r="K166" s="209">
        <f t="shared" si="4"/>
        <v>0.34384777106940284</v>
      </c>
      <c r="M166" s="40"/>
      <c r="N166"/>
    </row>
    <row r="167" spans="1:15" ht="18" customHeight="1">
      <c r="A167" s="245"/>
      <c r="B167" s="206">
        <v>137</v>
      </c>
      <c r="C167" s="207" t="s">
        <v>197</v>
      </c>
      <c r="D167" s="213">
        <v>203842177</v>
      </c>
      <c r="E167" s="209">
        <f t="shared" si="5"/>
        <v>1.6327591083857993</v>
      </c>
      <c r="G167" s="211"/>
      <c r="H167" s="206">
        <v>552</v>
      </c>
      <c r="I167" s="212" t="s">
        <v>262</v>
      </c>
      <c r="J167" s="213">
        <v>1226</v>
      </c>
      <c r="K167" s="209">
        <f t="shared" si="4"/>
        <v>2.2972418666012584E-05</v>
      </c>
      <c r="M167" s="40"/>
      <c r="N167"/>
      <c r="O167" s="219"/>
    </row>
    <row r="168" spans="1:14" ht="18" customHeight="1">
      <c r="A168" s="245"/>
      <c r="B168" s="206">
        <v>138</v>
      </c>
      <c r="C168" s="207" t="s">
        <v>198</v>
      </c>
      <c r="D168" s="213">
        <v>120678359</v>
      </c>
      <c r="E168" s="209">
        <f t="shared" si="5"/>
        <v>0.9666237514834891</v>
      </c>
      <c r="G168" s="211"/>
      <c r="H168" s="206">
        <v>553</v>
      </c>
      <c r="I168" s="212" t="s">
        <v>263</v>
      </c>
      <c r="J168" s="213">
        <v>1245130</v>
      </c>
      <c r="K168" s="209">
        <f t="shared" si="4"/>
        <v>0.023330870843076876</v>
      </c>
      <c r="M168" s="40"/>
      <c r="N168"/>
    </row>
    <row r="169" spans="1:14" ht="18" customHeight="1">
      <c r="A169" s="245"/>
      <c r="B169" s="206">
        <v>140</v>
      </c>
      <c r="C169" s="207" t="s">
        <v>199</v>
      </c>
      <c r="D169" s="213">
        <v>84880003</v>
      </c>
      <c r="E169" s="209">
        <f t="shared" si="5"/>
        <v>0.6798818579045296</v>
      </c>
      <c r="G169" s="211"/>
      <c r="H169" s="206">
        <v>554</v>
      </c>
      <c r="I169" s="212" t="s">
        <v>264</v>
      </c>
      <c r="J169" s="213">
        <v>629008</v>
      </c>
      <c r="K169" s="209">
        <f>J169/$J$6*100</f>
        <v>0.011786162414576872</v>
      </c>
      <c r="M169" s="40"/>
      <c r="N169"/>
    </row>
    <row r="170" spans="1:14" ht="18" customHeight="1">
      <c r="A170" s="245"/>
      <c r="B170" s="206">
        <v>141</v>
      </c>
      <c r="C170" s="207" t="s">
        <v>200</v>
      </c>
      <c r="D170" s="213">
        <v>176551823</v>
      </c>
      <c r="E170" s="209">
        <f t="shared" si="5"/>
        <v>1.4141656125727478</v>
      </c>
      <c r="G170" s="205"/>
      <c r="H170" s="206">
        <v>556</v>
      </c>
      <c r="I170" s="263" t="s">
        <v>266</v>
      </c>
      <c r="J170" s="264">
        <v>12399</v>
      </c>
      <c r="K170" s="209">
        <f>J170/$J$6*100</f>
        <v>0.00023232872678620724</v>
      </c>
      <c r="M170" s="40"/>
      <c r="N170"/>
    </row>
    <row r="171" spans="1:14" ht="18" customHeight="1" thickBot="1">
      <c r="A171" s="245"/>
      <c r="B171" s="206">
        <v>143</v>
      </c>
      <c r="C171" s="207" t="s">
        <v>201</v>
      </c>
      <c r="D171" s="213">
        <v>45212193</v>
      </c>
      <c r="E171" s="209">
        <f t="shared" si="5"/>
        <v>0.36214595535273686</v>
      </c>
      <c r="G171" s="220" t="s">
        <v>270</v>
      </c>
      <c r="H171" s="221" t="s">
        <v>355</v>
      </c>
      <c r="I171" s="222"/>
      <c r="J171" s="223">
        <f>SUM(J135:J170)</f>
        <v>61716057</v>
      </c>
      <c r="K171" s="224">
        <f>J171/$J$6*100</f>
        <v>1.1564168840289533</v>
      </c>
      <c r="M171" s="40"/>
      <c r="N171"/>
    </row>
    <row r="172" spans="1:14" ht="18" customHeight="1">
      <c r="A172" s="245"/>
      <c r="B172" s="206">
        <v>144</v>
      </c>
      <c r="C172" s="207" t="s">
        <v>202</v>
      </c>
      <c r="D172" s="213">
        <v>27452754</v>
      </c>
      <c r="E172" s="209">
        <f t="shared" si="5"/>
        <v>0.21989430648483846</v>
      </c>
      <c r="G172" s="265"/>
      <c r="H172" s="266"/>
      <c r="I172" s="265"/>
      <c r="J172" s="267"/>
      <c r="K172" s="268"/>
      <c r="M172" s="40"/>
      <c r="N172"/>
    </row>
    <row r="173" spans="1:14" ht="18" customHeight="1">
      <c r="A173" s="245"/>
      <c r="B173" s="206">
        <v>145</v>
      </c>
      <c r="C173" s="207" t="s">
        <v>203</v>
      </c>
      <c r="D173" s="213">
        <v>171093</v>
      </c>
      <c r="E173" s="209">
        <f t="shared" si="5"/>
        <v>0.0013704408883498708</v>
      </c>
      <c r="G173" s="269"/>
      <c r="H173" s="270"/>
      <c r="I173" s="271"/>
      <c r="J173" s="272"/>
      <c r="K173" s="273"/>
      <c r="M173" s="40"/>
      <c r="N173"/>
    </row>
    <row r="174" spans="1:14" ht="18" customHeight="1">
      <c r="A174" s="245"/>
      <c r="B174" s="206">
        <v>146</v>
      </c>
      <c r="C174" s="207" t="s">
        <v>204</v>
      </c>
      <c r="D174" s="213">
        <v>20506031</v>
      </c>
      <c r="E174" s="209">
        <f t="shared" si="5"/>
        <v>0.1642516253743285</v>
      </c>
      <c r="G174" s="269"/>
      <c r="H174" s="270"/>
      <c r="I174" s="271"/>
      <c r="J174" s="272"/>
      <c r="K174" s="273"/>
      <c r="M174" s="40"/>
      <c r="N174"/>
    </row>
    <row r="175" spans="1:14" ht="18" customHeight="1">
      <c r="A175" s="245"/>
      <c r="B175" s="206">
        <v>147</v>
      </c>
      <c r="C175" s="207" t="s">
        <v>205</v>
      </c>
      <c r="D175" s="213">
        <v>327739723</v>
      </c>
      <c r="E175" s="209">
        <f t="shared" si="5"/>
        <v>2.6251682835397157</v>
      </c>
      <c r="G175" s="269"/>
      <c r="H175" s="274"/>
      <c r="I175" s="269"/>
      <c r="J175" s="275"/>
      <c r="K175" s="273"/>
      <c r="M175" s="40"/>
      <c r="N175"/>
    </row>
    <row r="176" spans="1:14" ht="18" customHeight="1">
      <c r="A176" s="245"/>
      <c r="B176" s="206">
        <v>149</v>
      </c>
      <c r="C176" s="207" t="s">
        <v>206</v>
      </c>
      <c r="D176" s="213">
        <v>19489342</v>
      </c>
      <c r="E176" s="209">
        <f t="shared" si="5"/>
        <v>0.15610802992427772</v>
      </c>
      <c r="G176" s="40"/>
      <c r="H176" s="276"/>
      <c r="J176" s="272"/>
      <c r="K176" s="273"/>
      <c r="M176" s="40"/>
      <c r="N176"/>
    </row>
    <row r="177" spans="1:14" ht="18" customHeight="1">
      <c r="A177" s="245"/>
      <c r="B177" s="277">
        <v>158</v>
      </c>
      <c r="C177" s="278" t="s">
        <v>207</v>
      </c>
      <c r="D177" s="264">
        <v>31875</v>
      </c>
      <c r="E177" s="209">
        <f t="shared" si="5"/>
        <v>0.00025531613400987845</v>
      </c>
      <c r="G177" s="40"/>
      <c r="H177" s="276"/>
      <c r="M177" s="40"/>
      <c r="N177"/>
    </row>
    <row r="178" spans="1:14" ht="18" customHeight="1" thickBot="1">
      <c r="A178" s="254" t="s">
        <v>356</v>
      </c>
      <c r="B178" s="255" t="s">
        <v>209</v>
      </c>
      <c r="C178" s="256"/>
      <c r="D178" s="223">
        <f>SUM(D164:D177)</f>
        <v>1100515705</v>
      </c>
      <c r="E178" s="224">
        <f t="shared" si="5"/>
        <v>8.81504047741979</v>
      </c>
      <c r="G178" s="40"/>
      <c r="H178" s="276"/>
      <c r="M178" s="40"/>
      <c r="N178"/>
    </row>
    <row r="179" spans="1:14" ht="18" customHeight="1">
      <c r="A179" s="279" t="s">
        <v>210</v>
      </c>
      <c r="B179" s="233">
        <v>501</v>
      </c>
      <c r="C179" s="234" t="s">
        <v>211</v>
      </c>
      <c r="D179" s="228">
        <v>4523200</v>
      </c>
      <c r="E179" s="229">
        <f t="shared" si="5"/>
        <v>0.03623046077971709</v>
      </c>
      <c r="G179" s="40"/>
      <c r="H179" s="276"/>
      <c r="M179" s="40"/>
      <c r="N179"/>
    </row>
    <row r="180" spans="1:14" ht="18" customHeight="1">
      <c r="A180" s="245"/>
      <c r="B180" s="236">
        <v>503</v>
      </c>
      <c r="C180" s="237" t="s">
        <v>213</v>
      </c>
      <c r="D180" s="213">
        <v>213554</v>
      </c>
      <c r="E180" s="209">
        <f t="shared" si="5"/>
        <v>0.0017105500135637826</v>
      </c>
      <c r="G180" s="40"/>
      <c r="H180" s="276"/>
      <c r="M180" s="40"/>
      <c r="N180"/>
    </row>
    <row r="181" spans="1:8" ht="18" customHeight="1">
      <c r="A181" s="245"/>
      <c r="B181" s="236">
        <v>504</v>
      </c>
      <c r="C181" s="237" t="s">
        <v>214</v>
      </c>
      <c r="D181" s="213">
        <v>2027904</v>
      </c>
      <c r="E181" s="209">
        <f t="shared" si="5"/>
        <v>0.016243344609354303</v>
      </c>
      <c r="G181" s="40"/>
      <c r="H181" s="276"/>
    </row>
    <row r="182" spans="1:8" ht="18" customHeight="1">
      <c r="A182" s="245"/>
      <c r="B182" s="236">
        <v>505</v>
      </c>
      <c r="C182" s="237" t="s">
        <v>215</v>
      </c>
      <c r="D182" s="213">
        <v>1137460</v>
      </c>
      <c r="E182" s="209">
        <f t="shared" si="5"/>
        <v>0.009110961248341216</v>
      </c>
      <c r="G182" s="40"/>
      <c r="H182" s="276"/>
    </row>
    <row r="183" spans="1:8" ht="18" customHeight="1">
      <c r="A183" s="245"/>
      <c r="B183" s="236">
        <v>506</v>
      </c>
      <c r="C183" s="237" t="s">
        <v>216</v>
      </c>
      <c r="D183" s="213">
        <v>20790643</v>
      </c>
      <c r="E183" s="209">
        <f t="shared" si="5"/>
        <v>0.16653134413614246</v>
      </c>
      <c r="G183" s="40"/>
      <c r="H183" s="276"/>
    </row>
    <row r="184" spans="1:8" ht="18" customHeight="1">
      <c r="A184" s="245"/>
      <c r="B184" s="236">
        <v>507</v>
      </c>
      <c r="C184" s="237" t="s">
        <v>217</v>
      </c>
      <c r="D184" s="213">
        <v>1304332</v>
      </c>
      <c r="E184" s="209">
        <f t="shared" si="5"/>
        <v>0.010447592273109733</v>
      </c>
      <c r="G184" s="40"/>
      <c r="H184" s="276"/>
    </row>
    <row r="185" spans="1:8" ht="18" customHeight="1">
      <c r="A185" s="245"/>
      <c r="B185" s="236">
        <v>509</v>
      </c>
      <c r="C185" s="237" t="s">
        <v>219</v>
      </c>
      <c r="D185" s="213">
        <v>34708</v>
      </c>
      <c r="E185" s="209">
        <f t="shared" si="5"/>
        <v>0.0002780082315047799</v>
      </c>
      <c r="G185" s="40"/>
      <c r="H185" s="276"/>
    </row>
    <row r="186" spans="1:8" ht="18" customHeight="1">
      <c r="A186" s="245"/>
      <c r="B186" s="236">
        <v>510</v>
      </c>
      <c r="C186" s="237" t="s">
        <v>220</v>
      </c>
      <c r="D186" s="213">
        <v>266839</v>
      </c>
      <c r="E186" s="209">
        <f t="shared" si="5"/>
        <v>0.0021373584904490024</v>
      </c>
      <c r="G186" s="40"/>
      <c r="H186" s="276"/>
    </row>
    <row r="187" spans="1:8" ht="18" customHeight="1">
      <c r="A187" s="245"/>
      <c r="B187" s="236">
        <v>511</v>
      </c>
      <c r="C187" s="237" t="s">
        <v>221</v>
      </c>
      <c r="D187" s="213">
        <v>135350</v>
      </c>
      <c r="E187" s="209">
        <f t="shared" si="5"/>
        <v>0.001084142391787829</v>
      </c>
      <c r="G187" s="40"/>
      <c r="H187" s="276"/>
    </row>
    <row r="188" spans="1:8" ht="18" customHeight="1">
      <c r="A188" s="245"/>
      <c r="B188" s="236">
        <v>512</v>
      </c>
      <c r="C188" s="237" t="s">
        <v>222</v>
      </c>
      <c r="D188" s="213">
        <v>1268</v>
      </c>
      <c r="E188" s="209">
        <f t="shared" si="5"/>
        <v>1.0156575934887085E-05</v>
      </c>
      <c r="G188" s="40"/>
      <c r="H188" s="276"/>
    </row>
    <row r="189" spans="1:8" ht="18" customHeight="1">
      <c r="A189" s="245"/>
      <c r="B189" s="236">
        <v>513</v>
      </c>
      <c r="C189" s="237" t="s">
        <v>223</v>
      </c>
      <c r="D189" s="213">
        <v>129140</v>
      </c>
      <c r="E189" s="209">
        <f t="shared" si="5"/>
        <v>0.0010344008014442573</v>
      </c>
      <c r="G189" s="40"/>
      <c r="H189" s="276"/>
    </row>
    <row r="190" spans="1:8" ht="18" customHeight="1">
      <c r="A190" s="245"/>
      <c r="B190" s="236">
        <v>514</v>
      </c>
      <c r="C190" s="237" t="s">
        <v>224</v>
      </c>
      <c r="D190" s="213">
        <v>11977</v>
      </c>
      <c r="E190" s="209">
        <f t="shared" si="5"/>
        <v>9.593478704427652E-05</v>
      </c>
      <c r="G190" s="40"/>
      <c r="H190" s="276"/>
    </row>
    <row r="191" spans="1:8" ht="18" customHeight="1">
      <c r="A191" s="245"/>
      <c r="B191" s="236">
        <v>515</v>
      </c>
      <c r="C191" s="237" t="s">
        <v>225</v>
      </c>
      <c r="D191" s="213">
        <v>11812</v>
      </c>
      <c r="E191" s="209">
        <f t="shared" si="5"/>
        <v>9.461315058587244E-05</v>
      </c>
      <c r="G191" s="40"/>
      <c r="H191" s="276"/>
    </row>
    <row r="192" spans="1:8" ht="18" customHeight="1">
      <c r="A192" s="245"/>
      <c r="B192" s="236">
        <v>516</v>
      </c>
      <c r="C192" s="237" t="s">
        <v>226</v>
      </c>
      <c r="D192" s="213">
        <v>196231</v>
      </c>
      <c r="E192" s="209">
        <f t="shared" si="5"/>
        <v>0.0015717942052672143</v>
      </c>
      <c r="G192" s="40"/>
      <c r="H192" s="276"/>
    </row>
    <row r="193" spans="1:8" ht="18" customHeight="1">
      <c r="A193" s="245"/>
      <c r="B193" s="236">
        <v>517</v>
      </c>
      <c r="C193" s="237" t="s">
        <v>227</v>
      </c>
      <c r="D193" s="213">
        <v>4079779</v>
      </c>
      <c r="E193" s="209">
        <f t="shared" si="5"/>
        <v>0.03267869496140197</v>
      </c>
      <c r="G193" s="40"/>
      <c r="H193" s="276"/>
    </row>
    <row r="194" spans="1:8" ht="18" customHeight="1">
      <c r="A194" s="245"/>
      <c r="B194" s="236">
        <v>518</v>
      </c>
      <c r="C194" s="237" t="s">
        <v>228</v>
      </c>
      <c r="D194" s="213">
        <v>92542</v>
      </c>
      <c r="E194" s="209">
        <f t="shared" si="5"/>
        <v>0.0007412538250523033</v>
      </c>
      <c r="G194" s="40"/>
      <c r="H194" s="276"/>
    </row>
    <row r="195" spans="1:8" ht="18" customHeight="1">
      <c r="A195" s="245"/>
      <c r="B195" s="236">
        <v>519</v>
      </c>
      <c r="C195" s="237" t="s">
        <v>229</v>
      </c>
      <c r="D195" s="213">
        <v>99167</v>
      </c>
      <c r="E195" s="209">
        <f t="shared" si="5"/>
        <v>0.0007943195313367095</v>
      </c>
      <c r="G195" s="40"/>
      <c r="H195" s="276"/>
    </row>
    <row r="196" spans="1:8" ht="18" customHeight="1">
      <c r="A196" s="245"/>
      <c r="B196" s="236">
        <v>520</v>
      </c>
      <c r="C196" s="237" t="s">
        <v>230</v>
      </c>
      <c r="D196" s="213">
        <v>1541</v>
      </c>
      <c r="E196" s="209">
        <f t="shared" si="5"/>
        <v>1.2343283529701103E-05</v>
      </c>
      <c r="G196" s="40"/>
      <c r="H196" s="276"/>
    </row>
    <row r="197" spans="1:8" ht="18" customHeight="1">
      <c r="A197" s="245"/>
      <c r="B197" s="236">
        <v>521</v>
      </c>
      <c r="C197" s="237" t="s">
        <v>231</v>
      </c>
      <c r="D197" s="213">
        <v>373659</v>
      </c>
      <c r="E197" s="209">
        <f t="shared" si="5"/>
        <v>0.0029929779237018715</v>
      </c>
      <c r="G197" s="40"/>
      <c r="H197" s="276"/>
    </row>
    <row r="198" spans="1:8" ht="18" customHeight="1">
      <c r="A198" s="245"/>
      <c r="B198" s="236">
        <v>522</v>
      </c>
      <c r="C198" s="237" t="s">
        <v>232</v>
      </c>
      <c r="D198" s="213">
        <v>344714</v>
      </c>
      <c r="E198" s="209">
        <f t="shared" si="5"/>
        <v>0.0027611308492260776</v>
      </c>
      <c r="G198" s="40"/>
      <c r="H198" s="276"/>
    </row>
    <row r="199" spans="1:8" ht="18" customHeight="1">
      <c r="A199" s="245"/>
      <c r="B199" s="236">
        <v>523</v>
      </c>
      <c r="C199" s="237" t="s">
        <v>233</v>
      </c>
      <c r="D199" s="213">
        <v>1440111</v>
      </c>
      <c r="E199" s="209">
        <f t="shared" si="5"/>
        <v>0.011535170919689412</v>
      </c>
      <c r="G199" s="40"/>
      <c r="H199" s="276"/>
    </row>
    <row r="200" spans="1:8" ht="18" customHeight="1">
      <c r="A200" s="245"/>
      <c r="B200" s="236">
        <v>524</v>
      </c>
      <c r="C200" s="237" t="s">
        <v>234</v>
      </c>
      <c r="D200" s="213">
        <v>3199414</v>
      </c>
      <c r="E200" s="209">
        <f aca="true" t="shared" si="6" ref="E200:E233">D200/$D$6*100</f>
        <v>0.025627043563202546</v>
      </c>
      <c r="G200" s="40"/>
      <c r="H200" s="276"/>
    </row>
    <row r="201" spans="1:8" ht="18" customHeight="1">
      <c r="A201" s="245"/>
      <c r="B201" s="236">
        <v>525</v>
      </c>
      <c r="C201" s="237" t="s">
        <v>235</v>
      </c>
      <c r="D201" s="213">
        <v>23659</v>
      </c>
      <c r="E201" s="209">
        <f t="shared" si="6"/>
        <v>0.00018950664829928512</v>
      </c>
      <c r="G201" s="40"/>
      <c r="H201" s="276"/>
    </row>
    <row r="202" spans="1:8" ht="18" customHeight="1">
      <c r="A202" s="245"/>
      <c r="B202" s="236">
        <v>526</v>
      </c>
      <c r="C202" s="237" t="s">
        <v>236</v>
      </c>
      <c r="D202" s="213">
        <v>564370</v>
      </c>
      <c r="E202" s="209">
        <f t="shared" si="6"/>
        <v>0.004520557381997022</v>
      </c>
      <c r="G202" s="40"/>
      <c r="H202" s="276"/>
    </row>
    <row r="203" spans="1:8" ht="18" customHeight="1">
      <c r="A203" s="245"/>
      <c r="B203" s="236">
        <v>527</v>
      </c>
      <c r="C203" s="237" t="s">
        <v>237</v>
      </c>
      <c r="D203" s="213">
        <v>168926</v>
      </c>
      <c r="E203" s="209">
        <f t="shared" si="6"/>
        <v>0.001353083396196164</v>
      </c>
      <c r="G203" s="40"/>
      <c r="H203" s="276"/>
    </row>
    <row r="204" spans="1:8" ht="18" customHeight="1">
      <c r="A204" s="245"/>
      <c r="B204" s="236">
        <v>528</v>
      </c>
      <c r="C204" s="237" t="s">
        <v>238</v>
      </c>
      <c r="D204" s="213">
        <v>44521</v>
      </c>
      <c r="E204" s="209">
        <f t="shared" si="6"/>
        <v>0.00035660955614913876</v>
      </c>
      <c r="G204" s="40"/>
      <c r="H204" s="276"/>
    </row>
    <row r="205" spans="1:8" ht="18" customHeight="1">
      <c r="A205" s="245"/>
      <c r="B205" s="236">
        <v>529</v>
      </c>
      <c r="C205" s="237" t="s">
        <v>239</v>
      </c>
      <c r="D205" s="213">
        <v>35823</v>
      </c>
      <c r="E205" s="209">
        <f t="shared" si="6"/>
        <v>0.0002869392899964196</v>
      </c>
      <c r="G205" s="40"/>
      <c r="H205" s="276"/>
    </row>
    <row r="206" spans="1:8" ht="18" customHeight="1">
      <c r="A206" s="245"/>
      <c r="B206" s="236">
        <v>531</v>
      </c>
      <c r="C206" s="237" t="s">
        <v>241</v>
      </c>
      <c r="D206" s="213">
        <v>1622809</v>
      </c>
      <c r="E206" s="209">
        <f t="shared" si="6"/>
        <v>0.012998566905613703</v>
      </c>
      <c r="G206" s="40"/>
      <c r="H206" s="276"/>
    </row>
    <row r="207" spans="1:8" ht="18" customHeight="1">
      <c r="A207" s="245"/>
      <c r="B207" s="236">
        <v>532</v>
      </c>
      <c r="C207" s="237" t="s">
        <v>242</v>
      </c>
      <c r="D207" s="213">
        <v>25816</v>
      </c>
      <c r="E207" s="209">
        <f t="shared" si="6"/>
        <v>0.00020678404127369478</v>
      </c>
      <c r="G207" s="40"/>
      <c r="H207" s="276"/>
    </row>
    <row r="208" spans="1:8" ht="18" customHeight="1">
      <c r="A208" s="245"/>
      <c r="B208" s="236">
        <v>533</v>
      </c>
      <c r="C208" s="237" t="s">
        <v>243</v>
      </c>
      <c r="D208" s="213">
        <v>666364</v>
      </c>
      <c r="E208" s="209">
        <f t="shared" si="6"/>
        <v>0.005337520951321055</v>
      </c>
      <c r="G208" s="40"/>
      <c r="H208" s="276"/>
    </row>
    <row r="209" spans="1:8" ht="18" customHeight="1">
      <c r="A209" s="245"/>
      <c r="B209" s="236">
        <v>534</v>
      </c>
      <c r="C209" s="237" t="s">
        <v>244</v>
      </c>
      <c r="D209" s="213">
        <v>146307</v>
      </c>
      <c r="E209" s="209">
        <f t="shared" si="6"/>
        <v>0.0011719070625437892</v>
      </c>
      <c r="G209" s="40"/>
      <c r="H209" s="276"/>
    </row>
    <row r="210" spans="1:8" ht="18" customHeight="1">
      <c r="A210" s="245"/>
      <c r="B210" s="236">
        <v>535</v>
      </c>
      <c r="C210" s="237" t="s">
        <v>245</v>
      </c>
      <c r="D210" s="213">
        <v>322725</v>
      </c>
      <c r="E210" s="209">
        <f t="shared" si="6"/>
        <v>0.002585000763869428</v>
      </c>
      <c r="G210" s="40"/>
      <c r="H210" s="276"/>
    </row>
    <row r="211" spans="1:8" ht="18" customHeight="1">
      <c r="A211" s="245"/>
      <c r="B211" s="236">
        <v>537</v>
      </c>
      <c r="C211" s="237" t="s">
        <v>247</v>
      </c>
      <c r="D211" s="213">
        <v>3025</v>
      </c>
      <c r="E211" s="209">
        <f t="shared" si="6"/>
        <v>2.4230001737408066E-05</v>
      </c>
      <c r="G211" s="40"/>
      <c r="H211" s="276"/>
    </row>
    <row r="212" spans="1:8" ht="18" customHeight="1">
      <c r="A212" s="245"/>
      <c r="B212" s="236">
        <v>538</v>
      </c>
      <c r="C212" s="237" t="s">
        <v>248</v>
      </c>
      <c r="D212" s="213">
        <v>2268140</v>
      </c>
      <c r="E212" s="209">
        <f t="shared" si="6"/>
        <v>0.018167615253118923</v>
      </c>
      <c r="G212" s="40"/>
      <c r="H212" s="276"/>
    </row>
    <row r="213" spans="1:8" ht="18" customHeight="1">
      <c r="A213" s="245"/>
      <c r="B213" s="236">
        <v>539</v>
      </c>
      <c r="C213" s="237" t="s">
        <v>249</v>
      </c>
      <c r="D213" s="213">
        <v>93257</v>
      </c>
      <c r="E213" s="209">
        <f t="shared" si="6"/>
        <v>0.0007469809163720544</v>
      </c>
      <c r="G213" s="40"/>
      <c r="H213" s="276"/>
    </row>
    <row r="214" spans="1:8" ht="18" customHeight="1">
      <c r="A214" s="245"/>
      <c r="B214" s="236">
        <v>540</v>
      </c>
      <c r="C214" s="237" t="s">
        <v>250</v>
      </c>
      <c r="D214" s="213">
        <v>62468</v>
      </c>
      <c r="E214" s="209">
        <f t="shared" si="6"/>
        <v>0.0005003635532338537</v>
      </c>
      <c r="G214" s="40"/>
      <c r="H214" s="276"/>
    </row>
    <row r="215" spans="1:8" ht="18" customHeight="1">
      <c r="A215" s="245"/>
      <c r="B215" s="236">
        <v>541</v>
      </c>
      <c r="C215" s="237" t="s">
        <v>251</v>
      </c>
      <c r="D215" s="213">
        <v>13336757</v>
      </c>
      <c r="E215" s="209">
        <f t="shared" si="6"/>
        <v>0.10682632901864107</v>
      </c>
      <c r="G215" s="40"/>
      <c r="H215" s="276"/>
    </row>
    <row r="216" spans="1:8" ht="18" customHeight="1">
      <c r="A216" s="245"/>
      <c r="B216" s="236">
        <v>542</v>
      </c>
      <c r="C216" s="237" t="s">
        <v>252</v>
      </c>
      <c r="D216" s="213">
        <v>2778092</v>
      </c>
      <c r="E216" s="209">
        <f t="shared" si="6"/>
        <v>0.02225228892121635</v>
      </c>
      <c r="G216" s="40"/>
      <c r="H216" s="276"/>
    </row>
    <row r="217" spans="1:8" ht="18" customHeight="1">
      <c r="A217" s="245"/>
      <c r="B217" s="236">
        <v>543</v>
      </c>
      <c r="C217" s="237" t="s">
        <v>253</v>
      </c>
      <c r="D217" s="213">
        <v>4101867</v>
      </c>
      <c r="E217" s="209">
        <f t="shared" si="6"/>
        <v>0.03285561802863366</v>
      </c>
      <c r="G217" s="40"/>
      <c r="H217" s="276"/>
    </row>
    <row r="218" spans="1:8" ht="18" customHeight="1">
      <c r="A218" s="245"/>
      <c r="B218" s="236">
        <v>544</v>
      </c>
      <c r="C218" s="237" t="s">
        <v>254</v>
      </c>
      <c r="D218" s="213">
        <v>391766</v>
      </c>
      <c r="E218" s="209">
        <f t="shared" si="6"/>
        <v>0.0031380135076553416</v>
      </c>
      <c r="G218" s="40"/>
      <c r="H218" s="276"/>
    </row>
    <row r="219" spans="1:8" ht="18" customHeight="1">
      <c r="A219" s="245"/>
      <c r="B219" s="236">
        <v>545</v>
      </c>
      <c r="C219" s="237" t="s">
        <v>255</v>
      </c>
      <c r="D219" s="213">
        <v>1473059</v>
      </c>
      <c r="E219" s="209">
        <f t="shared" si="6"/>
        <v>0.011799081695637882</v>
      </c>
      <c r="G219" s="40"/>
      <c r="H219" s="276"/>
    </row>
    <row r="220" spans="1:8" ht="18" customHeight="1">
      <c r="A220" s="245"/>
      <c r="B220" s="236">
        <v>546</v>
      </c>
      <c r="C220" s="237" t="s">
        <v>256</v>
      </c>
      <c r="D220" s="213">
        <v>671848</v>
      </c>
      <c r="E220" s="209">
        <f t="shared" si="6"/>
        <v>0.005381447341247648</v>
      </c>
      <c r="G220" s="40"/>
      <c r="H220" s="276"/>
    </row>
    <row r="221" spans="1:8" ht="18" customHeight="1">
      <c r="A221" s="245"/>
      <c r="B221" s="236">
        <v>547</v>
      </c>
      <c r="C221" s="237" t="s">
        <v>257</v>
      </c>
      <c r="D221" s="213">
        <v>2765661</v>
      </c>
      <c r="E221" s="209">
        <f t="shared" si="6"/>
        <v>0.02215271763143198</v>
      </c>
      <c r="G221" s="40"/>
      <c r="H221" s="276"/>
    </row>
    <row r="222" spans="1:8" ht="18" customHeight="1">
      <c r="A222" s="245"/>
      <c r="B222" s="236">
        <v>548</v>
      </c>
      <c r="C222" s="237" t="s">
        <v>258</v>
      </c>
      <c r="D222" s="213">
        <v>612656</v>
      </c>
      <c r="E222" s="209">
        <f t="shared" si="6"/>
        <v>0.004907324279151562</v>
      </c>
      <c r="G222" s="40"/>
      <c r="H222" s="276"/>
    </row>
    <row r="223" spans="1:8" ht="18" customHeight="1">
      <c r="A223" s="245"/>
      <c r="B223" s="236">
        <v>549</v>
      </c>
      <c r="C223" s="237" t="s">
        <v>259</v>
      </c>
      <c r="D223" s="213">
        <v>408797</v>
      </c>
      <c r="E223" s="209">
        <f t="shared" si="6"/>
        <v>0.0032744304199164324</v>
      </c>
      <c r="G223" s="40"/>
      <c r="H223" s="276"/>
    </row>
    <row r="224" spans="1:8" ht="18" customHeight="1">
      <c r="A224" s="245"/>
      <c r="B224" s="236">
        <v>550</v>
      </c>
      <c r="C224" s="237" t="s">
        <v>260</v>
      </c>
      <c r="D224" s="213">
        <v>240109</v>
      </c>
      <c r="E224" s="209">
        <f t="shared" si="6"/>
        <v>0.0019232533841875418</v>
      </c>
      <c r="G224" s="40"/>
      <c r="H224" s="276"/>
    </row>
    <row r="225" spans="1:8" ht="18" customHeight="1">
      <c r="A225" s="245"/>
      <c r="B225" s="236">
        <v>551</v>
      </c>
      <c r="C225" s="237" t="s">
        <v>261</v>
      </c>
      <c r="D225" s="213">
        <v>123567208</v>
      </c>
      <c r="E225" s="209">
        <f t="shared" si="6"/>
        <v>0.9897631948848478</v>
      </c>
      <c r="G225" s="40"/>
      <c r="H225" s="276"/>
    </row>
    <row r="226" spans="1:8" ht="18" customHeight="1">
      <c r="A226" s="245"/>
      <c r="B226" s="236">
        <v>552</v>
      </c>
      <c r="C226" s="237" t="s">
        <v>262</v>
      </c>
      <c r="D226" s="213">
        <v>521679</v>
      </c>
      <c r="E226" s="209">
        <f t="shared" si="6"/>
        <v>0.004178605975659274</v>
      </c>
      <c r="G226" s="40"/>
      <c r="H226" s="276"/>
    </row>
    <row r="227" spans="1:8" ht="18" customHeight="1">
      <c r="A227" s="245"/>
      <c r="B227" s="236">
        <v>553</v>
      </c>
      <c r="C227" s="237" t="s">
        <v>263</v>
      </c>
      <c r="D227" s="213">
        <v>302404</v>
      </c>
      <c r="E227" s="209">
        <f t="shared" si="6"/>
        <v>0.002422231221619554</v>
      </c>
      <c r="G227" s="40"/>
      <c r="H227" s="276"/>
    </row>
    <row r="228" spans="1:8" ht="18" customHeight="1">
      <c r="A228" s="245"/>
      <c r="B228" s="236">
        <v>554</v>
      </c>
      <c r="C228" s="237" t="s">
        <v>264</v>
      </c>
      <c r="D228" s="213">
        <v>1361966</v>
      </c>
      <c r="E228" s="209">
        <f t="shared" si="6"/>
        <v>0.010909235883071312</v>
      </c>
      <c r="G228" s="40"/>
      <c r="H228" s="276"/>
    </row>
    <row r="229" spans="1:8" ht="18" customHeight="1">
      <c r="A229" s="245"/>
      <c r="B229" s="236">
        <v>555</v>
      </c>
      <c r="C229" s="237" t="s">
        <v>265</v>
      </c>
      <c r="D229" s="213">
        <v>1346596</v>
      </c>
      <c r="E229" s="209">
        <f t="shared" si="6"/>
        <v>0.01078612344449149</v>
      </c>
      <c r="G229" s="40"/>
      <c r="H229" s="276"/>
    </row>
    <row r="230" spans="1:8" ht="18" customHeight="1">
      <c r="A230" s="245"/>
      <c r="B230" s="236">
        <v>556</v>
      </c>
      <c r="C230" s="237" t="s">
        <v>266</v>
      </c>
      <c r="D230" s="213">
        <v>440084</v>
      </c>
      <c r="E230" s="209">
        <f t="shared" si="6"/>
        <v>0.0035250367221836337</v>
      </c>
      <c r="G230" s="40"/>
      <c r="H230" s="276"/>
    </row>
    <row r="231" spans="1:8" ht="18" customHeight="1">
      <c r="A231" s="245"/>
      <c r="B231" s="236">
        <v>559</v>
      </c>
      <c r="C231" s="237" t="s">
        <v>268</v>
      </c>
      <c r="D231" s="213">
        <v>3981</v>
      </c>
      <c r="E231" s="209">
        <v>0</v>
      </c>
      <c r="G231" s="40"/>
      <c r="H231" s="276"/>
    </row>
    <row r="232" spans="1:9" ht="18" customHeight="1">
      <c r="A232" s="245"/>
      <c r="B232" s="236">
        <v>560</v>
      </c>
      <c r="C232" s="237" t="s">
        <v>357</v>
      </c>
      <c r="D232" s="213">
        <v>150932</v>
      </c>
      <c r="E232" s="209">
        <f t="shared" si="6"/>
        <v>0.001208952932968752</v>
      </c>
      <c r="G232" s="40"/>
      <c r="H232" s="276"/>
      <c r="I232" s="219"/>
    </row>
    <row r="233" spans="1:9" ht="18" customHeight="1" thickBot="1">
      <c r="A233" s="220" t="s">
        <v>358</v>
      </c>
      <c r="B233" s="221" t="s">
        <v>355</v>
      </c>
      <c r="C233" s="232"/>
      <c r="D233" s="223">
        <f>SUM(D179:D232)</f>
        <v>200939017</v>
      </c>
      <c r="E233" s="224">
        <f t="shared" si="6"/>
        <v>1.6095050350489488</v>
      </c>
      <c r="G233" s="40"/>
      <c r="H233" s="276"/>
      <c r="I233" s="219"/>
    </row>
    <row r="234" spans="7:9" ht="18" customHeight="1">
      <c r="G234" s="40"/>
      <c r="H234" s="276"/>
      <c r="I234" s="219"/>
    </row>
    <row r="235" spans="7:9" ht="18" customHeight="1">
      <c r="G235" s="40"/>
      <c r="H235" s="276"/>
      <c r="I235" s="219"/>
    </row>
    <row r="236" spans="7:9" ht="18" customHeight="1">
      <c r="G236" s="40"/>
      <c r="H236" s="276"/>
      <c r="I236" s="219"/>
    </row>
    <row r="237" spans="7:9" ht="18" customHeight="1">
      <c r="G237" s="40"/>
      <c r="H237" s="276"/>
      <c r="I237" s="219"/>
    </row>
    <row r="238" spans="7:9" ht="18" customHeight="1">
      <c r="G238" s="40"/>
      <c r="H238" s="276"/>
      <c r="I238" s="219"/>
    </row>
    <row r="239" spans="7:9" ht="18" customHeight="1">
      <c r="G239" s="40"/>
      <c r="H239" s="276"/>
      <c r="I239" s="219"/>
    </row>
    <row r="240" spans="7:9" ht="18" customHeight="1">
      <c r="G240" s="40"/>
      <c r="H240" s="276"/>
      <c r="I240" s="219"/>
    </row>
    <row r="241" spans="7:9" ht="18" customHeight="1">
      <c r="G241" s="40"/>
      <c r="H241" s="276"/>
      <c r="I241" s="219"/>
    </row>
    <row r="242" spans="7:9" ht="18" customHeight="1">
      <c r="G242" s="40"/>
      <c r="H242" s="276"/>
      <c r="I242" s="219"/>
    </row>
    <row r="243" spans="7:9" ht="18" customHeight="1">
      <c r="G243" s="40"/>
      <c r="H243" s="276"/>
      <c r="I243" s="219"/>
    </row>
    <row r="244" spans="7:9" ht="18.75">
      <c r="G244" s="40"/>
      <c r="H244" s="276"/>
      <c r="I244" s="219"/>
    </row>
    <row r="245" spans="7:9" ht="18.75">
      <c r="G245" s="40"/>
      <c r="H245" s="276"/>
      <c r="I245" s="219"/>
    </row>
    <row r="246" spans="7:9" ht="18.75">
      <c r="G246" s="40"/>
      <c r="H246" s="276"/>
      <c r="I246" s="219"/>
    </row>
    <row r="247" spans="7:9" ht="18.75">
      <c r="G247" s="40"/>
      <c r="H247" s="276"/>
      <c r="I247" s="219"/>
    </row>
    <row r="248" spans="7:9" ht="18.75">
      <c r="G248" s="40"/>
      <c r="H248" s="276"/>
      <c r="I248" s="219"/>
    </row>
    <row r="249" spans="7:9" ht="18.75">
      <c r="G249" s="40"/>
      <c r="H249" s="276"/>
      <c r="I249" s="219"/>
    </row>
    <row r="250" spans="7:9" ht="18.75">
      <c r="G250" s="40"/>
      <c r="H250" s="276"/>
      <c r="I250" s="219"/>
    </row>
    <row r="251" spans="7:9" ht="18.75">
      <c r="G251" s="40"/>
      <c r="H251" s="276"/>
      <c r="I251" s="219"/>
    </row>
    <row r="252" spans="7:9" ht="18.75">
      <c r="G252" s="40"/>
      <c r="H252" s="276"/>
      <c r="I252" s="219"/>
    </row>
    <row r="253" spans="7:9" ht="18.75">
      <c r="G253" s="40"/>
      <c r="H253" s="276"/>
      <c r="I253" s="219"/>
    </row>
    <row r="254" spans="7:9" ht="18.75">
      <c r="G254" s="40"/>
      <c r="H254" s="276"/>
      <c r="I254" s="219"/>
    </row>
  </sheetData>
  <sheetProtection/>
  <mergeCells count="2">
    <mergeCell ref="A6:C6"/>
    <mergeCell ref="G6:I6"/>
  </mergeCells>
  <printOptions/>
  <pageMargins left="0.9055118110236221" right="0.5118110236220472" top="0.7480314960629921" bottom="0.7480314960629921" header="0.31496062992125984" footer="0.31496062992125984"/>
  <pageSetup fitToHeight="4" fitToWidth="1" horizontalDpi="600" verticalDpi="600" orientation="portrait" paperSize="9" scale="72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zoomScalePageLayoutView="0" workbookViewId="0" topLeftCell="E1">
      <selection activeCell="H57" sqref="H57"/>
    </sheetView>
  </sheetViews>
  <sheetFormatPr defaultColWidth="9.00390625" defaultRowHeight="13.5"/>
  <cols>
    <col min="1" max="1" width="6.625" style="382" customWidth="1"/>
    <col min="2" max="2" width="7.125" style="381" customWidth="1"/>
    <col min="3" max="3" width="19.125" style="382" customWidth="1"/>
    <col min="4" max="4" width="14.625" style="382" customWidth="1"/>
    <col min="5" max="7" width="6.625" style="382" customWidth="1"/>
    <col min="8" max="8" width="7.125" style="381" customWidth="1"/>
    <col min="9" max="9" width="19.125" style="382" customWidth="1"/>
    <col min="10" max="10" width="14.625" style="382" customWidth="1"/>
    <col min="11" max="11" width="6.625" style="382" customWidth="1"/>
    <col min="12" max="16384" width="9.00390625" style="382" customWidth="1"/>
  </cols>
  <sheetData>
    <row r="1" spans="1:8" s="285" customFormat="1" ht="17.25">
      <c r="A1" s="281" t="s">
        <v>0</v>
      </c>
      <c r="B1" s="282"/>
      <c r="C1" s="283"/>
      <c r="D1" s="283"/>
      <c r="E1" s="284"/>
      <c r="H1" s="286"/>
    </row>
    <row r="2" spans="1:8" s="285" customFormat="1" ht="13.5">
      <c r="A2" s="287"/>
      <c r="B2" s="288"/>
      <c r="C2" s="289"/>
      <c r="D2" s="289"/>
      <c r="E2" s="290"/>
      <c r="H2" s="286"/>
    </row>
    <row r="3" spans="1:8" s="285" customFormat="1" ht="13.5">
      <c r="A3" s="287" t="s">
        <v>359</v>
      </c>
      <c r="B3" s="288"/>
      <c r="C3" s="289"/>
      <c r="D3" s="289"/>
      <c r="E3" s="290"/>
      <c r="H3" s="286"/>
    </row>
    <row r="4" spans="1:11" s="285" customFormat="1" ht="14.25" thickBot="1">
      <c r="A4" s="291" t="s">
        <v>360</v>
      </c>
      <c r="B4" s="292"/>
      <c r="C4" s="293"/>
      <c r="D4" s="287"/>
      <c r="E4" s="290" t="s">
        <v>316</v>
      </c>
      <c r="G4" s="291" t="s">
        <v>278</v>
      </c>
      <c r="H4" s="288"/>
      <c r="I4" s="289"/>
      <c r="J4" s="287"/>
      <c r="K4" s="290" t="s">
        <v>316</v>
      </c>
    </row>
    <row r="5" spans="1:11" s="285" customFormat="1" ht="18" customHeight="1">
      <c r="A5" s="294" t="s">
        <v>4</v>
      </c>
      <c r="B5" s="295" t="s">
        <v>5</v>
      </c>
      <c r="C5" s="296" t="s">
        <v>6</v>
      </c>
      <c r="D5" s="295" t="s">
        <v>317</v>
      </c>
      <c r="E5" s="297" t="s">
        <v>318</v>
      </c>
      <c r="G5" s="298" t="s">
        <v>4</v>
      </c>
      <c r="H5" s="299" t="s">
        <v>5</v>
      </c>
      <c r="I5" s="300" t="s">
        <v>6</v>
      </c>
      <c r="J5" s="299" t="s">
        <v>317</v>
      </c>
      <c r="K5" s="301" t="s">
        <v>318</v>
      </c>
    </row>
    <row r="6" spans="1:11" s="304" customFormat="1" ht="18" customHeight="1">
      <c r="A6" s="460" t="s">
        <v>361</v>
      </c>
      <c r="B6" s="461"/>
      <c r="C6" s="461"/>
      <c r="D6" s="302">
        <f>D23+D26+D29+D32+D43+D48+D54+D58</f>
        <v>153112269</v>
      </c>
      <c r="E6" s="303">
        <f>D6/$D$6*100</f>
        <v>100</v>
      </c>
      <c r="G6" s="462" t="s">
        <v>285</v>
      </c>
      <c r="H6" s="463"/>
      <c r="I6" s="463"/>
      <c r="J6" s="302">
        <f>J19+J21+J24+J29+J37+J43+J47+J50</f>
        <v>221324481</v>
      </c>
      <c r="K6" s="303">
        <f>J6/$J$6*100</f>
        <v>100</v>
      </c>
    </row>
    <row r="7" spans="1:11" s="285" customFormat="1" ht="18" customHeight="1">
      <c r="A7" s="305"/>
      <c r="B7" s="306"/>
      <c r="C7" s="306"/>
      <c r="D7" s="306"/>
      <c r="E7" s="307"/>
      <c r="G7" s="308"/>
      <c r="H7" s="306"/>
      <c r="I7" s="306"/>
      <c r="J7" s="306"/>
      <c r="K7" s="309"/>
    </row>
    <row r="8" spans="1:11" s="314" customFormat="1" ht="18" customHeight="1">
      <c r="A8" s="310" t="s">
        <v>15</v>
      </c>
      <c r="B8" s="311">
        <v>103</v>
      </c>
      <c r="C8" s="312" t="s">
        <v>16</v>
      </c>
      <c r="D8" s="213">
        <v>20916496</v>
      </c>
      <c r="E8" s="313">
        <f>D8/$D$6*100</f>
        <v>13.660888272774535</v>
      </c>
      <c r="G8" s="310" t="s">
        <v>15</v>
      </c>
      <c r="H8" s="311">
        <v>103</v>
      </c>
      <c r="I8" s="312" t="s">
        <v>16</v>
      </c>
      <c r="J8" s="213">
        <v>4491791</v>
      </c>
      <c r="K8" s="313">
        <f>J8/$J$6*100</f>
        <v>2.029504815601488</v>
      </c>
    </row>
    <row r="9" spans="1:11" s="314" customFormat="1" ht="18" customHeight="1">
      <c r="A9" s="315"/>
      <c r="B9" s="311">
        <v>105</v>
      </c>
      <c r="C9" s="312" t="s">
        <v>17</v>
      </c>
      <c r="D9" s="213">
        <v>5937674</v>
      </c>
      <c r="E9" s="313">
        <f aca="true" t="shared" si="0" ref="E9:E58">D9/$D$6*100</f>
        <v>3.8779870736550834</v>
      </c>
      <c r="G9" s="315"/>
      <c r="H9" s="311">
        <v>105</v>
      </c>
      <c r="I9" s="312" t="s">
        <v>17</v>
      </c>
      <c r="J9" s="213">
        <v>6182573</v>
      </c>
      <c r="K9" s="313">
        <f aca="true" t="shared" si="1" ref="K9:K50">J9/$J$6*100</f>
        <v>2.79344289979381</v>
      </c>
    </row>
    <row r="10" spans="1:11" s="314" customFormat="1" ht="18" customHeight="1">
      <c r="A10" s="315"/>
      <c r="B10" s="311">
        <v>106</v>
      </c>
      <c r="C10" s="312" t="s">
        <v>18</v>
      </c>
      <c r="D10" s="213">
        <v>2458594</v>
      </c>
      <c r="E10" s="313">
        <f t="shared" si="0"/>
        <v>1.6057459118445954</v>
      </c>
      <c r="G10" s="315"/>
      <c r="H10" s="311">
        <v>106</v>
      </c>
      <c r="I10" s="312" t="s">
        <v>18</v>
      </c>
      <c r="J10" s="213">
        <v>88800</v>
      </c>
      <c r="K10" s="313">
        <f t="shared" si="1"/>
        <v>0.040122086629901556</v>
      </c>
    </row>
    <row r="11" spans="1:11" s="314" customFormat="1" ht="18" customHeight="1">
      <c r="A11" s="315"/>
      <c r="B11" s="311">
        <v>108</v>
      </c>
      <c r="C11" s="312" t="s">
        <v>20</v>
      </c>
      <c r="D11" s="213">
        <v>153050</v>
      </c>
      <c r="E11" s="313">
        <f t="shared" si="0"/>
        <v>0.09995933114935421</v>
      </c>
      <c r="G11" s="315"/>
      <c r="H11" s="311">
        <v>110</v>
      </c>
      <c r="I11" s="312" t="s">
        <v>21</v>
      </c>
      <c r="J11" s="213">
        <v>6773482</v>
      </c>
      <c r="K11" s="313">
        <f t="shared" si="1"/>
        <v>3.060430535924311</v>
      </c>
    </row>
    <row r="12" spans="1:11" s="314" customFormat="1" ht="18" customHeight="1">
      <c r="A12" s="315"/>
      <c r="B12" s="311">
        <v>110</v>
      </c>
      <c r="C12" s="312" t="s">
        <v>21</v>
      </c>
      <c r="D12" s="213">
        <v>1135827</v>
      </c>
      <c r="E12" s="313">
        <f t="shared" si="0"/>
        <v>0.7418262477711698</v>
      </c>
      <c r="G12" s="315"/>
      <c r="H12" s="311">
        <v>111</v>
      </c>
      <c r="I12" s="312" t="s">
        <v>22</v>
      </c>
      <c r="J12" s="213">
        <v>1753385</v>
      </c>
      <c r="K12" s="313">
        <f t="shared" si="1"/>
        <v>0.7922237034411028</v>
      </c>
    </row>
    <row r="13" spans="1:11" s="314" customFormat="1" ht="18" customHeight="1">
      <c r="A13" s="315"/>
      <c r="B13" s="311">
        <v>111</v>
      </c>
      <c r="C13" s="312" t="s">
        <v>22</v>
      </c>
      <c r="D13" s="213">
        <v>2006534</v>
      </c>
      <c r="E13" s="313">
        <f t="shared" si="0"/>
        <v>1.3104985074710114</v>
      </c>
      <c r="G13" s="315"/>
      <c r="H13" s="311">
        <v>112</v>
      </c>
      <c r="I13" s="312" t="s">
        <v>23</v>
      </c>
      <c r="J13" s="213">
        <v>1065908</v>
      </c>
      <c r="K13" s="313">
        <f t="shared" si="1"/>
        <v>0.4816042017511836</v>
      </c>
    </row>
    <row r="14" spans="1:11" s="314" customFormat="1" ht="18" customHeight="1">
      <c r="A14" s="315"/>
      <c r="B14" s="311">
        <v>112</v>
      </c>
      <c r="C14" s="312" t="s">
        <v>23</v>
      </c>
      <c r="D14" s="213">
        <v>1565128</v>
      </c>
      <c r="E14" s="313">
        <f t="shared" si="0"/>
        <v>1.0222093959041259</v>
      </c>
      <c r="G14" s="315"/>
      <c r="H14" s="311">
        <v>113</v>
      </c>
      <c r="I14" s="312" t="s">
        <v>24</v>
      </c>
      <c r="J14" s="213">
        <v>1283771</v>
      </c>
      <c r="K14" s="313">
        <f t="shared" si="1"/>
        <v>0.580040217060308</v>
      </c>
    </row>
    <row r="15" spans="1:11" s="314" customFormat="1" ht="18" customHeight="1">
      <c r="A15" s="315"/>
      <c r="B15" s="311">
        <v>113</v>
      </c>
      <c r="C15" s="312" t="s">
        <v>24</v>
      </c>
      <c r="D15" s="213">
        <v>2121696</v>
      </c>
      <c r="E15" s="313">
        <f t="shared" si="0"/>
        <v>1.385712597597257</v>
      </c>
      <c r="G15" s="315"/>
      <c r="H15" s="311">
        <v>118</v>
      </c>
      <c r="I15" s="312" t="s">
        <v>27</v>
      </c>
      <c r="J15" s="213">
        <v>41003089</v>
      </c>
      <c r="K15" s="313">
        <f t="shared" si="1"/>
        <v>18.526232983688775</v>
      </c>
    </row>
    <row r="16" spans="1:11" s="314" customFormat="1" ht="18" customHeight="1">
      <c r="A16" s="315"/>
      <c r="B16" s="311">
        <v>116</v>
      </c>
      <c r="C16" s="312" t="s">
        <v>25</v>
      </c>
      <c r="D16" s="213">
        <v>14051</v>
      </c>
      <c r="E16" s="313">
        <f t="shared" si="0"/>
        <v>0.009176926246191283</v>
      </c>
      <c r="G16" s="315"/>
      <c r="H16" s="311">
        <v>123</v>
      </c>
      <c r="I16" s="312" t="s">
        <v>31</v>
      </c>
      <c r="J16" s="213">
        <v>51342</v>
      </c>
      <c r="K16" s="313">
        <f t="shared" si="1"/>
        <v>0.023197614546761322</v>
      </c>
    </row>
    <row r="17" spans="1:11" s="314" customFormat="1" ht="18" customHeight="1">
      <c r="A17" s="315"/>
      <c r="B17" s="42">
        <v>117</v>
      </c>
      <c r="C17" s="244" t="s">
        <v>26</v>
      </c>
      <c r="D17" s="213">
        <v>22068</v>
      </c>
      <c r="E17" s="313">
        <f t="shared" si="0"/>
        <v>0.014412953412636058</v>
      </c>
      <c r="G17" s="315"/>
      <c r="H17" s="316"/>
      <c r="I17" s="317" t="s">
        <v>320</v>
      </c>
      <c r="J17" s="318">
        <f>J11+J12+J13+J14+J15</f>
        <v>51879635</v>
      </c>
      <c r="K17" s="319">
        <f t="shared" si="1"/>
        <v>23.440531641865682</v>
      </c>
    </row>
    <row r="18" spans="1:11" s="314" customFormat="1" ht="18" customHeight="1">
      <c r="A18" s="315"/>
      <c r="B18" s="311">
        <v>118</v>
      </c>
      <c r="C18" s="312" t="s">
        <v>27</v>
      </c>
      <c r="D18" s="213">
        <v>630134</v>
      </c>
      <c r="E18" s="313">
        <f t="shared" si="0"/>
        <v>0.4115502984284035</v>
      </c>
      <c r="G18" s="320"/>
      <c r="H18" s="316"/>
      <c r="I18" s="317" t="s">
        <v>287</v>
      </c>
      <c r="J18" s="318">
        <f>J19-J17</f>
        <v>10814506</v>
      </c>
      <c r="K18" s="319">
        <f t="shared" si="1"/>
        <v>4.886267416571961</v>
      </c>
    </row>
    <row r="19" spans="1:11" s="314" customFormat="1" ht="18" customHeight="1" thickBot="1">
      <c r="A19" s="315"/>
      <c r="B19" s="311">
        <v>123</v>
      </c>
      <c r="C19" s="312" t="s">
        <v>31</v>
      </c>
      <c r="D19" s="213">
        <v>4323582</v>
      </c>
      <c r="E19" s="313">
        <f t="shared" si="0"/>
        <v>2.8237985291694687</v>
      </c>
      <c r="G19" s="321" t="s">
        <v>43</v>
      </c>
      <c r="H19" s="322" t="s">
        <v>362</v>
      </c>
      <c r="I19" s="323"/>
      <c r="J19" s="324">
        <f>SUM(J8:J16)</f>
        <v>62694141</v>
      </c>
      <c r="K19" s="325">
        <f t="shared" si="1"/>
        <v>28.32679905843764</v>
      </c>
    </row>
    <row r="20" spans="1:11" s="314" customFormat="1" ht="18" customHeight="1">
      <c r="A20" s="315"/>
      <c r="B20" s="311">
        <v>124</v>
      </c>
      <c r="C20" s="312" t="s">
        <v>32</v>
      </c>
      <c r="D20" s="213">
        <v>208547</v>
      </c>
      <c r="E20" s="313">
        <f t="shared" si="0"/>
        <v>0.13620528345772212</v>
      </c>
      <c r="G20" s="326" t="s">
        <v>45</v>
      </c>
      <c r="H20" s="327">
        <v>601</v>
      </c>
      <c r="I20" s="328" t="s">
        <v>46</v>
      </c>
      <c r="J20" s="228">
        <v>59507726</v>
      </c>
      <c r="K20" s="313">
        <f t="shared" si="1"/>
        <v>26.887096145500504</v>
      </c>
    </row>
    <row r="21" spans="1:11" s="314" customFormat="1" ht="18" customHeight="1" thickBot="1">
      <c r="A21" s="315"/>
      <c r="B21" s="316"/>
      <c r="C21" s="317" t="s">
        <v>363</v>
      </c>
      <c r="D21" s="318">
        <f>D14+D13+D15+D16+D17+D18+D12</f>
        <v>7495438</v>
      </c>
      <c r="E21" s="319">
        <f t="shared" si="0"/>
        <v>4.895386926830795</v>
      </c>
      <c r="G21" s="321" t="s">
        <v>364</v>
      </c>
      <c r="H21" s="322" t="s">
        <v>365</v>
      </c>
      <c r="I21" s="323"/>
      <c r="J21" s="324">
        <f>SUM(J20:J20)</f>
        <v>59507726</v>
      </c>
      <c r="K21" s="325">
        <f t="shared" si="1"/>
        <v>26.887096145500504</v>
      </c>
    </row>
    <row r="22" spans="1:11" s="314" customFormat="1" ht="18" customHeight="1">
      <c r="A22" s="320"/>
      <c r="B22" s="316"/>
      <c r="C22" s="317" t="s">
        <v>366</v>
      </c>
      <c r="D22" s="318">
        <f>D23-D21</f>
        <v>33997943</v>
      </c>
      <c r="E22" s="319">
        <f t="shared" si="0"/>
        <v>22.20458440205076</v>
      </c>
      <c r="G22" s="326" t="s">
        <v>71</v>
      </c>
      <c r="H22" s="327">
        <v>302</v>
      </c>
      <c r="I22" s="328" t="s">
        <v>74</v>
      </c>
      <c r="J22" s="228">
        <v>3699695</v>
      </c>
      <c r="K22" s="313">
        <f t="shared" si="1"/>
        <v>1.6716158028627661</v>
      </c>
    </row>
    <row r="23" spans="1:11" s="314" customFormat="1" ht="18" customHeight="1" thickBot="1">
      <c r="A23" s="321" t="s">
        <v>367</v>
      </c>
      <c r="B23" s="322" t="s">
        <v>362</v>
      </c>
      <c r="C23" s="323"/>
      <c r="D23" s="324">
        <f>SUM(D8:D20)</f>
        <v>41493381</v>
      </c>
      <c r="E23" s="325">
        <f t="shared" si="0"/>
        <v>27.099971328881555</v>
      </c>
      <c r="G23" s="329"/>
      <c r="H23" s="311">
        <v>304</v>
      </c>
      <c r="I23" s="312" t="s">
        <v>75</v>
      </c>
      <c r="J23" s="213">
        <v>71801695</v>
      </c>
      <c r="K23" s="313">
        <f t="shared" si="1"/>
        <v>32.44182237571812</v>
      </c>
    </row>
    <row r="24" spans="1:11" s="314" customFormat="1" ht="18" customHeight="1" thickBot="1">
      <c r="A24" s="326" t="s">
        <v>45</v>
      </c>
      <c r="B24" s="327">
        <v>601</v>
      </c>
      <c r="C24" s="328" t="s">
        <v>46</v>
      </c>
      <c r="D24" s="228">
        <v>1367447</v>
      </c>
      <c r="E24" s="330">
        <f t="shared" si="0"/>
        <v>0.8931008657444688</v>
      </c>
      <c r="G24" s="321" t="s">
        <v>76</v>
      </c>
      <c r="H24" s="322" t="s">
        <v>368</v>
      </c>
      <c r="I24" s="323"/>
      <c r="J24" s="324">
        <f>SUM(J22:J23)</f>
        <v>75501390</v>
      </c>
      <c r="K24" s="325">
        <f t="shared" si="1"/>
        <v>34.113438178580886</v>
      </c>
    </row>
    <row r="25" spans="1:11" s="314" customFormat="1" ht="18" customHeight="1">
      <c r="A25" s="326"/>
      <c r="B25" s="331">
        <v>606</v>
      </c>
      <c r="C25" s="332" t="s">
        <v>49</v>
      </c>
      <c r="D25" s="333">
        <v>578745</v>
      </c>
      <c r="E25" s="330">
        <f t="shared" si="0"/>
        <v>0.3779873446980268</v>
      </c>
      <c r="G25" s="326" t="s">
        <v>78</v>
      </c>
      <c r="H25" s="311">
        <v>401</v>
      </c>
      <c r="I25" s="312" t="s">
        <v>110</v>
      </c>
      <c r="J25" s="213">
        <v>6568084</v>
      </c>
      <c r="K25" s="313">
        <f t="shared" si="1"/>
        <v>2.9676265229782692</v>
      </c>
    </row>
    <row r="26" spans="1:11" s="314" customFormat="1" ht="18" customHeight="1" thickBot="1">
      <c r="A26" s="321" t="s">
        <v>364</v>
      </c>
      <c r="B26" s="322" t="s">
        <v>369</v>
      </c>
      <c r="C26" s="323"/>
      <c r="D26" s="324">
        <f>SUM(D24:D25)</f>
        <v>1946192</v>
      </c>
      <c r="E26" s="325">
        <f t="shared" si="0"/>
        <v>1.2710882104424956</v>
      </c>
      <c r="G26" s="326"/>
      <c r="H26" s="311">
        <v>409</v>
      </c>
      <c r="I26" s="312" t="s">
        <v>118</v>
      </c>
      <c r="J26" s="213">
        <v>3970003</v>
      </c>
      <c r="K26" s="313">
        <f t="shared" si="1"/>
        <v>1.7937477960244264</v>
      </c>
    </row>
    <row r="27" spans="1:11" s="314" customFormat="1" ht="18" customHeight="1">
      <c r="A27" s="326" t="s">
        <v>71</v>
      </c>
      <c r="B27" s="327">
        <v>302</v>
      </c>
      <c r="C27" s="328" t="s">
        <v>74</v>
      </c>
      <c r="D27" s="228">
        <v>2294289</v>
      </c>
      <c r="E27" s="330">
        <f t="shared" si="0"/>
        <v>1.4984357654578289</v>
      </c>
      <c r="G27" s="326"/>
      <c r="H27" s="311">
        <v>410</v>
      </c>
      <c r="I27" s="312" t="s">
        <v>119</v>
      </c>
      <c r="J27" s="213">
        <v>419434</v>
      </c>
      <c r="K27" s="313">
        <f t="shared" si="1"/>
        <v>0.18951089283250142</v>
      </c>
    </row>
    <row r="28" spans="1:11" s="314" customFormat="1" ht="18" customHeight="1">
      <c r="A28" s="329"/>
      <c r="B28" s="311">
        <v>304</v>
      </c>
      <c r="C28" s="312" t="s">
        <v>75</v>
      </c>
      <c r="D28" s="213">
        <v>97016786</v>
      </c>
      <c r="E28" s="313">
        <f t="shared" si="0"/>
        <v>63.3631691526954</v>
      </c>
      <c r="G28" s="326"/>
      <c r="H28" s="311">
        <v>413</v>
      </c>
      <c r="I28" s="312" t="s">
        <v>122</v>
      </c>
      <c r="J28" s="213">
        <v>50041</v>
      </c>
      <c r="K28" s="313">
        <f t="shared" si="1"/>
        <v>0.022609789831609273</v>
      </c>
    </row>
    <row r="29" spans="1:11" s="314" customFormat="1" ht="18" customHeight="1" thickBot="1">
      <c r="A29" s="321" t="s">
        <v>370</v>
      </c>
      <c r="B29" s="322" t="s">
        <v>368</v>
      </c>
      <c r="C29" s="323"/>
      <c r="D29" s="324">
        <f>SUM(D27:D28)</f>
        <v>99311075</v>
      </c>
      <c r="E29" s="325">
        <f t="shared" si="0"/>
        <v>64.86160491815323</v>
      </c>
      <c r="G29" s="321" t="s">
        <v>125</v>
      </c>
      <c r="H29" s="322" t="s">
        <v>371</v>
      </c>
      <c r="I29" s="323"/>
      <c r="J29" s="324">
        <f>SUM(J25:J28)</f>
        <v>11007562</v>
      </c>
      <c r="K29" s="325">
        <f t="shared" si="1"/>
        <v>4.973495001666806</v>
      </c>
    </row>
    <row r="30" spans="1:11" s="314" customFormat="1" ht="18" customHeight="1">
      <c r="A30" s="334" t="s">
        <v>78</v>
      </c>
      <c r="B30" s="331">
        <v>305</v>
      </c>
      <c r="C30" s="335" t="s">
        <v>79</v>
      </c>
      <c r="D30" s="336">
        <v>26719</v>
      </c>
      <c r="E30" s="337">
        <f t="shared" si="0"/>
        <v>0.017450593720872886</v>
      </c>
      <c r="G30" s="326" t="s">
        <v>127</v>
      </c>
      <c r="H30" s="327">
        <v>205</v>
      </c>
      <c r="I30" s="328" t="s">
        <v>132</v>
      </c>
      <c r="J30" s="228">
        <v>46874</v>
      </c>
      <c r="K30" s="313">
        <f t="shared" si="1"/>
        <v>0.021178859106869428</v>
      </c>
    </row>
    <row r="31" spans="1:11" s="314" customFormat="1" ht="18" customHeight="1">
      <c r="A31" s="334"/>
      <c r="B31" s="42">
        <v>401</v>
      </c>
      <c r="C31" s="338" t="s">
        <v>110</v>
      </c>
      <c r="D31" s="339">
        <v>99014</v>
      </c>
      <c r="E31" s="313">
        <f t="shared" si="0"/>
        <v>0.06466758062347049</v>
      </c>
      <c r="G31" s="326"/>
      <c r="H31" s="311">
        <v>210</v>
      </c>
      <c r="I31" s="312" t="s">
        <v>137</v>
      </c>
      <c r="J31" s="213">
        <v>26890</v>
      </c>
      <c r="K31" s="313">
        <f t="shared" si="1"/>
        <v>0.012149582313942036</v>
      </c>
    </row>
    <row r="32" spans="1:11" s="314" customFormat="1" ht="18" customHeight="1" thickBot="1">
      <c r="A32" s="321" t="s">
        <v>372</v>
      </c>
      <c r="B32" s="322" t="s">
        <v>332</v>
      </c>
      <c r="C32" s="323"/>
      <c r="D32" s="324">
        <f>SUM(D30:D31)</f>
        <v>125733</v>
      </c>
      <c r="E32" s="325">
        <f t="shared" si="0"/>
        <v>0.08211817434434338</v>
      </c>
      <c r="G32" s="326"/>
      <c r="H32" s="311">
        <v>220</v>
      </c>
      <c r="I32" s="312" t="s">
        <v>145</v>
      </c>
      <c r="J32" s="213">
        <v>15201</v>
      </c>
      <c r="K32" s="313">
        <f t="shared" si="1"/>
        <v>0.006868196383571323</v>
      </c>
    </row>
    <row r="33" spans="1:11" s="314" customFormat="1" ht="18" customHeight="1">
      <c r="A33" s="326" t="s">
        <v>127</v>
      </c>
      <c r="B33" s="311">
        <v>203</v>
      </c>
      <c r="C33" s="312" t="s">
        <v>130</v>
      </c>
      <c r="D33" s="213">
        <v>295081</v>
      </c>
      <c r="E33" s="313">
        <f t="shared" si="0"/>
        <v>0.1927219823252701</v>
      </c>
      <c r="G33" s="326"/>
      <c r="H33" s="42">
        <v>222</v>
      </c>
      <c r="I33" s="340" t="s">
        <v>147</v>
      </c>
      <c r="J33" s="341">
        <v>109540</v>
      </c>
      <c r="K33" s="313">
        <f t="shared" si="1"/>
        <v>0.049492943349542975</v>
      </c>
    </row>
    <row r="34" spans="1:11" s="314" customFormat="1" ht="18" customHeight="1">
      <c r="A34" s="326"/>
      <c r="B34" s="311">
        <v>205</v>
      </c>
      <c r="C34" s="312" t="s">
        <v>132</v>
      </c>
      <c r="D34" s="213">
        <v>2509670</v>
      </c>
      <c r="E34" s="313">
        <f t="shared" si="0"/>
        <v>1.639104440415549</v>
      </c>
      <c r="G34" s="326"/>
      <c r="H34" s="316"/>
      <c r="I34" s="317" t="s">
        <v>373</v>
      </c>
      <c r="J34" s="318">
        <f>J30+J31+J32+J33</f>
        <v>198505</v>
      </c>
      <c r="K34" s="319">
        <f t="shared" si="1"/>
        <v>0.08968958115392577</v>
      </c>
    </row>
    <row r="35" spans="1:11" s="314" customFormat="1" ht="18" customHeight="1">
      <c r="A35" s="326"/>
      <c r="B35" s="311">
        <v>207</v>
      </c>
      <c r="C35" s="312" t="s">
        <v>134</v>
      </c>
      <c r="D35" s="213">
        <v>463392</v>
      </c>
      <c r="E35" s="313">
        <f t="shared" si="0"/>
        <v>0.30264850950644584</v>
      </c>
      <c r="G35" s="326"/>
      <c r="H35" s="316"/>
      <c r="I35" s="317" t="s">
        <v>374</v>
      </c>
      <c r="J35" s="318">
        <v>0</v>
      </c>
      <c r="K35" s="319">
        <f t="shared" si="1"/>
        <v>0</v>
      </c>
    </row>
    <row r="36" spans="1:11" s="314" customFormat="1" ht="18" customHeight="1">
      <c r="A36" s="326"/>
      <c r="B36" s="311">
        <v>213</v>
      </c>
      <c r="C36" s="312" t="s">
        <v>140</v>
      </c>
      <c r="D36" s="213">
        <v>911990</v>
      </c>
      <c r="E36" s="313">
        <f t="shared" si="0"/>
        <v>0.5956348279313919</v>
      </c>
      <c r="G36" s="329"/>
      <c r="H36" s="316"/>
      <c r="I36" s="317" t="s">
        <v>304</v>
      </c>
      <c r="J36" s="318">
        <f>J37-J34-J35</f>
        <v>0</v>
      </c>
      <c r="K36" s="319">
        <f t="shared" si="1"/>
        <v>0</v>
      </c>
    </row>
    <row r="37" spans="1:11" s="314" customFormat="1" ht="18" customHeight="1" thickBot="1">
      <c r="A37" s="326"/>
      <c r="B37" s="311">
        <v>218</v>
      </c>
      <c r="C37" s="312" t="s">
        <v>143</v>
      </c>
      <c r="D37" s="213">
        <v>68272</v>
      </c>
      <c r="E37" s="313">
        <f t="shared" si="0"/>
        <v>0.04458950314425815</v>
      </c>
      <c r="G37" s="342" t="s">
        <v>163</v>
      </c>
      <c r="H37" s="322" t="s">
        <v>375</v>
      </c>
      <c r="I37" s="323"/>
      <c r="J37" s="324">
        <f>SUM(J30:J33)</f>
        <v>198505</v>
      </c>
      <c r="K37" s="325">
        <f t="shared" si="1"/>
        <v>0.08968958115392577</v>
      </c>
    </row>
    <row r="38" spans="1:11" s="314" customFormat="1" ht="18" customHeight="1">
      <c r="A38" s="326"/>
      <c r="B38" s="311">
        <v>220</v>
      </c>
      <c r="C38" s="312" t="s">
        <v>145</v>
      </c>
      <c r="D38" s="213">
        <v>110860</v>
      </c>
      <c r="E38" s="313">
        <f t="shared" si="0"/>
        <v>0.07240438713634371</v>
      </c>
      <c r="G38" s="343" t="s">
        <v>376</v>
      </c>
      <c r="H38" s="344">
        <v>153</v>
      </c>
      <c r="I38" s="345" t="s">
        <v>170</v>
      </c>
      <c r="J38" s="228">
        <v>1802788</v>
      </c>
      <c r="K38" s="313">
        <f t="shared" si="1"/>
        <v>0.8145452287313847</v>
      </c>
    </row>
    <row r="39" spans="1:11" s="314" customFormat="1" ht="18" customHeight="1">
      <c r="A39" s="326"/>
      <c r="B39" s="346">
        <v>234</v>
      </c>
      <c r="C39" s="347" t="s">
        <v>152</v>
      </c>
      <c r="D39" s="213">
        <v>60647</v>
      </c>
      <c r="E39" s="313">
        <f t="shared" si="0"/>
        <v>0.03960949726373659</v>
      </c>
      <c r="G39" s="326" t="s">
        <v>377</v>
      </c>
      <c r="H39" s="311">
        <v>224</v>
      </c>
      <c r="I39" s="312" t="s">
        <v>176</v>
      </c>
      <c r="J39" s="213">
        <v>457634</v>
      </c>
      <c r="K39" s="313">
        <f t="shared" si="1"/>
        <v>0.2067706192881573</v>
      </c>
    </row>
    <row r="40" spans="1:11" s="314" customFormat="1" ht="18" customHeight="1">
      <c r="A40" s="326"/>
      <c r="B40" s="316"/>
      <c r="C40" s="317" t="s">
        <v>373</v>
      </c>
      <c r="D40" s="318">
        <f>D33+D34+D35+D36+D37+D38</f>
        <v>4359265</v>
      </c>
      <c r="E40" s="319">
        <f t="shared" si="0"/>
        <v>2.8471036504592586</v>
      </c>
      <c r="G40" s="326"/>
      <c r="H40" s="311">
        <v>238</v>
      </c>
      <c r="I40" s="312" t="s">
        <v>184</v>
      </c>
      <c r="J40" s="213">
        <v>266976</v>
      </c>
      <c r="K40" s="313">
        <f t="shared" si="1"/>
        <v>0.12062651126243916</v>
      </c>
    </row>
    <row r="41" spans="1:11" s="314" customFormat="1" ht="18" customHeight="1">
      <c r="A41" s="326"/>
      <c r="B41" s="316"/>
      <c r="C41" s="317" t="s">
        <v>374</v>
      </c>
      <c r="D41" s="318">
        <v>0</v>
      </c>
      <c r="E41" s="319">
        <f t="shared" si="0"/>
        <v>0</v>
      </c>
      <c r="G41" s="326"/>
      <c r="H41" s="316"/>
      <c r="I41" s="317" t="s">
        <v>378</v>
      </c>
      <c r="J41" s="318">
        <v>0</v>
      </c>
      <c r="K41" s="319">
        <f t="shared" si="1"/>
        <v>0</v>
      </c>
    </row>
    <row r="42" spans="1:11" s="314" customFormat="1" ht="18" customHeight="1">
      <c r="A42" s="329"/>
      <c r="B42" s="316"/>
      <c r="C42" s="317" t="s">
        <v>348</v>
      </c>
      <c r="D42" s="318">
        <f>D43-D40-D41</f>
        <v>60647</v>
      </c>
      <c r="E42" s="319">
        <f t="shared" si="0"/>
        <v>0.03960949726373659</v>
      </c>
      <c r="G42" s="329"/>
      <c r="H42" s="316"/>
      <c r="I42" s="317" t="s">
        <v>287</v>
      </c>
      <c r="J42" s="318">
        <f>J43-J41</f>
        <v>2527398</v>
      </c>
      <c r="K42" s="319">
        <f t="shared" si="1"/>
        <v>1.141942359281981</v>
      </c>
    </row>
    <row r="43" spans="1:11" s="314" customFormat="1" ht="18" customHeight="1" thickBot="1">
      <c r="A43" s="321" t="s">
        <v>379</v>
      </c>
      <c r="B43" s="322" t="s">
        <v>380</v>
      </c>
      <c r="C43" s="323"/>
      <c r="D43" s="324">
        <f>SUM(D33:D39)</f>
        <v>4419912</v>
      </c>
      <c r="E43" s="325">
        <f t="shared" si="0"/>
        <v>2.8867131477229955</v>
      </c>
      <c r="G43" s="342" t="s">
        <v>310</v>
      </c>
      <c r="H43" s="322" t="s">
        <v>381</v>
      </c>
      <c r="I43" s="323"/>
      <c r="J43" s="324">
        <f>SUM(J38:J40)</f>
        <v>2527398</v>
      </c>
      <c r="K43" s="325">
        <f t="shared" si="1"/>
        <v>1.141942359281981</v>
      </c>
    </row>
    <row r="44" spans="1:11" s="314" customFormat="1" ht="18" customHeight="1">
      <c r="A44" s="326" t="s">
        <v>350</v>
      </c>
      <c r="B44" s="327">
        <v>224</v>
      </c>
      <c r="C44" s="328" t="s">
        <v>176</v>
      </c>
      <c r="D44" s="228">
        <v>1709215</v>
      </c>
      <c r="E44" s="330">
        <f t="shared" si="0"/>
        <v>1.1163148526000877</v>
      </c>
      <c r="G44" s="348" t="s">
        <v>193</v>
      </c>
      <c r="H44" s="349">
        <v>137</v>
      </c>
      <c r="I44" s="328" t="s">
        <v>197</v>
      </c>
      <c r="J44" s="228">
        <v>2958465</v>
      </c>
      <c r="K44" s="313">
        <f t="shared" si="1"/>
        <v>1.3367093358280595</v>
      </c>
    </row>
    <row r="45" spans="1:11" s="314" customFormat="1" ht="18" customHeight="1">
      <c r="A45" s="326" t="s">
        <v>382</v>
      </c>
      <c r="B45" s="327">
        <v>238</v>
      </c>
      <c r="C45" s="328" t="s">
        <v>184</v>
      </c>
      <c r="D45" s="228">
        <v>115620</v>
      </c>
      <c r="E45" s="330">
        <f t="shared" si="0"/>
        <v>0.07551321703683982</v>
      </c>
      <c r="G45" s="334"/>
      <c r="H45" s="350">
        <v>140</v>
      </c>
      <c r="I45" s="351" t="s">
        <v>199</v>
      </c>
      <c r="J45" s="213">
        <v>2748087</v>
      </c>
      <c r="K45" s="313">
        <f t="shared" si="1"/>
        <v>1.2416552328885841</v>
      </c>
    </row>
    <row r="46" spans="1:11" s="314" customFormat="1" ht="18" customHeight="1">
      <c r="A46" s="326"/>
      <c r="B46" s="316"/>
      <c r="C46" s="317" t="s">
        <v>383</v>
      </c>
      <c r="D46" s="318">
        <v>0</v>
      </c>
      <c r="E46" s="319">
        <f t="shared" si="0"/>
        <v>0</v>
      </c>
      <c r="G46" s="329"/>
      <c r="H46" s="311">
        <v>147</v>
      </c>
      <c r="I46" s="312" t="s">
        <v>205</v>
      </c>
      <c r="J46" s="213">
        <v>1131535</v>
      </c>
      <c r="K46" s="313">
        <f t="shared" si="1"/>
        <v>0.5112561407068205</v>
      </c>
    </row>
    <row r="47" spans="1:11" s="314" customFormat="1" ht="18" customHeight="1" thickBot="1">
      <c r="A47" s="329"/>
      <c r="B47" s="316"/>
      <c r="C47" s="317" t="s">
        <v>384</v>
      </c>
      <c r="D47" s="318">
        <f>D48-D46</f>
        <v>1824835</v>
      </c>
      <c r="E47" s="319">
        <f t="shared" si="0"/>
        <v>1.1918280696369277</v>
      </c>
      <c r="G47" s="321" t="s">
        <v>208</v>
      </c>
      <c r="H47" s="322" t="s">
        <v>385</v>
      </c>
      <c r="I47" s="323"/>
      <c r="J47" s="324">
        <f>SUM(J44:J46)</f>
        <v>6838087</v>
      </c>
      <c r="K47" s="325">
        <f t="shared" si="1"/>
        <v>3.089620709423464</v>
      </c>
    </row>
    <row r="48" spans="1:11" s="314" customFormat="1" ht="18" customHeight="1" thickBot="1">
      <c r="A48" s="321" t="s">
        <v>354</v>
      </c>
      <c r="B48" s="322" t="s">
        <v>381</v>
      </c>
      <c r="C48" s="323"/>
      <c r="D48" s="324">
        <f>SUM(D44:D45)</f>
        <v>1824835</v>
      </c>
      <c r="E48" s="325">
        <f t="shared" si="0"/>
        <v>1.1918280696369277</v>
      </c>
      <c r="G48" s="326" t="s">
        <v>210</v>
      </c>
      <c r="H48" s="352">
        <v>506</v>
      </c>
      <c r="I48" s="353" t="s">
        <v>216</v>
      </c>
      <c r="J48" s="354">
        <v>8240</v>
      </c>
      <c r="K48" s="313">
        <f t="shared" si="1"/>
        <v>0.003723040471062937</v>
      </c>
    </row>
    <row r="49" spans="1:11" s="314" customFormat="1" ht="18" customHeight="1">
      <c r="A49" s="334" t="s">
        <v>193</v>
      </c>
      <c r="B49" s="355">
        <v>134</v>
      </c>
      <c r="C49" s="356" t="s">
        <v>195</v>
      </c>
      <c r="D49" s="357">
        <v>308188</v>
      </c>
      <c r="E49" s="313">
        <f t="shared" si="0"/>
        <v>0.20128236751556466</v>
      </c>
      <c r="G49" s="326"/>
      <c r="H49" s="311">
        <v>551</v>
      </c>
      <c r="I49" s="312" t="s">
        <v>261</v>
      </c>
      <c r="J49" s="213">
        <v>3041432</v>
      </c>
      <c r="K49" s="313">
        <f t="shared" si="1"/>
        <v>1.3741959254837244</v>
      </c>
    </row>
    <row r="50" spans="1:11" s="314" customFormat="1" ht="18" customHeight="1" thickBot="1">
      <c r="A50" s="334"/>
      <c r="B50" s="311">
        <v>138</v>
      </c>
      <c r="C50" s="312" t="s">
        <v>198</v>
      </c>
      <c r="D50" s="213">
        <v>164668</v>
      </c>
      <c r="E50" s="313">
        <f t="shared" si="0"/>
        <v>0.10754722732245578</v>
      </c>
      <c r="G50" s="321" t="s">
        <v>270</v>
      </c>
      <c r="H50" s="322" t="s">
        <v>386</v>
      </c>
      <c r="I50" s="323"/>
      <c r="J50" s="324">
        <f>SUM(J48:J49)</f>
        <v>3049672</v>
      </c>
      <c r="K50" s="325">
        <f t="shared" si="1"/>
        <v>1.3779189659547875</v>
      </c>
    </row>
    <row r="51" spans="1:11" s="314" customFormat="1" ht="18" customHeight="1">
      <c r="A51" s="334"/>
      <c r="B51" s="311">
        <v>140</v>
      </c>
      <c r="C51" s="312" t="s">
        <v>199</v>
      </c>
      <c r="D51" s="213">
        <v>310107</v>
      </c>
      <c r="E51" s="313">
        <f t="shared" si="0"/>
        <v>0.2025356962086428</v>
      </c>
      <c r="G51" s="358"/>
      <c r="H51" s="359"/>
      <c r="I51" s="360"/>
      <c r="J51" s="361"/>
      <c r="K51" s="362"/>
    </row>
    <row r="52" spans="1:11" s="314" customFormat="1" ht="18" customHeight="1">
      <c r="A52" s="334"/>
      <c r="B52" s="311">
        <v>141</v>
      </c>
      <c r="C52" s="312" t="s">
        <v>200</v>
      </c>
      <c r="D52" s="213">
        <v>1792</v>
      </c>
      <c r="E52" s="313">
        <f t="shared" si="0"/>
        <v>0.0011703830213632325</v>
      </c>
      <c r="G52" s="363"/>
      <c r="H52" s="364"/>
      <c r="I52" s="365"/>
      <c r="J52" s="366"/>
      <c r="K52" s="367"/>
    </row>
    <row r="53" spans="1:11" s="314" customFormat="1" ht="18" customHeight="1">
      <c r="A53" s="368"/>
      <c r="B53" s="311">
        <v>147</v>
      </c>
      <c r="C53" s="312" t="s">
        <v>205</v>
      </c>
      <c r="D53" s="213">
        <v>2223315</v>
      </c>
      <c r="E53" s="313">
        <f t="shared" si="0"/>
        <v>1.4520815441641715</v>
      </c>
      <c r="G53" s="363"/>
      <c r="H53" s="364"/>
      <c r="I53" s="365"/>
      <c r="J53" s="366"/>
      <c r="K53" s="367"/>
    </row>
    <row r="54" spans="1:11" s="314" customFormat="1" ht="18" customHeight="1" thickBot="1">
      <c r="A54" s="321" t="s">
        <v>387</v>
      </c>
      <c r="B54" s="322" t="s">
        <v>388</v>
      </c>
      <c r="C54" s="323"/>
      <c r="D54" s="324">
        <f>SUM(D49:D53)</f>
        <v>3008070</v>
      </c>
      <c r="E54" s="325">
        <f t="shared" si="0"/>
        <v>1.9646172182321981</v>
      </c>
      <c r="G54" s="363"/>
      <c r="H54" s="364"/>
      <c r="I54" s="365"/>
      <c r="J54" s="366"/>
      <c r="K54" s="367"/>
    </row>
    <row r="55" spans="1:11" s="314" customFormat="1" ht="18" customHeight="1">
      <c r="A55" s="343" t="s">
        <v>210</v>
      </c>
      <c r="B55" s="74">
        <v>506</v>
      </c>
      <c r="C55" s="369" t="s">
        <v>216</v>
      </c>
      <c r="D55" s="370">
        <v>820304</v>
      </c>
      <c r="E55" s="330">
        <f t="shared" si="0"/>
        <v>0.5357532778774248</v>
      </c>
      <c r="G55" s="363"/>
      <c r="H55" s="371"/>
      <c r="I55" s="363"/>
      <c r="J55" s="372"/>
      <c r="K55" s="367"/>
    </row>
    <row r="56" spans="1:11" s="314" customFormat="1" ht="18" customHeight="1">
      <c r="A56" s="334"/>
      <c r="B56" s="42">
        <v>517</v>
      </c>
      <c r="C56" s="244" t="s">
        <v>227</v>
      </c>
      <c r="D56" s="373">
        <v>34826</v>
      </c>
      <c r="E56" s="330">
        <f t="shared" si="0"/>
        <v>0.022745401284595946</v>
      </c>
      <c r="G56" s="363"/>
      <c r="H56" s="364"/>
      <c r="I56" s="365"/>
      <c r="J56" s="366"/>
      <c r="K56" s="367"/>
    </row>
    <row r="57" spans="1:12" s="314" customFormat="1" ht="18" customHeight="1">
      <c r="A57" s="334"/>
      <c r="B57" s="374">
        <v>524</v>
      </c>
      <c r="C57" s="375" t="s">
        <v>234</v>
      </c>
      <c r="D57" s="376">
        <v>127941</v>
      </c>
      <c r="E57" s="330">
        <f t="shared" si="0"/>
        <v>0.08356025342423735</v>
      </c>
      <c r="G57" s="363"/>
      <c r="H57" s="364"/>
      <c r="I57" s="365"/>
      <c r="J57" s="366"/>
      <c r="K57" s="367"/>
      <c r="L57" s="377"/>
    </row>
    <row r="58" spans="1:11" s="377" customFormat="1" ht="18" customHeight="1" thickBot="1">
      <c r="A58" s="321" t="s">
        <v>389</v>
      </c>
      <c r="B58" s="322" t="s">
        <v>390</v>
      </c>
      <c r="C58" s="323"/>
      <c r="D58" s="324">
        <f>SUM(D55:D57)</f>
        <v>983071</v>
      </c>
      <c r="E58" s="325">
        <f t="shared" si="0"/>
        <v>0.642058932586258</v>
      </c>
      <c r="G58" s="363"/>
      <c r="H58" s="371"/>
      <c r="I58" s="363"/>
      <c r="J58" s="372"/>
      <c r="K58" s="367"/>
    </row>
    <row r="59" spans="1:11" s="314" customFormat="1" ht="18" customHeight="1">
      <c r="A59" s="285"/>
      <c r="B59" s="378"/>
      <c r="G59" s="379"/>
      <c r="H59" s="364"/>
      <c r="I59" s="365"/>
      <c r="J59" s="380"/>
      <c r="K59" s="367"/>
    </row>
    <row r="60" spans="1:8" s="314" customFormat="1" ht="18" customHeight="1">
      <c r="A60" s="285"/>
      <c r="B60" s="381"/>
      <c r="C60" s="382"/>
      <c r="D60" s="382"/>
      <c r="E60" s="382"/>
      <c r="H60" s="378"/>
    </row>
    <row r="61" spans="1:11" s="314" customFormat="1" ht="18" customHeight="1">
      <c r="A61" s="285"/>
      <c r="B61" s="381"/>
      <c r="C61" s="382"/>
      <c r="D61" s="382"/>
      <c r="E61" s="382"/>
      <c r="G61" s="382"/>
      <c r="H61" s="381"/>
      <c r="I61" s="382"/>
      <c r="J61" s="382"/>
      <c r="K61" s="382"/>
    </row>
    <row r="62" spans="1:11" s="314" customFormat="1" ht="18" customHeight="1">
      <c r="A62" s="382"/>
      <c r="B62" s="381"/>
      <c r="C62" s="382"/>
      <c r="D62" s="382"/>
      <c r="E62" s="382"/>
      <c r="G62" s="382"/>
      <c r="H62" s="381"/>
      <c r="I62" s="382"/>
      <c r="J62" s="382"/>
      <c r="K62" s="382"/>
    </row>
    <row r="63" spans="1:11" s="314" customFormat="1" ht="18" customHeight="1">
      <c r="A63" s="382"/>
      <c r="B63" s="381"/>
      <c r="C63" s="382"/>
      <c r="D63" s="382"/>
      <c r="E63" s="382"/>
      <c r="G63" s="382"/>
      <c r="H63" s="381"/>
      <c r="I63" s="382"/>
      <c r="J63" s="382"/>
      <c r="K63" s="382"/>
    </row>
    <row r="64" spans="1:11" s="314" customFormat="1" ht="18" customHeight="1">
      <c r="A64" s="382"/>
      <c r="B64" s="381"/>
      <c r="C64" s="382"/>
      <c r="D64" s="382"/>
      <c r="E64" s="382"/>
      <c r="G64" s="382"/>
      <c r="H64" s="381"/>
      <c r="I64" s="382"/>
      <c r="J64" s="382"/>
      <c r="K64" s="382"/>
    </row>
    <row r="65" spans="1:11" s="314" customFormat="1" ht="18" customHeight="1">
      <c r="A65" s="382"/>
      <c r="B65" s="381"/>
      <c r="C65" s="382"/>
      <c r="D65" s="382"/>
      <c r="E65" s="382"/>
      <c r="G65" s="382"/>
      <c r="H65" s="381"/>
      <c r="I65" s="382"/>
      <c r="J65" s="382"/>
      <c r="K65" s="382"/>
    </row>
    <row r="66" spans="1:11" s="314" customFormat="1" ht="18" customHeight="1">
      <c r="A66" s="382"/>
      <c r="B66" s="381"/>
      <c r="C66" s="382"/>
      <c r="D66" s="382"/>
      <c r="E66" s="382"/>
      <c r="G66" s="382"/>
      <c r="H66" s="381"/>
      <c r="I66" s="382"/>
      <c r="J66" s="382"/>
      <c r="K66" s="382"/>
    </row>
    <row r="67" spans="1:11" s="314" customFormat="1" ht="18.75">
      <c r="A67" s="382"/>
      <c r="B67" s="381"/>
      <c r="C67" s="382"/>
      <c r="D67" s="382"/>
      <c r="E67" s="382"/>
      <c r="G67" s="382"/>
      <c r="H67" s="381"/>
      <c r="I67" s="382"/>
      <c r="J67" s="382"/>
      <c r="K67" s="382"/>
    </row>
    <row r="72" ht="18.75">
      <c r="F72" s="383"/>
    </row>
  </sheetData>
  <sheetProtection/>
  <mergeCells count="2">
    <mergeCell ref="A6:C6"/>
    <mergeCell ref="G6:I6"/>
  </mergeCells>
  <printOptions/>
  <pageMargins left="0.9055118110236221" right="0.5118110236220472" top="0.7480314960629921" bottom="0.7480314960629921" header="0.31496062992125984" footer="0.31496062992125984"/>
  <pageSetup fitToWidth="0" fitToHeight="1" horizontalDpi="600" verticalDpi="600" orientation="portrait" paperSize="9" scale="66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9"/>
  <sheetViews>
    <sheetView zoomScalePageLayoutView="0" workbookViewId="0" topLeftCell="D1">
      <selection activeCell="A1" sqref="A1"/>
    </sheetView>
  </sheetViews>
  <sheetFormatPr defaultColWidth="9.00390625" defaultRowHeight="13.5"/>
  <cols>
    <col min="1" max="1" width="6.625" style="382" customWidth="1"/>
    <col min="2" max="2" width="7.125" style="381" customWidth="1"/>
    <col min="3" max="3" width="19.125" style="382" customWidth="1"/>
    <col min="4" max="4" width="14.625" style="382" customWidth="1"/>
    <col min="5" max="7" width="6.625" style="382" customWidth="1"/>
    <col min="8" max="8" width="7.125" style="381" customWidth="1"/>
    <col min="9" max="9" width="19.125" style="382" customWidth="1"/>
    <col min="10" max="10" width="14.625" style="382" customWidth="1"/>
    <col min="11" max="11" width="6.625" style="382" customWidth="1"/>
    <col min="12" max="16384" width="9.00390625" style="382" customWidth="1"/>
  </cols>
  <sheetData>
    <row r="1" spans="1:8" s="285" customFormat="1" ht="17.25">
      <c r="A1" s="281" t="s">
        <v>0</v>
      </c>
      <c r="B1" s="282"/>
      <c r="C1" s="283"/>
      <c r="D1" s="283"/>
      <c r="E1" s="284"/>
      <c r="H1" s="286"/>
    </row>
    <row r="2" spans="1:8" s="285" customFormat="1" ht="13.5">
      <c r="A2" s="287"/>
      <c r="B2" s="288"/>
      <c r="C2" s="289"/>
      <c r="D2" s="289"/>
      <c r="E2" s="290"/>
      <c r="H2" s="286"/>
    </row>
    <row r="3" spans="1:8" s="285" customFormat="1" ht="13.5">
      <c r="A3" s="287" t="s">
        <v>391</v>
      </c>
      <c r="B3" s="288"/>
      <c r="C3" s="289"/>
      <c r="D3" s="289"/>
      <c r="E3" s="290"/>
      <c r="H3" s="286"/>
    </row>
    <row r="4" spans="1:11" s="285" customFormat="1" ht="14.25" thickBot="1">
      <c r="A4" s="291" t="s">
        <v>392</v>
      </c>
      <c r="B4" s="292"/>
      <c r="C4" s="293"/>
      <c r="D4" s="287"/>
      <c r="E4" s="290" t="s">
        <v>316</v>
      </c>
      <c r="G4" s="291" t="s">
        <v>278</v>
      </c>
      <c r="H4" s="288"/>
      <c r="I4" s="289"/>
      <c r="J4" s="287"/>
      <c r="K4" s="290" t="s">
        <v>316</v>
      </c>
    </row>
    <row r="5" spans="1:11" s="285" customFormat="1" ht="18" customHeight="1">
      <c r="A5" s="294" t="s">
        <v>4</v>
      </c>
      <c r="B5" s="295" t="s">
        <v>5</v>
      </c>
      <c r="C5" s="296" t="s">
        <v>6</v>
      </c>
      <c r="D5" s="295" t="s">
        <v>317</v>
      </c>
      <c r="E5" s="297" t="s">
        <v>318</v>
      </c>
      <c r="G5" s="298" t="s">
        <v>4</v>
      </c>
      <c r="H5" s="299" t="s">
        <v>5</v>
      </c>
      <c r="I5" s="300" t="s">
        <v>6</v>
      </c>
      <c r="J5" s="299" t="s">
        <v>317</v>
      </c>
      <c r="K5" s="301" t="s">
        <v>318</v>
      </c>
    </row>
    <row r="6" spans="1:11" s="304" customFormat="1" ht="18" customHeight="1">
      <c r="A6" s="462" t="s">
        <v>393</v>
      </c>
      <c r="B6" s="463"/>
      <c r="C6" s="463"/>
      <c r="D6" s="302">
        <f>D25+D28+D31+D51+D76+D86+D92+D97</f>
        <v>2639526244</v>
      </c>
      <c r="E6" s="303">
        <f>D6/$D$6*100</f>
        <v>100</v>
      </c>
      <c r="G6" s="462" t="s">
        <v>285</v>
      </c>
      <c r="H6" s="463"/>
      <c r="I6" s="463"/>
      <c r="J6" s="302">
        <f>J23+J27+J30+J35+J56+J67+J73+J69</f>
        <v>780267199</v>
      </c>
      <c r="K6" s="303">
        <f>J6/$J$6*100</f>
        <v>100</v>
      </c>
    </row>
    <row r="7" spans="1:11" s="314" customFormat="1" ht="18" customHeight="1">
      <c r="A7" s="384"/>
      <c r="B7" s="385"/>
      <c r="C7" s="385"/>
      <c r="D7" s="385"/>
      <c r="E7" s="386"/>
      <c r="G7" s="384"/>
      <c r="H7" s="385"/>
      <c r="I7" s="385"/>
      <c r="J7" s="385"/>
      <c r="K7" s="387"/>
    </row>
    <row r="8" spans="1:14" s="314" customFormat="1" ht="18" customHeight="1">
      <c r="A8" s="310" t="s">
        <v>15</v>
      </c>
      <c r="B8" s="350">
        <v>103</v>
      </c>
      <c r="C8" s="351" t="s">
        <v>16</v>
      </c>
      <c r="D8" s="213">
        <v>16748285</v>
      </c>
      <c r="E8" s="313">
        <f>D8/$D$6*100</f>
        <v>0.634518601134242</v>
      </c>
      <c r="G8" s="310" t="s">
        <v>15</v>
      </c>
      <c r="H8" s="350">
        <v>103</v>
      </c>
      <c r="I8" s="351" t="s">
        <v>16</v>
      </c>
      <c r="J8" s="213">
        <v>38840396</v>
      </c>
      <c r="K8" s="388">
        <f aca="true" t="shared" si="0" ref="K8:K73">J8/$J$6*100</f>
        <v>4.977832728298502</v>
      </c>
      <c r="M8" s="389"/>
      <c r="N8" s="390"/>
    </row>
    <row r="9" spans="1:14" s="314" customFormat="1" ht="18" customHeight="1">
      <c r="A9" s="326"/>
      <c r="B9" s="350">
        <v>105</v>
      </c>
      <c r="C9" s="351" t="s">
        <v>17</v>
      </c>
      <c r="D9" s="213">
        <v>38679954</v>
      </c>
      <c r="E9" s="313">
        <f aca="true" t="shared" si="1" ref="E9:E72">D9/$D$6*100</f>
        <v>1.4654127454850947</v>
      </c>
      <c r="G9" s="326"/>
      <c r="H9" s="350">
        <v>105</v>
      </c>
      <c r="I9" s="351" t="s">
        <v>17</v>
      </c>
      <c r="J9" s="213">
        <v>20788611</v>
      </c>
      <c r="K9" s="388">
        <f t="shared" si="0"/>
        <v>2.6642938504454547</v>
      </c>
      <c r="M9" s="389"/>
      <c r="N9" s="390"/>
    </row>
    <row r="10" spans="1:14" s="314" customFormat="1" ht="18" customHeight="1">
      <c r="A10" s="326"/>
      <c r="B10" s="350">
        <v>106</v>
      </c>
      <c r="C10" s="351" t="s">
        <v>18</v>
      </c>
      <c r="D10" s="213">
        <v>3536232</v>
      </c>
      <c r="E10" s="313">
        <f t="shared" si="1"/>
        <v>0.13397222353967245</v>
      </c>
      <c r="G10" s="326"/>
      <c r="H10" s="350">
        <v>106</v>
      </c>
      <c r="I10" s="351" t="s">
        <v>18</v>
      </c>
      <c r="J10" s="213">
        <v>241051</v>
      </c>
      <c r="K10" s="388">
        <f t="shared" si="0"/>
        <v>0.03089339143167032</v>
      </c>
      <c r="M10" s="389"/>
      <c r="N10" s="390"/>
    </row>
    <row r="11" spans="1:14" s="314" customFormat="1" ht="18" customHeight="1">
      <c r="A11" s="326"/>
      <c r="B11" s="350">
        <v>108</v>
      </c>
      <c r="C11" s="351" t="s">
        <v>20</v>
      </c>
      <c r="D11" s="213">
        <v>2822756</v>
      </c>
      <c r="E11" s="313">
        <f t="shared" si="1"/>
        <v>0.10694176678169068</v>
      </c>
      <c r="G11" s="326"/>
      <c r="H11" s="350">
        <v>108</v>
      </c>
      <c r="I11" s="351" t="s">
        <v>20</v>
      </c>
      <c r="J11" s="213">
        <v>45243</v>
      </c>
      <c r="K11" s="388">
        <f t="shared" si="0"/>
        <v>0.00579839829970861</v>
      </c>
      <c r="M11" s="389"/>
      <c r="N11" s="390"/>
    </row>
    <row r="12" spans="1:14" s="314" customFormat="1" ht="18" customHeight="1">
      <c r="A12" s="326"/>
      <c r="B12" s="350">
        <v>110</v>
      </c>
      <c r="C12" s="351" t="s">
        <v>21</v>
      </c>
      <c r="D12" s="213">
        <v>2553676</v>
      </c>
      <c r="E12" s="313">
        <f t="shared" si="1"/>
        <v>0.09674751314956048</v>
      </c>
      <c r="G12" s="326"/>
      <c r="H12" s="350">
        <v>110</v>
      </c>
      <c r="I12" s="351" t="s">
        <v>21</v>
      </c>
      <c r="J12" s="213">
        <v>1147533</v>
      </c>
      <c r="K12" s="388">
        <f t="shared" si="0"/>
        <v>0.14706923493268617</v>
      </c>
      <c r="M12" s="389"/>
      <c r="N12" s="390"/>
    </row>
    <row r="13" spans="1:14" s="314" customFormat="1" ht="18" customHeight="1">
      <c r="A13" s="326"/>
      <c r="B13" s="350">
        <v>111</v>
      </c>
      <c r="C13" s="351" t="s">
        <v>22</v>
      </c>
      <c r="D13" s="213">
        <v>2842663</v>
      </c>
      <c r="E13" s="313">
        <f t="shared" si="1"/>
        <v>0.10769595515338244</v>
      </c>
      <c r="G13" s="326"/>
      <c r="H13" s="350">
        <v>111</v>
      </c>
      <c r="I13" s="351" t="s">
        <v>22</v>
      </c>
      <c r="J13" s="213">
        <v>21041256</v>
      </c>
      <c r="K13" s="388">
        <f t="shared" si="0"/>
        <v>2.696673143119015</v>
      </c>
      <c r="M13" s="389"/>
      <c r="N13" s="390"/>
    </row>
    <row r="14" spans="1:14" s="314" customFormat="1" ht="18" customHeight="1">
      <c r="A14" s="326"/>
      <c r="B14" s="350">
        <v>112</v>
      </c>
      <c r="C14" s="351" t="s">
        <v>23</v>
      </c>
      <c r="D14" s="213">
        <v>458170</v>
      </c>
      <c r="E14" s="313">
        <f t="shared" si="1"/>
        <v>0.017358039195157934</v>
      </c>
      <c r="G14" s="326"/>
      <c r="H14" s="42">
        <v>112</v>
      </c>
      <c r="I14" s="340" t="s">
        <v>23</v>
      </c>
      <c r="J14" s="341">
        <v>475012</v>
      </c>
      <c r="K14" s="388">
        <f t="shared" si="0"/>
        <v>0.060878119778555506</v>
      </c>
      <c r="M14" s="389"/>
      <c r="N14" s="390"/>
    </row>
    <row r="15" spans="1:14" s="314" customFormat="1" ht="18" customHeight="1">
      <c r="A15" s="326"/>
      <c r="B15" s="350">
        <v>113</v>
      </c>
      <c r="C15" s="351" t="s">
        <v>24</v>
      </c>
      <c r="D15" s="213">
        <v>2349008</v>
      </c>
      <c r="E15" s="313">
        <f t="shared" si="1"/>
        <v>0.08899354591906834</v>
      </c>
      <c r="G15" s="326"/>
      <c r="H15" s="350">
        <v>113</v>
      </c>
      <c r="I15" s="351" t="s">
        <v>24</v>
      </c>
      <c r="J15" s="213">
        <v>1441575</v>
      </c>
      <c r="K15" s="388">
        <f t="shared" si="0"/>
        <v>0.18475401783485712</v>
      </c>
      <c r="M15" s="389"/>
      <c r="N15" s="390"/>
    </row>
    <row r="16" spans="1:14" s="314" customFormat="1" ht="18" customHeight="1">
      <c r="A16" s="326"/>
      <c r="B16" s="350">
        <v>117</v>
      </c>
      <c r="C16" s="351" t="s">
        <v>26</v>
      </c>
      <c r="D16" s="213">
        <v>221456</v>
      </c>
      <c r="E16" s="313">
        <f t="shared" si="1"/>
        <v>0.008389990457696695</v>
      </c>
      <c r="G16" s="326"/>
      <c r="H16" s="350">
        <v>117</v>
      </c>
      <c r="I16" s="351" t="s">
        <v>26</v>
      </c>
      <c r="J16" s="213">
        <v>3511214</v>
      </c>
      <c r="K16" s="388">
        <f t="shared" si="0"/>
        <v>0.4500014872469348</v>
      </c>
      <c r="M16" s="389"/>
      <c r="N16" s="390"/>
    </row>
    <row r="17" spans="1:14" s="314" customFormat="1" ht="18" customHeight="1">
      <c r="A17" s="326"/>
      <c r="B17" s="350">
        <v>118</v>
      </c>
      <c r="C17" s="351" t="s">
        <v>27</v>
      </c>
      <c r="D17" s="213">
        <v>14536558</v>
      </c>
      <c r="E17" s="313">
        <f t="shared" si="1"/>
        <v>0.5507260264240055</v>
      </c>
      <c r="G17" s="326"/>
      <c r="H17" s="350">
        <v>118</v>
      </c>
      <c r="I17" s="351" t="s">
        <v>27</v>
      </c>
      <c r="J17" s="213">
        <v>23189223</v>
      </c>
      <c r="K17" s="388">
        <f t="shared" si="0"/>
        <v>2.971959224957757</v>
      </c>
      <c r="M17" s="389"/>
      <c r="N17" s="390"/>
    </row>
    <row r="18" spans="1:14" s="314" customFormat="1" ht="18" customHeight="1">
      <c r="A18" s="326"/>
      <c r="B18" s="350">
        <v>122</v>
      </c>
      <c r="C18" s="351" t="s">
        <v>30</v>
      </c>
      <c r="D18" s="213">
        <v>14972</v>
      </c>
      <c r="E18" s="313">
        <f t="shared" si="1"/>
        <v>0.00056722300200778</v>
      </c>
      <c r="G18" s="326"/>
      <c r="H18" s="350">
        <v>121</v>
      </c>
      <c r="I18" s="351" t="s">
        <v>29</v>
      </c>
      <c r="J18" s="213">
        <v>67978</v>
      </c>
      <c r="K18" s="388">
        <f t="shared" si="0"/>
        <v>0.008712143748592973</v>
      </c>
      <c r="M18" s="389"/>
      <c r="N18" s="390"/>
    </row>
    <row r="19" spans="1:14" s="314" customFormat="1" ht="18" customHeight="1">
      <c r="A19" s="326"/>
      <c r="B19" s="350">
        <v>123</v>
      </c>
      <c r="C19" s="351" t="s">
        <v>31</v>
      </c>
      <c r="D19" s="213">
        <v>3548473</v>
      </c>
      <c r="E19" s="313">
        <f t="shared" si="1"/>
        <v>0.13443598100477913</v>
      </c>
      <c r="G19" s="326"/>
      <c r="H19" s="350">
        <v>122</v>
      </c>
      <c r="I19" s="351" t="s">
        <v>30</v>
      </c>
      <c r="J19" s="213">
        <v>96002</v>
      </c>
      <c r="K19" s="388">
        <f t="shared" si="0"/>
        <v>0.01230373391615556</v>
      </c>
      <c r="M19" s="389"/>
      <c r="N19" s="390"/>
    </row>
    <row r="20" spans="1:14" s="314" customFormat="1" ht="18" customHeight="1">
      <c r="A20" s="326"/>
      <c r="B20" s="350">
        <v>124</v>
      </c>
      <c r="C20" s="351" t="s">
        <v>32</v>
      </c>
      <c r="D20" s="213">
        <v>224257</v>
      </c>
      <c r="E20" s="313">
        <f t="shared" si="1"/>
        <v>0.008496107985657142</v>
      </c>
      <c r="G20" s="326"/>
      <c r="H20" s="350">
        <v>123</v>
      </c>
      <c r="I20" s="351" t="s">
        <v>31</v>
      </c>
      <c r="J20" s="213">
        <v>7016927</v>
      </c>
      <c r="K20" s="388">
        <f t="shared" si="0"/>
        <v>0.8992979595955053</v>
      </c>
      <c r="M20" s="389"/>
      <c r="N20" s="390"/>
    </row>
    <row r="21" spans="1:11" s="314" customFormat="1" ht="18" customHeight="1">
      <c r="A21" s="326"/>
      <c r="B21" s="350">
        <v>125</v>
      </c>
      <c r="C21" s="351" t="s">
        <v>33</v>
      </c>
      <c r="D21" s="213">
        <v>1218151</v>
      </c>
      <c r="E21" s="313">
        <f t="shared" si="1"/>
        <v>0.0461503651562102</v>
      </c>
      <c r="G21" s="326"/>
      <c r="H21" s="316"/>
      <c r="I21" s="317" t="s">
        <v>394</v>
      </c>
      <c r="J21" s="318">
        <f>J14+J13+J15+J16+J17+J12+J18+J19</f>
        <v>50969793</v>
      </c>
      <c r="K21" s="319">
        <f t="shared" si="0"/>
        <v>6.532351105534555</v>
      </c>
    </row>
    <row r="22" spans="1:11" s="314" customFormat="1" ht="18" customHeight="1">
      <c r="A22" s="326"/>
      <c r="B22" s="350">
        <v>127</v>
      </c>
      <c r="C22" s="351" t="s">
        <v>35</v>
      </c>
      <c r="D22" s="213">
        <v>34409</v>
      </c>
      <c r="E22" s="313">
        <f t="shared" si="1"/>
        <v>0.0013036051480153422</v>
      </c>
      <c r="G22" s="326"/>
      <c r="H22" s="316"/>
      <c r="I22" s="317" t="s">
        <v>287</v>
      </c>
      <c r="J22" s="318">
        <f>J23-J21</f>
        <v>66932228</v>
      </c>
      <c r="K22" s="319">
        <f t="shared" si="0"/>
        <v>8.578116328070841</v>
      </c>
    </row>
    <row r="23" spans="1:11" s="314" customFormat="1" ht="18" customHeight="1" thickBot="1">
      <c r="A23" s="326"/>
      <c r="B23" s="316"/>
      <c r="C23" s="317" t="s">
        <v>395</v>
      </c>
      <c r="D23" s="318">
        <f>D14+D13+D15+D16+D17+D12+D18</f>
        <v>22976503</v>
      </c>
      <c r="E23" s="319">
        <f t="shared" si="1"/>
        <v>0.8704782933008791</v>
      </c>
      <c r="G23" s="321" t="s">
        <v>43</v>
      </c>
      <c r="H23" s="322" t="s">
        <v>396</v>
      </c>
      <c r="I23" s="323"/>
      <c r="J23" s="324">
        <f>SUM(J8:J20)</f>
        <v>117902021</v>
      </c>
      <c r="K23" s="325">
        <f t="shared" si="0"/>
        <v>15.110467433605395</v>
      </c>
    </row>
    <row r="24" spans="1:11" s="314" customFormat="1" ht="18" customHeight="1">
      <c r="A24" s="326"/>
      <c r="B24" s="316"/>
      <c r="C24" s="317" t="s">
        <v>397</v>
      </c>
      <c r="D24" s="318">
        <f>D25-D23</f>
        <v>66812517</v>
      </c>
      <c r="E24" s="319">
        <f t="shared" si="1"/>
        <v>2.531231396235362</v>
      </c>
      <c r="G24" s="326" t="s">
        <v>45</v>
      </c>
      <c r="H24" s="391">
        <v>601</v>
      </c>
      <c r="I24" s="392" t="s">
        <v>46</v>
      </c>
      <c r="J24" s="228">
        <v>82143</v>
      </c>
      <c r="K24" s="393">
        <f t="shared" si="0"/>
        <v>0.010527547499789236</v>
      </c>
    </row>
    <row r="25" spans="1:11" s="314" customFormat="1" ht="18" customHeight="1" thickBot="1">
      <c r="A25" s="321" t="s">
        <v>398</v>
      </c>
      <c r="B25" s="322" t="s">
        <v>396</v>
      </c>
      <c r="C25" s="323"/>
      <c r="D25" s="324">
        <f>SUM(D8:D22)</f>
        <v>89789020</v>
      </c>
      <c r="E25" s="325">
        <f t="shared" si="1"/>
        <v>3.4017096895362404</v>
      </c>
      <c r="G25" s="326"/>
      <c r="H25" s="350">
        <v>602</v>
      </c>
      <c r="I25" s="351" t="s">
        <v>47</v>
      </c>
      <c r="J25" s="213">
        <v>160866</v>
      </c>
      <c r="K25" s="388">
        <f t="shared" si="0"/>
        <v>0.020616783610302707</v>
      </c>
    </row>
    <row r="26" spans="1:11" s="314" customFormat="1" ht="18" customHeight="1">
      <c r="A26" s="326" t="s">
        <v>45</v>
      </c>
      <c r="B26" s="391">
        <v>601</v>
      </c>
      <c r="C26" s="392" t="s">
        <v>46</v>
      </c>
      <c r="D26" s="228">
        <v>505313</v>
      </c>
      <c r="E26" s="330">
        <f t="shared" si="1"/>
        <v>0.01914407940245507</v>
      </c>
      <c r="G26" s="326"/>
      <c r="H26" s="350">
        <v>606</v>
      </c>
      <c r="I26" s="351" t="s">
        <v>49</v>
      </c>
      <c r="J26" s="213">
        <v>480994</v>
      </c>
      <c r="K26" s="388">
        <f t="shared" si="0"/>
        <v>0.061644780226113284</v>
      </c>
    </row>
    <row r="27" spans="1:11" s="314" customFormat="1" ht="18" customHeight="1" thickBot="1">
      <c r="A27" s="326"/>
      <c r="B27" s="350">
        <v>606</v>
      </c>
      <c r="C27" s="351" t="s">
        <v>49</v>
      </c>
      <c r="D27" s="213">
        <v>5215194</v>
      </c>
      <c r="E27" s="313">
        <f t="shared" si="1"/>
        <v>0.19758068372515109</v>
      </c>
      <c r="G27" s="321" t="s">
        <v>399</v>
      </c>
      <c r="H27" s="322" t="s">
        <v>400</v>
      </c>
      <c r="I27" s="323"/>
      <c r="J27" s="324">
        <f>SUM(J24:J26)</f>
        <v>724003</v>
      </c>
      <c r="K27" s="325">
        <f t="shared" si="0"/>
        <v>0.09278911133620522</v>
      </c>
    </row>
    <row r="28" spans="1:11" s="314" customFormat="1" ht="18" customHeight="1" thickBot="1">
      <c r="A28" s="321" t="s">
        <v>401</v>
      </c>
      <c r="B28" s="322" t="s">
        <v>402</v>
      </c>
      <c r="C28" s="323"/>
      <c r="D28" s="324">
        <f>SUM(D26:D27)</f>
        <v>5720507</v>
      </c>
      <c r="E28" s="325">
        <f t="shared" si="1"/>
        <v>0.21672476312760616</v>
      </c>
      <c r="G28" s="326" t="s">
        <v>71</v>
      </c>
      <c r="H28" s="391">
        <v>302</v>
      </c>
      <c r="I28" s="392" t="s">
        <v>74</v>
      </c>
      <c r="J28" s="228">
        <v>376644</v>
      </c>
      <c r="K28" s="393">
        <f t="shared" si="0"/>
        <v>0.04827115640420507</v>
      </c>
    </row>
    <row r="29" spans="1:11" s="314" customFormat="1" ht="18" customHeight="1">
      <c r="A29" s="326" t="s">
        <v>71</v>
      </c>
      <c r="B29" s="391">
        <v>302</v>
      </c>
      <c r="C29" s="392" t="s">
        <v>74</v>
      </c>
      <c r="D29" s="228">
        <v>162673075</v>
      </c>
      <c r="E29" s="330">
        <f t="shared" si="1"/>
        <v>6.16296486423569</v>
      </c>
      <c r="G29" s="326"/>
      <c r="H29" s="350">
        <v>304</v>
      </c>
      <c r="I29" s="351" t="s">
        <v>75</v>
      </c>
      <c r="J29" s="213">
        <v>26582590</v>
      </c>
      <c r="K29" s="388">
        <f t="shared" si="0"/>
        <v>3.4068572963298434</v>
      </c>
    </row>
    <row r="30" spans="1:11" s="314" customFormat="1" ht="18" customHeight="1" thickBot="1">
      <c r="A30" s="326"/>
      <c r="B30" s="350">
        <v>304</v>
      </c>
      <c r="C30" s="351" t="s">
        <v>75</v>
      </c>
      <c r="D30" s="213">
        <v>2158144204</v>
      </c>
      <c r="E30" s="313">
        <f t="shared" si="1"/>
        <v>81.7625590541391</v>
      </c>
      <c r="G30" s="321" t="s">
        <v>76</v>
      </c>
      <c r="H30" s="322" t="s">
        <v>403</v>
      </c>
      <c r="I30" s="323"/>
      <c r="J30" s="324">
        <f>SUM(J28:J29)</f>
        <v>26959234</v>
      </c>
      <c r="K30" s="325">
        <f t="shared" si="0"/>
        <v>3.4551284527340487</v>
      </c>
    </row>
    <row r="31" spans="1:11" s="314" customFormat="1" ht="18" customHeight="1" thickBot="1">
      <c r="A31" s="321" t="s">
        <v>404</v>
      </c>
      <c r="B31" s="322" t="s">
        <v>331</v>
      </c>
      <c r="C31" s="323"/>
      <c r="D31" s="324">
        <f>SUM(D29:D30)</f>
        <v>2320817279</v>
      </c>
      <c r="E31" s="325">
        <f t="shared" si="1"/>
        <v>87.92552391837481</v>
      </c>
      <c r="G31" s="326" t="s">
        <v>78</v>
      </c>
      <c r="H31" s="391">
        <v>305</v>
      </c>
      <c r="I31" s="392" t="s">
        <v>79</v>
      </c>
      <c r="J31" s="228">
        <v>20891875</v>
      </c>
      <c r="K31" s="393">
        <f t="shared" si="0"/>
        <v>2.6775282911770844</v>
      </c>
    </row>
    <row r="32" spans="1:11" s="314" customFormat="1" ht="18" customHeight="1">
      <c r="A32" s="334" t="s">
        <v>78</v>
      </c>
      <c r="B32" s="391">
        <v>305</v>
      </c>
      <c r="C32" s="392" t="s">
        <v>79</v>
      </c>
      <c r="D32" s="228">
        <v>12872412</v>
      </c>
      <c r="E32" s="330">
        <f t="shared" si="1"/>
        <v>0.48767887908903096</v>
      </c>
      <c r="G32" s="326"/>
      <c r="H32" s="350">
        <v>312</v>
      </c>
      <c r="I32" s="351" t="s">
        <v>86</v>
      </c>
      <c r="J32" s="213">
        <v>2072479</v>
      </c>
      <c r="K32" s="388">
        <f t="shared" si="0"/>
        <v>0.2656114472908915</v>
      </c>
    </row>
    <row r="33" spans="1:11" s="314" customFormat="1" ht="18" customHeight="1">
      <c r="A33" s="334"/>
      <c r="B33" s="350">
        <v>306</v>
      </c>
      <c r="C33" s="351" t="s">
        <v>80</v>
      </c>
      <c r="D33" s="213">
        <v>6355521</v>
      </c>
      <c r="E33" s="313">
        <f t="shared" si="1"/>
        <v>0.24078264099275234</v>
      </c>
      <c r="G33" s="326"/>
      <c r="H33" s="350">
        <v>410</v>
      </c>
      <c r="I33" s="351" t="s">
        <v>119</v>
      </c>
      <c r="J33" s="213">
        <v>9905837</v>
      </c>
      <c r="K33" s="388">
        <f t="shared" si="0"/>
        <v>1.2695442039208418</v>
      </c>
    </row>
    <row r="34" spans="1:11" s="314" customFormat="1" ht="18" customHeight="1">
      <c r="A34" s="334"/>
      <c r="B34" s="350">
        <v>307</v>
      </c>
      <c r="C34" s="351" t="s">
        <v>81</v>
      </c>
      <c r="D34" s="213">
        <v>3511084</v>
      </c>
      <c r="E34" s="313">
        <f t="shared" si="1"/>
        <v>0.13301947680880874</v>
      </c>
      <c r="G34" s="326"/>
      <c r="H34" s="350">
        <v>413</v>
      </c>
      <c r="I34" s="351" t="s">
        <v>122</v>
      </c>
      <c r="J34" s="213">
        <v>71617</v>
      </c>
      <c r="K34" s="388">
        <f t="shared" si="0"/>
        <v>0.009178522446129381</v>
      </c>
    </row>
    <row r="35" spans="1:11" s="314" customFormat="1" ht="18" customHeight="1" thickBot="1">
      <c r="A35" s="334"/>
      <c r="B35" s="42">
        <v>308</v>
      </c>
      <c r="C35" s="340" t="s">
        <v>82</v>
      </c>
      <c r="D35" s="341">
        <v>129700</v>
      </c>
      <c r="E35" s="313">
        <f t="shared" si="1"/>
        <v>0.004913760577104532</v>
      </c>
      <c r="G35" s="321" t="s">
        <v>125</v>
      </c>
      <c r="H35" s="322" t="s">
        <v>405</v>
      </c>
      <c r="I35" s="323"/>
      <c r="J35" s="324">
        <f>SUM(J31:J34)</f>
        <v>32941808</v>
      </c>
      <c r="K35" s="325">
        <f t="shared" si="0"/>
        <v>4.221862464834947</v>
      </c>
    </row>
    <row r="36" spans="1:11" s="314" customFormat="1" ht="18" customHeight="1">
      <c r="A36" s="334"/>
      <c r="B36" s="350">
        <v>309</v>
      </c>
      <c r="C36" s="351" t="s">
        <v>83</v>
      </c>
      <c r="D36" s="213">
        <v>2474574</v>
      </c>
      <c r="E36" s="313">
        <f t="shared" si="1"/>
        <v>0.09375068748132515</v>
      </c>
      <c r="G36" s="326" t="s">
        <v>127</v>
      </c>
      <c r="H36" s="350">
        <v>202</v>
      </c>
      <c r="I36" s="351" t="s">
        <v>129</v>
      </c>
      <c r="J36" s="213">
        <v>78053</v>
      </c>
      <c r="K36" s="388">
        <f t="shared" si="0"/>
        <v>0.0100033680898074</v>
      </c>
    </row>
    <row r="37" spans="1:11" s="314" customFormat="1" ht="18" customHeight="1">
      <c r="A37" s="334"/>
      <c r="B37" s="350">
        <v>310</v>
      </c>
      <c r="C37" s="351" t="s">
        <v>84</v>
      </c>
      <c r="D37" s="213">
        <v>2033951</v>
      </c>
      <c r="E37" s="313">
        <f t="shared" si="1"/>
        <v>0.0770574266735724</v>
      </c>
      <c r="G37" s="326"/>
      <c r="H37" s="350">
        <v>203</v>
      </c>
      <c r="I37" s="351" t="s">
        <v>130</v>
      </c>
      <c r="J37" s="213">
        <v>35365443</v>
      </c>
      <c r="K37" s="388">
        <f t="shared" si="0"/>
        <v>4.532478495228914</v>
      </c>
    </row>
    <row r="38" spans="1:11" s="314" customFormat="1" ht="18" customHeight="1">
      <c r="A38" s="334"/>
      <c r="B38" s="350">
        <v>311</v>
      </c>
      <c r="C38" s="351" t="s">
        <v>85</v>
      </c>
      <c r="D38" s="213">
        <v>7279821</v>
      </c>
      <c r="E38" s="313">
        <f t="shared" si="1"/>
        <v>0.27580028865210254</v>
      </c>
      <c r="G38" s="326"/>
      <c r="H38" s="350">
        <v>204</v>
      </c>
      <c r="I38" s="351" t="s">
        <v>131</v>
      </c>
      <c r="J38" s="213">
        <v>152733</v>
      </c>
      <c r="K38" s="388">
        <f t="shared" si="0"/>
        <v>0.019574448367910953</v>
      </c>
    </row>
    <row r="39" spans="1:11" s="314" customFormat="1" ht="18" customHeight="1">
      <c r="A39" s="334"/>
      <c r="B39" s="350">
        <v>312</v>
      </c>
      <c r="C39" s="351" t="s">
        <v>86</v>
      </c>
      <c r="D39" s="213">
        <v>26282944</v>
      </c>
      <c r="E39" s="313">
        <f t="shared" si="1"/>
        <v>0.9957447500188599</v>
      </c>
      <c r="G39" s="326"/>
      <c r="H39" s="350">
        <v>205</v>
      </c>
      <c r="I39" s="351" t="s">
        <v>132</v>
      </c>
      <c r="J39" s="213">
        <v>40610771</v>
      </c>
      <c r="K39" s="388">
        <f t="shared" si="0"/>
        <v>5.204726156891801</v>
      </c>
    </row>
    <row r="40" spans="1:11" s="314" customFormat="1" ht="18" customHeight="1">
      <c r="A40" s="334"/>
      <c r="B40" s="350">
        <v>319</v>
      </c>
      <c r="C40" s="351" t="s">
        <v>91</v>
      </c>
      <c r="D40" s="213">
        <v>2726</v>
      </c>
      <c r="E40" s="313">
        <f t="shared" si="1"/>
        <v>0.00010327610896828801</v>
      </c>
      <c r="G40" s="326"/>
      <c r="H40" s="350">
        <v>207</v>
      </c>
      <c r="I40" s="351" t="s">
        <v>134</v>
      </c>
      <c r="J40" s="213">
        <v>171212</v>
      </c>
      <c r="K40" s="388">
        <f t="shared" si="0"/>
        <v>0.021942739643474363</v>
      </c>
    </row>
    <row r="41" spans="1:11" s="314" customFormat="1" ht="18" customHeight="1">
      <c r="A41" s="334"/>
      <c r="B41" s="350">
        <v>324</v>
      </c>
      <c r="C41" s="351" t="s">
        <v>96</v>
      </c>
      <c r="D41" s="213">
        <v>31982093</v>
      </c>
      <c r="E41" s="313">
        <f t="shared" si="1"/>
        <v>1.2116603527886727</v>
      </c>
      <c r="G41" s="326"/>
      <c r="H41" s="350">
        <v>208</v>
      </c>
      <c r="I41" s="351" t="s">
        <v>135</v>
      </c>
      <c r="J41" s="213">
        <v>33481472</v>
      </c>
      <c r="K41" s="388">
        <f t="shared" si="0"/>
        <v>4.291026464127964</v>
      </c>
    </row>
    <row r="42" spans="1:11" s="314" customFormat="1" ht="18" customHeight="1">
      <c r="A42" s="334"/>
      <c r="B42" s="350">
        <v>326</v>
      </c>
      <c r="C42" s="351" t="s">
        <v>98</v>
      </c>
      <c r="D42" s="213">
        <v>287216</v>
      </c>
      <c r="E42" s="313">
        <f t="shared" si="1"/>
        <v>0.010881346630020473</v>
      </c>
      <c r="G42" s="326"/>
      <c r="H42" s="350">
        <v>209</v>
      </c>
      <c r="I42" s="351" t="s">
        <v>136</v>
      </c>
      <c r="J42" s="213">
        <v>21926</v>
      </c>
      <c r="K42" s="388">
        <f t="shared" si="0"/>
        <v>0.002810063017912406</v>
      </c>
    </row>
    <row r="43" spans="1:11" s="314" customFormat="1" ht="18" customHeight="1">
      <c r="A43" s="334"/>
      <c r="B43" s="350">
        <v>401</v>
      </c>
      <c r="C43" s="351" t="s">
        <v>110</v>
      </c>
      <c r="D43" s="213">
        <v>18364782</v>
      </c>
      <c r="E43" s="313">
        <f t="shared" si="1"/>
        <v>0.6957605381551191</v>
      </c>
      <c r="G43" s="326"/>
      <c r="H43" s="350">
        <v>210</v>
      </c>
      <c r="I43" s="351" t="s">
        <v>137</v>
      </c>
      <c r="J43" s="213">
        <v>23904734</v>
      </c>
      <c r="K43" s="388">
        <f t="shared" si="0"/>
        <v>3.063659991171819</v>
      </c>
    </row>
    <row r="44" spans="1:11" s="314" customFormat="1" ht="18" customHeight="1">
      <c r="A44" s="334"/>
      <c r="B44" s="350">
        <v>403</v>
      </c>
      <c r="C44" s="351" t="s">
        <v>112</v>
      </c>
      <c r="D44" s="213">
        <v>2149</v>
      </c>
      <c r="E44" s="313">
        <f t="shared" si="1"/>
        <v>8.141612552195559E-05</v>
      </c>
      <c r="G44" s="326"/>
      <c r="H44" s="350">
        <v>213</v>
      </c>
      <c r="I44" s="351" t="s">
        <v>140</v>
      </c>
      <c r="J44" s="213">
        <v>315597213</v>
      </c>
      <c r="K44" s="388">
        <f t="shared" si="0"/>
        <v>40.447325403973565</v>
      </c>
    </row>
    <row r="45" spans="1:11" s="314" customFormat="1" ht="18" customHeight="1">
      <c r="A45" s="334"/>
      <c r="B45" s="350">
        <v>406</v>
      </c>
      <c r="C45" s="351" t="s">
        <v>115</v>
      </c>
      <c r="D45" s="213">
        <v>2465215</v>
      </c>
      <c r="E45" s="313">
        <f t="shared" si="1"/>
        <v>0.09339611627669044</v>
      </c>
      <c r="G45" s="326"/>
      <c r="H45" s="350">
        <v>215</v>
      </c>
      <c r="I45" s="351" t="s">
        <v>141</v>
      </c>
      <c r="J45" s="213">
        <v>24909</v>
      </c>
      <c r="K45" s="388">
        <f t="shared" si="0"/>
        <v>0.003192367951891824</v>
      </c>
    </row>
    <row r="46" spans="1:11" s="314" customFormat="1" ht="18" customHeight="1">
      <c r="A46" s="334"/>
      <c r="B46" s="350">
        <v>407</v>
      </c>
      <c r="C46" s="351" t="s">
        <v>116</v>
      </c>
      <c r="D46" s="213">
        <v>2421332</v>
      </c>
      <c r="E46" s="313">
        <f t="shared" si="1"/>
        <v>0.09173358308158576</v>
      </c>
      <c r="G46" s="326"/>
      <c r="H46" s="350">
        <v>217</v>
      </c>
      <c r="I46" s="351" t="s">
        <v>142</v>
      </c>
      <c r="J46" s="213">
        <v>2591282</v>
      </c>
      <c r="K46" s="388">
        <f t="shared" si="0"/>
        <v>0.33210187527055074</v>
      </c>
    </row>
    <row r="47" spans="1:11" s="314" customFormat="1" ht="18" customHeight="1">
      <c r="A47" s="334"/>
      <c r="B47" s="350">
        <v>408</v>
      </c>
      <c r="C47" s="351" t="s">
        <v>117</v>
      </c>
      <c r="D47" s="213">
        <v>3691152</v>
      </c>
      <c r="E47" s="313">
        <f t="shared" si="1"/>
        <v>0.13984145860987318</v>
      </c>
      <c r="G47" s="326"/>
      <c r="H47" s="350">
        <v>218</v>
      </c>
      <c r="I47" s="351" t="s">
        <v>143</v>
      </c>
      <c r="J47" s="213">
        <v>5223456</v>
      </c>
      <c r="K47" s="388">
        <f t="shared" si="0"/>
        <v>0.6694445193511204</v>
      </c>
    </row>
    <row r="48" spans="1:11" s="314" customFormat="1" ht="18" customHeight="1">
      <c r="A48" s="334"/>
      <c r="B48" s="350">
        <v>409</v>
      </c>
      <c r="C48" s="351" t="s">
        <v>118</v>
      </c>
      <c r="D48" s="213">
        <v>10041978</v>
      </c>
      <c r="E48" s="313">
        <f t="shared" si="1"/>
        <v>0.3804462267737164</v>
      </c>
      <c r="G48" s="326"/>
      <c r="H48" s="350">
        <v>220</v>
      </c>
      <c r="I48" s="351" t="s">
        <v>145</v>
      </c>
      <c r="J48" s="213">
        <v>34848291</v>
      </c>
      <c r="K48" s="388">
        <f t="shared" si="0"/>
        <v>4.466199661431622</v>
      </c>
    </row>
    <row r="49" spans="1:11" s="314" customFormat="1" ht="18" customHeight="1">
      <c r="A49" s="334"/>
      <c r="B49" s="350">
        <v>410</v>
      </c>
      <c r="C49" s="351" t="s">
        <v>119</v>
      </c>
      <c r="D49" s="213">
        <v>567440</v>
      </c>
      <c r="E49" s="313">
        <f t="shared" si="1"/>
        <v>0.021497797238798737</v>
      </c>
      <c r="G49" s="326"/>
      <c r="H49" s="350">
        <v>222</v>
      </c>
      <c r="I49" s="351" t="s">
        <v>147</v>
      </c>
      <c r="J49" s="213">
        <v>3449409</v>
      </c>
      <c r="K49" s="388">
        <f t="shared" si="0"/>
        <v>0.44208048273986206</v>
      </c>
    </row>
    <row r="50" spans="1:11" s="314" customFormat="1" ht="18" customHeight="1">
      <c r="A50" s="334"/>
      <c r="B50" s="350">
        <v>413</v>
      </c>
      <c r="C50" s="351" t="s">
        <v>122</v>
      </c>
      <c r="D50" s="213">
        <v>17835</v>
      </c>
      <c r="E50" s="313">
        <f t="shared" si="1"/>
        <v>0.000675689436335076</v>
      </c>
      <c r="G50" s="326"/>
      <c r="H50" s="350">
        <v>225</v>
      </c>
      <c r="I50" s="351" t="s">
        <v>148</v>
      </c>
      <c r="J50" s="213">
        <v>18036978</v>
      </c>
      <c r="K50" s="388">
        <f t="shared" si="0"/>
        <v>2.3116411945954427</v>
      </c>
    </row>
    <row r="51" spans="1:11" s="314" customFormat="1" ht="18" customHeight="1" thickBot="1">
      <c r="A51" s="321" t="s">
        <v>406</v>
      </c>
      <c r="B51" s="322" t="s">
        <v>407</v>
      </c>
      <c r="C51" s="323"/>
      <c r="D51" s="324">
        <f>SUM(D32:D50)</f>
        <v>130783925</v>
      </c>
      <c r="E51" s="325">
        <f t="shared" si="1"/>
        <v>4.9548257115188585</v>
      </c>
      <c r="G51" s="326"/>
      <c r="H51" s="350">
        <v>241</v>
      </c>
      <c r="I51" s="351" t="s">
        <v>153</v>
      </c>
      <c r="J51" s="213">
        <v>30119</v>
      </c>
      <c r="K51" s="388">
        <f t="shared" si="0"/>
        <v>0.0038600879338002263</v>
      </c>
    </row>
    <row r="52" spans="1:11" s="314" customFormat="1" ht="18" customHeight="1">
      <c r="A52" s="326" t="s">
        <v>127</v>
      </c>
      <c r="B52" s="391">
        <v>201</v>
      </c>
      <c r="C52" s="356" t="s">
        <v>128</v>
      </c>
      <c r="D52" s="357">
        <v>36389</v>
      </c>
      <c r="E52" s="330">
        <f t="shared" si="1"/>
        <v>0.0013786186094083025</v>
      </c>
      <c r="G52" s="326"/>
      <c r="H52" s="350">
        <v>242</v>
      </c>
      <c r="I52" s="351" t="s">
        <v>154</v>
      </c>
      <c r="J52" s="213">
        <v>1968034</v>
      </c>
      <c r="K52" s="388">
        <f t="shared" si="0"/>
        <v>0.25222564815261445</v>
      </c>
    </row>
    <row r="53" spans="1:11" s="314" customFormat="1" ht="18" customHeight="1">
      <c r="A53" s="326"/>
      <c r="B53" s="394">
        <v>202</v>
      </c>
      <c r="C53" s="395" t="s">
        <v>129</v>
      </c>
      <c r="D53" s="396">
        <v>5763848</v>
      </c>
      <c r="E53" s="330">
        <f t="shared" si="1"/>
        <v>0.2183667623347942</v>
      </c>
      <c r="G53" s="326"/>
      <c r="H53" s="316"/>
      <c r="I53" s="317" t="s">
        <v>408</v>
      </c>
      <c r="J53" s="318">
        <f>J37+J38+J39+J40+J41+J43+J44+J46+J47+J48+J49+J50+J52+J51</f>
        <v>515431147</v>
      </c>
      <c r="K53" s="319">
        <f t="shared" si="0"/>
        <v>66.05828716888047</v>
      </c>
    </row>
    <row r="54" spans="1:11" s="314" customFormat="1" ht="18" customHeight="1">
      <c r="A54" s="326"/>
      <c r="B54" s="391">
        <v>203</v>
      </c>
      <c r="C54" s="392" t="s">
        <v>130</v>
      </c>
      <c r="D54" s="228">
        <v>5313557</v>
      </c>
      <c r="E54" s="330">
        <f t="shared" si="1"/>
        <v>0.20130722367615905</v>
      </c>
      <c r="G54" s="326"/>
      <c r="H54" s="316"/>
      <c r="I54" s="317" t="s">
        <v>338</v>
      </c>
      <c r="J54" s="318">
        <f>J36</f>
        <v>78053</v>
      </c>
      <c r="K54" s="319">
        <f t="shared" si="0"/>
        <v>0.0100033680898074</v>
      </c>
    </row>
    <row r="55" spans="1:11" s="314" customFormat="1" ht="18" customHeight="1">
      <c r="A55" s="326"/>
      <c r="B55" s="397">
        <v>204</v>
      </c>
      <c r="C55" s="213" t="s">
        <v>131</v>
      </c>
      <c r="D55" s="213">
        <v>97000</v>
      </c>
      <c r="E55" s="313">
        <f t="shared" si="1"/>
        <v>0.0036749018965238217</v>
      </c>
      <c r="G55" s="326"/>
      <c r="H55" s="316"/>
      <c r="I55" s="317" t="s">
        <v>304</v>
      </c>
      <c r="J55" s="318">
        <f>J56-J53-J54</f>
        <v>46835</v>
      </c>
      <c r="K55" s="319">
        <f t="shared" si="0"/>
        <v>0.0060024309698042295</v>
      </c>
    </row>
    <row r="56" spans="1:11" s="314" customFormat="1" ht="18" customHeight="1" thickBot="1">
      <c r="A56" s="326"/>
      <c r="B56" s="350">
        <v>205</v>
      </c>
      <c r="C56" s="351" t="s">
        <v>132</v>
      </c>
      <c r="D56" s="213">
        <v>21818120</v>
      </c>
      <c r="E56" s="313">
        <f t="shared" si="1"/>
        <v>0.8265922738823126</v>
      </c>
      <c r="G56" s="321" t="s">
        <v>163</v>
      </c>
      <c r="H56" s="322" t="s">
        <v>409</v>
      </c>
      <c r="I56" s="323"/>
      <c r="J56" s="324">
        <f>SUM(J36:J52)</f>
        <v>515556035</v>
      </c>
      <c r="K56" s="325">
        <f t="shared" si="0"/>
        <v>66.07429296794007</v>
      </c>
    </row>
    <row r="57" spans="1:11" s="314" customFormat="1" ht="18" customHeight="1">
      <c r="A57" s="326"/>
      <c r="B57" s="350">
        <v>206</v>
      </c>
      <c r="C57" s="351" t="s">
        <v>133</v>
      </c>
      <c r="D57" s="213">
        <v>322767</v>
      </c>
      <c r="E57" s="313">
        <f t="shared" si="1"/>
        <v>0.012228217117889737</v>
      </c>
      <c r="G57" s="334" t="s">
        <v>410</v>
      </c>
      <c r="H57" s="352">
        <v>153</v>
      </c>
      <c r="I57" s="353" t="s">
        <v>170</v>
      </c>
      <c r="J57" s="354">
        <v>23999</v>
      </c>
      <c r="K57" s="388">
        <f t="shared" si="0"/>
        <v>0.0030757412372014884</v>
      </c>
    </row>
    <row r="58" spans="1:11" s="314" customFormat="1" ht="18" customHeight="1">
      <c r="A58" s="326"/>
      <c r="B58" s="350">
        <v>207</v>
      </c>
      <c r="C58" s="351" t="s">
        <v>134</v>
      </c>
      <c r="D58" s="213">
        <v>1604124</v>
      </c>
      <c r="E58" s="313">
        <f t="shared" si="1"/>
        <v>0.06077317865834411</v>
      </c>
      <c r="G58" s="326" t="s">
        <v>167</v>
      </c>
      <c r="H58" s="350">
        <v>223</v>
      </c>
      <c r="I58" s="351" t="s">
        <v>175</v>
      </c>
      <c r="J58" s="213">
        <v>11125606</v>
      </c>
      <c r="K58" s="388">
        <f t="shared" si="0"/>
        <v>1.4258712930978916</v>
      </c>
    </row>
    <row r="59" spans="1:11" s="314" customFormat="1" ht="18" customHeight="1">
      <c r="A59" s="326"/>
      <c r="B59" s="350">
        <v>208</v>
      </c>
      <c r="C59" s="351" t="s">
        <v>135</v>
      </c>
      <c r="D59" s="213">
        <v>2391138</v>
      </c>
      <c r="E59" s="313">
        <f t="shared" si="1"/>
        <v>0.09058966568092967</v>
      </c>
      <c r="G59" s="326"/>
      <c r="H59" s="350">
        <v>224</v>
      </c>
      <c r="I59" s="351" t="s">
        <v>176</v>
      </c>
      <c r="J59" s="213">
        <v>32968</v>
      </c>
      <c r="K59" s="388">
        <f t="shared" si="0"/>
        <v>0.004225219263638429</v>
      </c>
    </row>
    <row r="60" spans="1:11" s="314" customFormat="1" ht="18" customHeight="1">
      <c r="A60" s="326"/>
      <c r="B60" s="350">
        <v>210</v>
      </c>
      <c r="C60" s="351" t="s">
        <v>137</v>
      </c>
      <c r="D60" s="213">
        <v>4315596</v>
      </c>
      <c r="E60" s="313">
        <f t="shared" si="1"/>
        <v>0.16349888582505792</v>
      </c>
      <c r="G60" s="326"/>
      <c r="H60" s="350">
        <v>227</v>
      </c>
      <c r="I60" s="351" t="s">
        <v>177</v>
      </c>
      <c r="J60" s="213">
        <v>22013219</v>
      </c>
      <c r="K60" s="388">
        <f t="shared" si="0"/>
        <v>2.8212411117899627</v>
      </c>
    </row>
    <row r="61" spans="1:11" s="314" customFormat="1" ht="18" customHeight="1">
      <c r="A61" s="326"/>
      <c r="B61" s="350">
        <v>213</v>
      </c>
      <c r="C61" s="351" t="s">
        <v>140</v>
      </c>
      <c r="D61" s="213">
        <v>34378554</v>
      </c>
      <c r="E61" s="313">
        <f t="shared" si="1"/>
        <v>1.3024516834468722</v>
      </c>
      <c r="G61" s="326"/>
      <c r="H61" s="350">
        <v>231</v>
      </c>
      <c r="I61" s="351" t="s">
        <v>179</v>
      </c>
      <c r="J61" s="213">
        <v>11424</v>
      </c>
      <c r="K61" s="388">
        <f t="shared" si="0"/>
        <v>0.0014641138336509772</v>
      </c>
    </row>
    <row r="62" spans="1:11" s="314" customFormat="1" ht="18" customHeight="1">
      <c r="A62" s="326"/>
      <c r="B62" s="350">
        <v>215</v>
      </c>
      <c r="C62" s="351" t="s">
        <v>141</v>
      </c>
      <c r="D62" s="213">
        <v>273089</v>
      </c>
      <c r="E62" s="313">
        <f t="shared" si="1"/>
        <v>0.01034613694865767</v>
      </c>
      <c r="G62" s="326"/>
      <c r="H62" s="350">
        <v>239</v>
      </c>
      <c r="I62" s="351" t="s">
        <v>185</v>
      </c>
      <c r="J62" s="213">
        <v>100361</v>
      </c>
      <c r="K62" s="388">
        <f t="shared" si="0"/>
        <v>0.01286238869564476</v>
      </c>
    </row>
    <row r="63" spans="1:11" s="314" customFormat="1" ht="18" customHeight="1">
      <c r="A63" s="326"/>
      <c r="B63" s="350">
        <v>218</v>
      </c>
      <c r="C63" s="351" t="s">
        <v>143</v>
      </c>
      <c r="D63" s="213">
        <v>493970</v>
      </c>
      <c r="E63" s="313">
        <f t="shared" si="1"/>
        <v>0.018714343194081155</v>
      </c>
      <c r="G63" s="326"/>
      <c r="H63" s="350">
        <v>245</v>
      </c>
      <c r="I63" s="351" t="s">
        <v>187</v>
      </c>
      <c r="J63" s="213">
        <v>62981</v>
      </c>
      <c r="K63" s="388">
        <f t="shared" si="0"/>
        <v>0.008071722107595606</v>
      </c>
    </row>
    <row r="64" spans="1:11" s="314" customFormat="1" ht="18" customHeight="1">
      <c r="A64" s="326"/>
      <c r="B64" s="350">
        <v>220</v>
      </c>
      <c r="C64" s="351" t="s">
        <v>145</v>
      </c>
      <c r="D64" s="213">
        <v>2361764</v>
      </c>
      <c r="E64" s="313">
        <f t="shared" si="1"/>
        <v>0.08947681446125451</v>
      </c>
      <c r="G64" s="326"/>
      <c r="H64" s="350">
        <v>246</v>
      </c>
      <c r="I64" s="351" t="s">
        <v>188</v>
      </c>
      <c r="J64" s="213">
        <v>12793462</v>
      </c>
      <c r="K64" s="388">
        <f t="shared" si="0"/>
        <v>1.6396257610721376</v>
      </c>
    </row>
    <row r="65" spans="1:11" s="314" customFormat="1" ht="18" customHeight="1">
      <c r="A65" s="326"/>
      <c r="B65" s="350">
        <v>221</v>
      </c>
      <c r="C65" s="351" t="s">
        <v>146</v>
      </c>
      <c r="D65" s="213">
        <v>3730</v>
      </c>
      <c r="E65" s="313">
        <f>D65/$D$6*100</f>
        <v>0.00014131323787663767</v>
      </c>
      <c r="G65" s="326"/>
      <c r="H65" s="316"/>
      <c r="I65" s="317" t="s">
        <v>411</v>
      </c>
      <c r="J65" s="318">
        <f>J61+J64+J58+J60+J63</f>
        <v>46006692</v>
      </c>
      <c r="K65" s="319">
        <f t="shared" si="0"/>
        <v>5.896274001901238</v>
      </c>
    </row>
    <row r="66" spans="1:11" s="314" customFormat="1" ht="18" customHeight="1">
      <c r="A66" s="326"/>
      <c r="B66" s="350">
        <v>222</v>
      </c>
      <c r="C66" s="351" t="s">
        <v>147</v>
      </c>
      <c r="D66" s="213">
        <v>240976</v>
      </c>
      <c r="E66" s="313">
        <f t="shared" si="1"/>
        <v>0.009129517107388912</v>
      </c>
      <c r="G66" s="326"/>
      <c r="H66" s="316"/>
      <c r="I66" s="317" t="s">
        <v>287</v>
      </c>
      <c r="J66" s="318">
        <f>J67-J65</f>
        <v>157328</v>
      </c>
      <c r="K66" s="319">
        <f t="shared" si="0"/>
        <v>0.02016334919648468</v>
      </c>
    </row>
    <row r="67" spans="1:11" s="314" customFormat="1" ht="18" customHeight="1" thickBot="1">
      <c r="A67" s="326"/>
      <c r="B67" s="350">
        <v>225</v>
      </c>
      <c r="C67" s="351" t="s">
        <v>148</v>
      </c>
      <c r="D67" s="213">
        <v>630366</v>
      </c>
      <c r="E67" s="313">
        <f t="shared" si="1"/>
        <v>0.02388178565880552</v>
      </c>
      <c r="G67" s="321" t="s">
        <v>310</v>
      </c>
      <c r="H67" s="322" t="s">
        <v>412</v>
      </c>
      <c r="I67" s="398"/>
      <c r="J67" s="324">
        <f>SUM(J57:J64)</f>
        <v>46164020</v>
      </c>
      <c r="K67" s="325">
        <f t="shared" si="0"/>
        <v>5.9164373510977235</v>
      </c>
    </row>
    <row r="68" spans="1:11" s="314" customFormat="1" ht="18" customHeight="1">
      <c r="A68" s="326"/>
      <c r="B68" s="350">
        <v>230</v>
      </c>
      <c r="C68" s="351" t="s">
        <v>150</v>
      </c>
      <c r="D68" s="213">
        <v>230873</v>
      </c>
      <c r="E68" s="313">
        <f t="shared" si="1"/>
        <v>0.008746759026352004</v>
      </c>
      <c r="G68" s="294" t="s">
        <v>193</v>
      </c>
      <c r="H68" s="355">
        <v>133</v>
      </c>
      <c r="I68" s="356" t="s">
        <v>194</v>
      </c>
      <c r="J68" s="357">
        <v>60557</v>
      </c>
      <c r="K68" s="399">
        <f t="shared" si="0"/>
        <v>0.007761059298354537</v>
      </c>
    </row>
    <row r="69" spans="1:11" s="314" customFormat="1" ht="18" customHeight="1" thickBot="1">
      <c r="A69" s="326"/>
      <c r="B69" s="350">
        <v>231</v>
      </c>
      <c r="C69" s="351" t="s">
        <v>179</v>
      </c>
      <c r="D69" s="213">
        <v>260</v>
      </c>
      <c r="E69" s="313">
        <f t="shared" si="1"/>
        <v>9.850252506146326E-06</v>
      </c>
      <c r="G69" s="400" t="s">
        <v>208</v>
      </c>
      <c r="H69" s="401" t="s">
        <v>413</v>
      </c>
      <c r="I69" s="398"/>
      <c r="J69" s="402">
        <f>SUM(J68)</f>
        <v>60557</v>
      </c>
      <c r="K69" s="403">
        <v>0.007705056938240467</v>
      </c>
    </row>
    <row r="70" spans="1:11" s="314" customFormat="1" ht="18" customHeight="1">
      <c r="A70" s="326"/>
      <c r="B70" s="350">
        <v>233</v>
      </c>
      <c r="C70" s="351" t="s">
        <v>151</v>
      </c>
      <c r="D70" s="213">
        <v>10444</v>
      </c>
      <c r="E70" s="313">
        <f t="shared" si="1"/>
        <v>0.0003956770660545855</v>
      </c>
      <c r="F70" s="404"/>
      <c r="G70" s="326" t="s">
        <v>210</v>
      </c>
      <c r="H70" s="391">
        <v>501</v>
      </c>
      <c r="I70" s="392" t="s">
        <v>211</v>
      </c>
      <c r="J70" s="228">
        <v>711974</v>
      </c>
      <c r="K70" s="393">
        <f t="shared" si="0"/>
        <v>0.09124745996146892</v>
      </c>
    </row>
    <row r="71" spans="1:11" s="314" customFormat="1" ht="18" customHeight="1">
      <c r="A71" s="326"/>
      <c r="B71" s="350">
        <v>234</v>
      </c>
      <c r="C71" s="351" t="s">
        <v>152</v>
      </c>
      <c r="D71" s="213">
        <v>492100</v>
      </c>
      <c r="E71" s="313">
        <f t="shared" si="1"/>
        <v>0.018643497147210027</v>
      </c>
      <c r="G71" s="326"/>
      <c r="H71" s="350">
        <v>509</v>
      </c>
      <c r="I71" s="351" t="s">
        <v>219</v>
      </c>
      <c r="J71" s="213">
        <v>542865</v>
      </c>
      <c r="K71" s="388">
        <f t="shared" si="0"/>
        <v>0.06957424337403167</v>
      </c>
    </row>
    <row r="72" spans="1:11" s="314" customFormat="1" ht="18" customHeight="1">
      <c r="A72" s="326"/>
      <c r="B72" s="350">
        <v>242</v>
      </c>
      <c r="C72" s="351" t="s">
        <v>154</v>
      </c>
      <c r="D72" s="213">
        <v>36130</v>
      </c>
      <c r="E72" s="313">
        <f t="shared" si="1"/>
        <v>0.0013688062424887185</v>
      </c>
      <c r="G72" s="326"/>
      <c r="H72" s="350">
        <v>551</v>
      </c>
      <c r="I72" s="351" t="s">
        <v>261</v>
      </c>
      <c r="J72" s="213">
        <v>38704682</v>
      </c>
      <c r="K72" s="388">
        <f t="shared" si="0"/>
        <v>4.96043945581775</v>
      </c>
    </row>
    <row r="73" spans="1:11" s="314" customFormat="1" ht="18" customHeight="1" thickBot="1">
      <c r="A73" s="326"/>
      <c r="B73" s="316"/>
      <c r="C73" s="317" t="s">
        <v>414</v>
      </c>
      <c r="D73" s="318">
        <f>D54+D55+D56+D57+D58+D59+D61+D63+D64+D72+D66+D65+D68+D69+D70</f>
        <v>69303407</v>
      </c>
      <c r="E73" s="319">
        <f aca="true" t="shared" si="2" ref="E73:E97">D73/$D$6*100</f>
        <v>2.6256002249470343</v>
      </c>
      <c r="G73" s="342" t="s">
        <v>270</v>
      </c>
      <c r="H73" s="322" t="s">
        <v>415</v>
      </c>
      <c r="I73" s="323"/>
      <c r="J73" s="324">
        <f>SUM(J70:J72)</f>
        <v>39959521</v>
      </c>
      <c r="K73" s="325">
        <f t="shared" si="0"/>
        <v>5.121261159153251</v>
      </c>
    </row>
    <row r="74" spans="1:11" s="314" customFormat="1" ht="18" customHeight="1">
      <c r="A74" s="326"/>
      <c r="B74" s="316"/>
      <c r="C74" s="317" t="s">
        <v>161</v>
      </c>
      <c r="D74" s="318">
        <f>D53+D62+D52</f>
        <v>6073326</v>
      </c>
      <c r="E74" s="319">
        <f t="shared" si="2"/>
        <v>0.23009151789286017</v>
      </c>
      <c r="G74" s="358"/>
      <c r="H74" s="359"/>
      <c r="I74" s="360"/>
      <c r="J74" s="361"/>
      <c r="K74" s="362"/>
    </row>
    <row r="75" spans="1:11" s="314" customFormat="1" ht="18" customHeight="1">
      <c r="A75" s="326"/>
      <c r="B75" s="316"/>
      <c r="C75" s="317" t="s">
        <v>416</v>
      </c>
      <c r="D75" s="318">
        <f>D76-D73-D74</f>
        <v>5438062</v>
      </c>
      <c r="E75" s="319">
        <f t="shared" si="2"/>
        <v>0.20602416863107348</v>
      </c>
      <c r="G75" s="363"/>
      <c r="H75" s="364"/>
      <c r="I75" s="365"/>
      <c r="J75" s="366"/>
      <c r="K75" s="367"/>
    </row>
    <row r="76" spans="1:11" s="314" customFormat="1" ht="18" customHeight="1" thickBot="1">
      <c r="A76" s="342" t="s">
        <v>417</v>
      </c>
      <c r="B76" s="322" t="s">
        <v>409</v>
      </c>
      <c r="C76" s="323"/>
      <c r="D76" s="324">
        <f>SUM(D52:D72)</f>
        <v>80814795</v>
      </c>
      <c r="E76" s="325">
        <f t="shared" si="2"/>
        <v>3.0617159114709676</v>
      </c>
      <c r="G76" s="363"/>
      <c r="H76" s="371"/>
      <c r="I76" s="363"/>
      <c r="J76" s="372"/>
      <c r="K76" s="367"/>
    </row>
    <row r="77" spans="1:11" s="314" customFormat="1" ht="18" customHeight="1">
      <c r="A77" s="348" t="s">
        <v>418</v>
      </c>
      <c r="B77" s="352">
        <v>157</v>
      </c>
      <c r="C77" s="353" t="s">
        <v>343</v>
      </c>
      <c r="D77" s="354">
        <v>2701</v>
      </c>
      <c r="E77" s="313">
        <f t="shared" si="2"/>
        <v>0.00010232896930423548</v>
      </c>
      <c r="G77" s="363"/>
      <c r="H77" s="371"/>
      <c r="I77" s="363"/>
      <c r="J77" s="372"/>
      <c r="K77" s="367"/>
    </row>
    <row r="78" spans="1:11" s="314" customFormat="1" ht="18" customHeight="1">
      <c r="A78" s="326" t="s">
        <v>351</v>
      </c>
      <c r="B78" s="350">
        <v>223</v>
      </c>
      <c r="C78" s="351" t="s">
        <v>175</v>
      </c>
      <c r="D78" s="213">
        <v>1757905</v>
      </c>
      <c r="E78" s="313">
        <f t="shared" si="2"/>
        <v>0.06659926204545061</v>
      </c>
      <c r="G78" s="363"/>
      <c r="H78" s="371"/>
      <c r="I78" s="363"/>
      <c r="J78" s="372"/>
      <c r="K78" s="367"/>
    </row>
    <row r="79" spans="1:11" s="314" customFormat="1" ht="18" customHeight="1">
      <c r="A79" s="326"/>
      <c r="B79" s="350">
        <v>224</v>
      </c>
      <c r="C79" s="351" t="s">
        <v>176</v>
      </c>
      <c r="D79" s="213">
        <v>8009302</v>
      </c>
      <c r="E79" s="313">
        <f t="shared" si="2"/>
        <v>0.30343710422301073</v>
      </c>
      <c r="G79" s="363"/>
      <c r="H79" s="364"/>
      <c r="I79" s="365"/>
      <c r="J79" s="366"/>
      <c r="K79" s="367"/>
    </row>
    <row r="80" spans="1:11" s="314" customFormat="1" ht="18" customHeight="1">
      <c r="A80" s="326"/>
      <c r="B80" s="350">
        <v>227</v>
      </c>
      <c r="C80" s="351" t="s">
        <v>177</v>
      </c>
      <c r="D80" s="213">
        <v>72153</v>
      </c>
      <c r="E80" s="313">
        <f t="shared" si="2"/>
        <v>0.002733558727215292</v>
      </c>
      <c r="G80" s="363"/>
      <c r="H80" s="371"/>
      <c r="I80" s="363"/>
      <c r="J80" s="372"/>
      <c r="K80" s="367"/>
    </row>
    <row r="81" spans="1:11" s="314" customFormat="1" ht="18" customHeight="1">
      <c r="A81" s="326"/>
      <c r="B81" s="350">
        <v>235</v>
      </c>
      <c r="C81" s="351" t="s">
        <v>181</v>
      </c>
      <c r="D81" s="213">
        <v>441011</v>
      </c>
      <c r="E81" s="313">
        <f t="shared" si="2"/>
        <v>0.016707960415338837</v>
      </c>
      <c r="G81" s="363"/>
      <c r="H81" s="364"/>
      <c r="I81" s="365"/>
      <c r="J81" s="366"/>
      <c r="K81" s="367"/>
    </row>
    <row r="82" spans="1:11" s="314" customFormat="1" ht="18" customHeight="1">
      <c r="A82" s="326"/>
      <c r="B82" s="350">
        <v>237</v>
      </c>
      <c r="C82" s="351" t="s">
        <v>183</v>
      </c>
      <c r="D82" s="213">
        <v>18803</v>
      </c>
      <c r="E82" s="313">
        <f t="shared" si="2"/>
        <v>0.0007123626841271899</v>
      </c>
      <c r="G82" s="363"/>
      <c r="H82" s="364"/>
      <c r="I82" s="365"/>
      <c r="J82" s="366"/>
      <c r="K82" s="367"/>
    </row>
    <row r="83" spans="1:11" s="314" customFormat="1" ht="18" customHeight="1">
      <c r="A83" s="326"/>
      <c r="B83" s="350">
        <v>239</v>
      </c>
      <c r="C83" s="351" t="s">
        <v>185</v>
      </c>
      <c r="D83" s="213">
        <v>5372</v>
      </c>
      <c r="E83" s="313">
        <f t="shared" si="2"/>
        <v>0.00020352137101160796</v>
      </c>
      <c r="G83" s="363"/>
      <c r="H83" s="364"/>
      <c r="I83" s="365"/>
      <c r="J83" s="366"/>
      <c r="K83" s="367"/>
    </row>
    <row r="84" spans="1:11" s="314" customFormat="1" ht="18" customHeight="1">
      <c r="A84" s="326"/>
      <c r="B84" s="316"/>
      <c r="C84" s="317" t="s">
        <v>419</v>
      </c>
      <c r="D84" s="318">
        <f>D78+D80+D81+D82</f>
        <v>2289872</v>
      </c>
      <c r="E84" s="319">
        <f t="shared" si="2"/>
        <v>0.08675314387213193</v>
      </c>
      <c r="G84" s="363"/>
      <c r="H84" s="364"/>
      <c r="I84" s="365"/>
      <c r="J84" s="366"/>
      <c r="K84" s="367"/>
    </row>
    <row r="85" spans="1:11" s="314" customFormat="1" ht="18" customHeight="1">
      <c r="A85" s="326"/>
      <c r="B85" s="316"/>
      <c r="C85" s="317" t="s">
        <v>420</v>
      </c>
      <c r="D85" s="318">
        <f>D86-D84</f>
        <v>8017375</v>
      </c>
      <c r="E85" s="319">
        <f t="shared" si="2"/>
        <v>0.30374295456332656</v>
      </c>
      <c r="G85" s="363"/>
      <c r="H85" s="364"/>
      <c r="I85" s="365"/>
      <c r="J85" s="366"/>
      <c r="K85" s="367"/>
    </row>
    <row r="86" spans="1:11" s="314" customFormat="1" ht="18" customHeight="1" thickBot="1">
      <c r="A86" s="321" t="s">
        <v>354</v>
      </c>
      <c r="B86" s="322" t="s">
        <v>421</v>
      </c>
      <c r="C86" s="323"/>
      <c r="D86" s="324">
        <f>SUM(D77:D83)</f>
        <v>10307247</v>
      </c>
      <c r="E86" s="325">
        <f t="shared" si="2"/>
        <v>0.39049609843545846</v>
      </c>
      <c r="G86" s="363"/>
      <c r="H86" s="364"/>
      <c r="I86" s="365"/>
      <c r="J86" s="366"/>
      <c r="K86" s="367"/>
    </row>
    <row r="87" spans="1:11" s="314" customFormat="1" ht="18" customHeight="1">
      <c r="A87" s="334" t="s">
        <v>193</v>
      </c>
      <c r="B87" s="74">
        <v>133</v>
      </c>
      <c r="C87" s="405" t="s">
        <v>194</v>
      </c>
      <c r="D87" s="406">
        <v>52209</v>
      </c>
      <c r="E87" s="330">
        <f t="shared" si="2"/>
        <v>0.0019779685888207444</v>
      </c>
      <c r="G87" s="363"/>
      <c r="H87" s="371"/>
      <c r="I87" s="363"/>
      <c r="J87" s="372"/>
      <c r="K87" s="367"/>
    </row>
    <row r="88" spans="1:11" s="314" customFormat="1" ht="18" customHeight="1">
      <c r="A88" s="334"/>
      <c r="B88" s="74">
        <v>137</v>
      </c>
      <c r="C88" s="405" t="s">
        <v>197</v>
      </c>
      <c r="D88" s="406">
        <v>5230</v>
      </c>
      <c r="E88" s="330">
        <f t="shared" si="2"/>
        <v>0.00019814161771978956</v>
      </c>
      <c r="G88" s="379"/>
      <c r="H88" s="364"/>
      <c r="I88" s="365"/>
      <c r="J88" s="380"/>
      <c r="K88" s="367"/>
    </row>
    <row r="89" spans="1:11" s="314" customFormat="1" ht="18" customHeight="1">
      <c r="A89" s="334"/>
      <c r="B89" s="350">
        <v>143</v>
      </c>
      <c r="C89" s="351" t="s">
        <v>201</v>
      </c>
      <c r="D89" s="213">
        <v>20809</v>
      </c>
      <c r="E89" s="313">
        <f t="shared" si="2"/>
        <v>0.000788361170770765</v>
      </c>
      <c r="G89" s="379"/>
      <c r="H89" s="364"/>
      <c r="I89" s="365"/>
      <c r="J89" s="380"/>
      <c r="K89" s="367"/>
    </row>
    <row r="90" spans="1:8" s="314" customFormat="1" ht="18" customHeight="1">
      <c r="A90" s="334"/>
      <c r="B90" s="407">
        <v>146</v>
      </c>
      <c r="C90" s="408" t="s">
        <v>204</v>
      </c>
      <c r="D90" s="264">
        <v>118204</v>
      </c>
      <c r="E90" s="313">
        <f t="shared" si="2"/>
        <v>0.004478227873986617</v>
      </c>
      <c r="H90" s="378"/>
    </row>
    <row r="91" spans="1:8" s="314" customFormat="1" ht="18" customHeight="1">
      <c r="A91" s="334"/>
      <c r="B91" s="407">
        <v>147</v>
      </c>
      <c r="C91" s="408" t="s">
        <v>205</v>
      </c>
      <c r="D91" s="264">
        <v>6925</v>
      </c>
      <c r="E91" s="313">
        <f t="shared" si="2"/>
        <v>0.0002623576869425512</v>
      </c>
      <c r="H91" s="378"/>
    </row>
    <row r="92" spans="1:8" s="314" customFormat="1" ht="18" customHeight="1" thickBot="1">
      <c r="A92" s="342" t="s">
        <v>422</v>
      </c>
      <c r="B92" s="322" t="s">
        <v>423</v>
      </c>
      <c r="C92" s="323"/>
      <c r="D92" s="324">
        <f>SUM(D87:D91)</f>
        <v>203377</v>
      </c>
      <c r="E92" s="325">
        <f t="shared" si="2"/>
        <v>0.007705056938240467</v>
      </c>
      <c r="H92" s="378"/>
    </row>
    <row r="93" spans="1:8" s="314" customFormat="1" ht="18" customHeight="1">
      <c r="A93" s="343" t="s">
        <v>210</v>
      </c>
      <c r="B93" s="391">
        <v>501</v>
      </c>
      <c r="C93" s="392" t="s">
        <v>211</v>
      </c>
      <c r="D93" s="228">
        <v>9940</v>
      </c>
      <c r="E93" s="330">
        <f t="shared" si="2"/>
        <v>0.0003765827304272865</v>
      </c>
      <c r="H93" s="378"/>
    </row>
    <row r="94" spans="1:8" s="314" customFormat="1" ht="18" customHeight="1">
      <c r="A94" s="334"/>
      <c r="B94" s="350">
        <v>506</v>
      </c>
      <c r="C94" s="351" t="s">
        <v>216</v>
      </c>
      <c r="D94" s="213">
        <v>995775</v>
      </c>
      <c r="E94" s="313">
        <f t="shared" si="2"/>
        <v>0.03772551995887637</v>
      </c>
      <c r="H94" s="378"/>
    </row>
    <row r="95" spans="1:8" s="314" customFormat="1" ht="18" customHeight="1">
      <c r="A95" s="334"/>
      <c r="B95" s="350">
        <v>551</v>
      </c>
      <c r="C95" s="351" t="s">
        <v>261</v>
      </c>
      <c r="D95" s="213">
        <v>4478</v>
      </c>
      <c r="E95" s="313">
        <f t="shared" si="2"/>
        <v>0.00016965165662508942</v>
      </c>
      <c r="H95" s="378"/>
    </row>
    <row r="96" spans="1:8" s="314" customFormat="1" ht="18" customHeight="1">
      <c r="A96" s="334"/>
      <c r="B96" s="407">
        <v>558</v>
      </c>
      <c r="C96" s="408" t="s">
        <v>267</v>
      </c>
      <c r="D96" s="264">
        <v>79901</v>
      </c>
      <c r="E96" s="313">
        <f t="shared" si="2"/>
        <v>0.0030270962518984526</v>
      </c>
      <c r="H96" s="378"/>
    </row>
    <row r="97" spans="1:8" s="314" customFormat="1" ht="18" customHeight="1" thickBot="1">
      <c r="A97" s="321" t="s">
        <v>424</v>
      </c>
      <c r="B97" s="322" t="s">
        <v>271</v>
      </c>
      <c r="C97" s="323"/>
      <c r="D97" s="324">
        <f>SUM(D93:D96)</f>
        <v>1090094</v>
      </c>
      <c r="E97" s="325">
        <f t="shared" si="2"/>
        <v>0.04129885059782721</v>
      </c>
      <c r="H97" s="378"/>
    </row>
    <row r="98" spans="1:8" s="314" customFormat="1" ht="18" customHeight="1">
      <c r="A98" s="285"/>
      <c r="B98" s="378"/>
      <c r="H98" s="378"/>
    </row>
    <row r="99" spans="1:8" s="314" customFormat="1" ht="18" customHeight="1">
      <c r="A99" s="382"/>
      <c r="B99" s="381"/>
      <c r="C99" s="382"/>
      <c r="D99" s="382"/>
      <c r="E99" s="382"/>
      <c r="H99" s="378"/>
    </row>
    <row r="100" spans="1:8" s="314" customFormat="1" ht="18" customHeight="1">
      <c r="A100" s="382"/>
      <c r="B100" s="381"/>
      <c r="C100" s="382"/>
      <c r="D100" s="382"/>
      <c r="E100" s="382"/>
      <c r="H100" s="378"/>
    </row>
    <row r="101" spans="1:8" s="314" customFormat="1" ht="18" customHeight="1">
      <c r="A101" s="382"/>
      <c r="B101" s="381"/>
      <c r="C101" s="382"/>
      <c r="D101" s="382"/>
      <c r="E101" s="382"/>
      <c r="H101" s="378"/>
    </row>
    <row r="102" spans="1:8" s="314" customFormat="1" ht="18" customHeight="1">
      <c r="A102" s="382"/>
      <c r="B102" s="381"/>
      <c r="C102" s="382"/>
      <c r="D102" s="382"/>
      <c r="E102" s="382"/>
      <c r="H102" s="378"/>
    </row>
    <row r="103" spans="1:8" s="314" customFormat="1" ht="18" customHeight="1">
      <c r="A103" s="382"/>
      <c r="B103" s="381"/>
      <c r="C103" s="382"/>
      <c r="D103" s="382"/>
      <c r="E103" s="382"/>
      <c r="H103" s="378"/>
    </row>
    <row r="104" spans="1:8" s="314" customFormat="1" ht="18" customHeight="1">
      <c r="A104" s="382"/>
      <c r="B104" s="381"/>
      <c r="C104" s="382"/>
      <c r="D104" s="382"/>
      <c r="E104" s="382"/>
      <c r="H104" s="378"/>
    </row>
    <row r="105" spans="1:8" s="314" customFormat="1" ht="18" customHeight="1">
      <c r="A105" s="382"/>
      <c r="B105" s="381"/>
      <c r="C105" s="382"/>
      <c r="D105" s="382"/>
      <c r="E105" s="382"/>
      <c r="H105" s="378"/>
    </row>
    <row r="106" spans="1:8" s="314" customFormat="1" ht="18" customHeight="1">
      <c r="A106" s="382"/>
      <c r="B106" s="381"/>
      <c r="C106" s="382"/>
      <c r="D106" s="382"/>
      <c r="E106" s="382"/>
      <c r="H106" s="378"/>
    </row>
    <row r="107" spans="1:8" s="314" customFormat="1" ht="18" customHeight="1">
      <c r="A107" s="382"/>
      <c r="B107" s="381"/>
      <c r="C107" s="382"/>
      <c r="D107" s="382"/>
      <c r="E107" s="382"/>
      <c r="H107" s="378"/>
    </row>
    <row r="108" spans="1:8" s="314" customFormat="1" ht="18" customHeight="1">
      <c r="A108" s="382"/>
      <c r="B108" s="381"/>
      <c r="C108" s="382"/>
      <c r="D108" s="382"/>
      <c r="E108" s="382"/>
      <c r="H108" s="378"/>
    </row>
    <row r="109" spans="1:8" s="314" customFormat="1" ht="18" customHeight="1">
      <c r="A109" s="382"/>
      <c r="B109" s="381"/>
      <c r="C109" s="382"/>
      <c r="D109" s="382"/>
      <c r="E109" s="382"/>
      <c r="H109" s="378"/>
    </row>
    <row r="110" spans="1:8" s="314" customFormat="1" ht="18" customHeight="1">
      <c r="A110" s="382"/>
      <c r="B110" s="381"/>
      <c r="C110" s="382"/>
      <c r="D110" s="382"/>
      <c r="E110" s="382"/>
      <c r="H110" s="378"/>
    </row>
    <row r="111" spans="1:8" s="314" customFormat="1" ht="18" customHeight="1">
      <c r="A111" s="382"/>
      <c r="B111" s="381"/>
      <c r="C111" s="382"/>
      <c r="D111" s="382"/>
      <c r="E111" s="382"/>
      <c r="H111" s="378"/>
    </row>
    <row r="112" spans="1:8" s="314" customFormat="1" ht="18" customHeight="1">
      <c r="A112" s="382"/>
      <c r="B112" s="381"/>
      <c r="C112" s="382"/>
      <c r="D112" s="382"/>
      <c r="E112" s="382"/>
      <c r="H112" s="378"/>
    </row>
    <row r="113" spans="1:8" s="314" customFormat="1" ht="18" customHeight="1">
      <c r="A113" s="382"/>
      <c r="B113" s="381"/>
      <c r="C113" s="382"/>
      <c r="D113" s="382"/>
      <c r="E113" s="382"/>
      <c r="H113" s="378"/>
    </row>
    <row r="114" spans="1:8" s="314" customFormat="1" ht="18" customHeight="1">
      <c r="A114" s="382"/>
      <c r="B114" s="381"/>
      <c r="C114" s="382"/>
      <c r="D114" s="382"/>
      <c r="E114" s="382"/>
      <c r="H114" s="378"/>
    </row>
    <row r="115" spans="1:11" s="314" customFormat="1" ht="18" customHeight="1">
      <c r="A115" s="382"/>
      <c r="B115" s="381"/>
      <c r="C115" s="382"/>
      <c r="D115" s="382"/>
      <c r="E115" s="382"/>
      <c r="G115" s="382"/>
      <c r="H115" s="381"/>
      <c r="I115" s="382"/>
      <c r="J115" s="382"/>
      <c r="K115" s="382"/>
    </row>
    <row r="116" spans="1:11" s="314" customFormat="1" ht="18" customHeight="1">
      <c r="A116" s="382"/>
      <c r="B116" s="381"/>
      <c r="C116" s="382"/>
      <c r="D116" s="382"/>
      <c r="E116" s="382"/>
      <c r="G116" s="382"/>
      <c r="H116" s="381"/>
      <c r="I116" s="382"/>
      <c r="J116" s="382"/>
      <c r="K116" s="382"/>
    </row>
    <row r="117" spans="1:11" s="314" customFormat="1" ht="18" customHeight="1">
      <c r="A117" s="382"/>
      <c r="B117" s="381"/>
      <c r="C117" s="382"/>
      <c r="D117" s="382"/>
      <c r="E117" s="382"/>
      <c r="G117" s="382"/>
      <c r="H117" s="381"/>
      <c r="I117" s="382"/>
      <c r="J117" s="382"/>
      <c r="K117" s="382"/>
    </row>
    <row r="118" spans="1:11" s="314" customFormat="1" ht="18" customHeight="1">
      <c r="A118" s="382"/>
      <c r="B118" s="381"/>
      <c r="C118" s="382"/>
      <c r="D118" s="382"/>
      <c r="E118" s="382"/>
      <c r="G118" s="382"/>
      <c r="H118" s="381"/>
      <c r="I118" s="382"/>
      <c r="J118" s="382"/>
      <c r="K118" s="382"/>
    </row>
    <row r="119" spans="1:11" s="314" customFormat="1" ht="18.75">
      <c r="A119" s="382"/>
      <c r="B119" s="381"/>
      <c r="C119" s="382"/>
      <c r="D119" s="382"/>
      <c r="E119" s="382"/>
      <c r="G119" s="382"/>
      <c r="H119" s="381"/>
      <c r="I119" s="382"/>
      <c r="J119" s="382"/>
      <c r="K119" s="382"/>
    </row>
  </sheetData>
  <sheetProtection/>
  <mergeCells count="2">
    <mergeCell ref="A6:C6"/>
    <mergeCell ref="G6:I6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0"/>
  <sheetViews>
    <sheetView zoomScalePageLayoutView="0" workbookViewId="0" topLeftCell="A181">
      <selection activeCell="F198" sqref="F198"/>
    </sheetView>
  </sheetViews>
  <sheetFormatPr defaultColWidth="9.00390625" defaultRowHeight="13.5"/>
  <cols>
    <col min="1" max="1" width="6.625" style="382" customWidth="1"/>
    <col min="2" max="2" width="7.125" style="381" customWidth="1"/>
    <col min="3" max="3" width="19.125" style="382" customWidth="1"/>
    <col min="4" max="4" width="14.625" style="382" customWidth="1"/>
    <col min="5" max="7" width="6.625" style="382" customWidth="1"/>
    <col min="8" max="8" width="7.125" style="381" customWidth="1"/>
    <col min="9" max="9" width="19.125" style="382" customWidth="1"/>
    <col min="10" max="10" width="14.625" style="382" customWidth="1"/>
    <col min="11" max="11" width="6.625" style="382" customWidth="1"/>
    <col min="12" max="16384" width="9.00390625" style="382" customWidth="1"/>
  </cols>
  <sheetData>
    <row r="1" spans="1:5" ht="18.75">
      <c r="A1" s="281" t="s">
        <v>0</v>
      </c>
      <c r="B1" s="282"/>
      <c r="C1" s="283"/>
      <c r="D1" s="283"/>
      <c r="E1" s="284"/>
    </row>
    <row r="2" spans="1:5" ht="18.75">
      <c r="A2" s="287"/>
      <c r="B2" s="288"/>
      <c r="C2" s="289"/>
      <c r="D2" s="289"/>
      <c r="E2" s="290"/>
    </row>
    <row r="3" spans="1:5" ht="18.75">
      <c r="A3" s="287" t="s">
        <v>425</v>
      </c>
      <c r="B3" s="288"/>
      <c r="C3" s="289"/>
      <c r="D3" s="289"/>
      <c r="E3" s="290"/>
    </row>
    <row r="4" spans="1:11" ht="19.5" thickBot="1">
      <c r="A4" s="291" t="s">
        <v>426</v>
      </c>
      <c r="B4" s="292"/>
      <c r="C4" s="293"/>
      <c r="D4" s="287"/>
      <c r="E4" s="290" t="s">
        <v>316</v>
      </c>
      <c r="G4" s="291" t="s">
        <v>278</v>
      </c>
      <c r="H4" s="288"/>
      <c r="I4" s="289"/>
      <c r="J4" s="287"/>
      <c r="K4" s="290" t="s">
        <v>316</v>
      </c>
    </row>
    <row r="5" spans="1:11" ht="18" customHeight="1">
      <c r="A5" s="294" t="s">
        <v>4</v>
      </c>
      <c r="B5" s="295" t="s">
        <v>5</v>
      </c>
      <c r="C5" s="296" t="s">
        <v>6</v>
      </c>
      <c r="D5" s="295" t="s">
        <v>317</v>
      </c>
      <c r="E5" s="297" t="s">
        <v>318</v>
      </c>
      <c r="G5" s="298" t="s">
        <v>4</v>
      </c>
      <c r="H5" s="299" t="s">
        <v>5</v>
      </c>
      <c r="I5" s="300" t="s">
        <v>6</v>
      </c>
      <c r="J5" s="299" t="s">
        <v>317</v>
      </c>
      <c r="K5" s="301" t="s">
        <v>318</v>
      </c>
    </row>
    <row r="6" spans="1:11" s="409" customFormat="1" ht="18" customHeight="1">
      <c r="A6" s="462" t="s">
        <v>361</v>
      </c>
      <c r="B6" s="463"/>
      <c r="C6" s="463"/>
      <c r="D6" s="302">
        <f>D35+D54+D57+D94+D125+D147+D161+D200</f>
        <v>1068200252</v>
      </c>
      <c r="E6" s="303">
        <f>D6/$D$6*100</f>
        <v>100</v>
      </c>
      <c r="G6" s="462" t="s">
        <v>285</v>
      </c>
      <c r="H6" s="463"/>
      <c r="I6" s="463"/>
      <c r="J6" s="302">
        <f>J34+J41+J44+J67+J99+J121+J134+J155</f>
        <v>1109627260</v>
      </c>
      <c r="K6" s="303">
        <f>J6/$J$6*100</f>
        <v>100</v>
      </c>
    </row>
    <row r="7" spans="1:11" ht="18" customHeight="1">
      <c r="A7" s="308"/>
      <c r="B7" s="306"/>
      <c r="C7" s="306"/>
      <c r="D7" s="306"/>
      <c r="E7" s="307"/>
      <c r="G7" s="308"/>
      <c r="H7" s="306"/>
      <c r="I7" s="306"/>
      <c r="J7" s="306"/>
      <c r="K7" s="309"/>
    </row>
    <row r="8" spans="1:11" ht="18" customHeight="1">
      <c r="A8" s="310" t="s">
        <v>15</v>
      </c>
      <c r="B8" s="350">
        <v>103</v>
      </c>
      <c r="C8" s="351" t="s">
        <v>16</v>
      </c>
      <c r="D8" s="213">
        <v>64138476</v>
      </c>
      <c r="E8" s="313">
        <f>D8/$D$6*100</f>
        <v>6.004349454132127</v>
      </c>
      <c r="G8" s="310" t="s">
        <v>15</v>
      </c>
      <c r="H8" s="350">
        <v>103</v>
      </c>
      <c r="I8" s="351" t="s">
        <v>16</v>
      </c>
      <c r="J8" s="213">
        <v>58450071</v>
      </c>
      <c r="K8" s="313">
        <f>J8/$J$6*100</f>
        <v>5.267541011925032</v>
      </c>
    </row>
    <row r="9" spans="1:11" ht="18" customHeight="1">
      <c r="A9" s="326"/>
      <c r="B9" s="350">
        <v>105</v>
      </c>
      <c r="C9" s="351" t="s">
        <v>17</v>
      </c>
      <c r="D9" s="213">
        <v>172294844</v>
      </c>
      <c r="E9" s="313">
        <f aca="true" t="shared" si="0" ref="E9:E77">D9/$D$6*100</f>
        <v>16.129451727558664</v>
      </c>
      <c r="G9" s="326"/>
      <c r="H9" s="350">
        <v>105</v>
      </c>
      <c r="I9" s="351" t="s">
        <v>17</v>
      </c>
      <c r="J9" s="213">
        <v>158822507</v>
      </c>
      <c r="K9" s="313">
        <f aca="true" t="shared" si="1" ref="K9:K73">J9/$J$6*100</f>
        <v>14.313140342280345</v>
      </c>
    </row>
    <row r="10" spans="1:11" ht="18" customHeight="1">
      <c r="A10" s="326"/>
      <c r="B10" s="350">
        <v>106</v>
      </c>
      <c r="C10" s="351" t="s">
        <v>18</v>
      </c>
      <c r="D10" s="213">
        <v>44351230</v>
      </c>
      <c r="E10" s="313">
        <f t="shared" si="0"/>
        <v>4.151958391412175</v>
      </c>
      <c r="G10" s="326"/>
      <c r="H10" s="350">
        <v>106</v>
      </c>
      <c r="I10" s="351" t="s">
        <v>18</v>
      </c>
      <c r="J10" s="213">
        <v>70634349</v>
      </c>
      <c r="K10" s="313">
        <f t="shared" si="1"/>
        <v>6.365592442276517</v>
      </c>
    </row>
    <row r="11" spans="1:11" ht="18" customHeight="1">
      <c r="A11" s="326"/>
      <c r="B11" s="350">
        <v>107</v>
      </c>
      <c r="C11" s="351" t="s">
        <v>19</v>
      </c>
      <c r="D11" s="213">
        <v>33232</v>
      </c>
      <c r="E11" s="313">
        <f t="shared" si="0"/>
        <v>0.0031110271634723413</v>
      </c>
      <c r="G11" s="326"/>
      <c r="H11" s="42">
        <v>107</v>
      </c>
      <c r="I11" s="244" t="s">
        <v>19</v>
      </c>
      <c r="J11" s="213">
        <v>117978</v>
      </c>
      <c r="K11" s="313">
        <f t="shared" si="1"/>
        <v>0.010632218966934897</v>
      </c>
    </row>
    <row r="12" spans="1:11" ht="18" customHeight="1">
      <c r="A12" s="326"/>
      <c r="B12" s="350">
        <v>108</v>
      </c>
      <c r="C12" s="351" t="s">
        <v>20</v>
      </c>
      <c r="D12" s="213">
        <v>35381075</v>
      </c>
      <c r="E12" s="313">
        <f t="shared" si="0"/>
        <v>3.312213691557901</v>
      </c>
      <c r="G12" s="326"/>
      <c r="H12" s="350">
        <v>108</v>
      </c>
      <c r="I12" s="351" t="s">
        <v>20</v>
      </c>
      <c r="J12" s="213">
        <v>9291949</v>
      </c>
      <c r="K12" s="313">
        <f t="shared" si="1"/>
        <v>0.837393720842799</v>
      </c>
    </row>
    <row r="13" spans="1:11" ht="18" customHeight="1">
      <c r="A13" s="326"/>
      <c r="B13" s="350">
        <v>110</v>
      </c>
      <c r="C13" s="351" t="s">
        <v>21</v>
      </c>
      <c r="D13" s="213">
        <v>22137439</v>
      </c>
      <c r="E13" s="313">
        <f t="shared" si="0"/>
        <v>2.0724053339766484</v>
      </c>
      <c r="G13" s="326"/>
      <c r="H13" s="350">
        <v>110</v>
      </c>
      <c r="I13" s="351" t="s">
        <v>21</v>
      </c>
      <c r="J13" s="213">
        <v>18404320</v>
      </c>
      <c r="K13" s="313">
        <f t="shared" si="1"/>
        <v>1.6586038089943824</v>
      </c>
    </row>
    <row r="14" spans="1:11" ht="18" customHeight="1">
      <c r="A14" s="326"/>
      <c r="B14" s="350">
        <v>111</v>
      </c>
      <c r="C14" s="351" t="s">
        <v>22</v>
      </c>
      <c r="D14" s="213">
        <v>54443214</v>
      </c>
      <c r="E14" s="313">
        <f t="shared" si="0"/>
        <v>5.096723568269669</v>
      </c>
      <c r="G14" s="326"/>
      <c r="H14" s="350">
        <v>111</v>
      </c>
      <c r="I14" s="351" t="s">
        <v>22</v>
      </c>
      <c r="J14" s="213">
        <v>44695364</v>
      </c>
      <c r="K14" s="313">
        <f t="shared" si="1"/>
        <v>4.027961966255227</v>
      </c>
    </row>
    <row r="15" spans="1:11" ht="18" customHeight="1">
      <c r="A15" s="326"/>
      <c r="B15" s="350">
        <v>112</v>
      </c>
      <c r="C15" s="351" t="s">
        <v>23</v>
      </c>
      <c r="D15" s="213">
        <v>27055827</v>
      </c>
      <c r="E15" s="313">
        <f t="shared" si="0"/>
        <v>2.5328422221716536</v>
      </c>
      <c r="G15" s="326"/>
      <c r="H15" s="350">
        <v>112</v>
      </c>
      <c r="I15" s="351" t="s">
        <v>23</v>
      </c>
      <c r="J15" s="213">
        <v>36449581</v>
      </c>
      <c r="K15" s="313">
        <f t="shared" si="1"/>
        <v>3.2848490942805424</v>
      </c>
    </row>
    <row r="16" spans="1:11" ht="18" customHeight="1">
      <c r="A16" s="326"/>
      <c r="B16" s="350">
        <v>113</v>
      </c>
      <c r="C16" s="351" t="s">
        <v>24</v>
      </c>
      <c r="D16" s="213">
        <v>47919488</v>
      </c>
      <c r="E16" s="313">
        <f t="shared" si="0"/>
        <v>4.486002311858657</v>
      </c>
      <c r="G16" s="326"/>
      <c r="H16" s="350">
        <v>113</v>
      </c>
      <c r="I16" s="351" t="s">
        <v>24</v>
      </c>
      <c r="J16" s="213">
        <v>10385250</v>
      </c>
      <c r="K16" s="313">
        <f t="shared" si="1"/>
        <v>0.9359223925338677</v>
      </c>
    </row>
    <row r="17" spans="1:11" ht="18" customHeight="1">
      <c r="A17" s="326"/>
      <c r="B17" s="350">
        <v>116</v>
      </c>
      <c r="C17" s="351" t="s">
        <v>25</v>
      </c>
      <c r="D17" s="213">
        <v>34511</v>
      </c>
      <c r="E17" s="313">
        <f t="shared" si="0"/>
        <v>0.003230761267410747</v>
      </c>
      <c r="G17" s="326"/>
      <c r="H17" s="350">
        <v>116</v>
      </c>
      <c r="I17" s="351" t="s">
        <v>25</v>
      </c>
      <c r="J17" s="213">
        <v>3405</v>
      </c>
      <c r="K17" s="313">
        <f t="shared" si="1"/>
        <v>0.0003068598008307763</v>
      </c>
    </row>
    <row r="18" spans="1:11" ht="18" customHeight="1">
      <c r="A18" s="326"/>
      <c r="B18" s="350">
        <v>117</v>
      </c>
      <c r="C18" s="351" t="s">
        <v>26</v>
      </c>
      <c r="D18" s="213">
        <v>32416496</v>
      </c>
      <c r="E18" s="313">
        <f t="shared" si="0"/>
        <v>3.034683425631695</v>
      </c>
      <c r="G18" s="326"/>
      <c r="H18" s="350">
        <v>117</v>
      </c>
      <c r="I18" s="351" t="s">
        <v>26</v>
      </c>
      <c r="J18" s="213">
        <v>23034066</v>
      </c>
      <c r="K18" s="313">
        <f t="shared" si="1"/>
        <v>2.0758381512725275</v>
      </c>
    </row>
    <row r="19" spans="1:11" ht="18" customHeight="1">
      <c r="A19" s="326"/>
      <c r="B19" s="350">
        <v>118</v>
      </c>
      <c r="C19" s="351" t="s">
        <v>27</v>
      </c>
      <c r="D19" s="213">
        <v>15265985</v>
      </c>
      <c r="E19" s="313">
        <f t="shared" si="0"/>
        <v>1.4291313797593075</v>
      </c>
      <c r="G19" s="326"/>
      <c r="H19" s="350">
        <v>118</v>
      </c>
      <c r="I19" s="351" t="s">
        <v>27</v>
      </c>
      <c r="J19" s="213">
        <v>8824937</v>
      </c>
      <c r="K19" s="313">
        <f t="shared" si="1"/>
        <v>0.7953064347031272</v>
      </c>
    </row>
    <row r="20" spans="1:11" ht="18" customHeight="1">
      <c r="A20" s="326"/>
      <c r="B20" s="350">
        <v>120</v>
      </c>
      <c r="C20" s="351" t="s">
        <v>28</v>
      </c>
      <c r="D20" s="213">
        <v>170002</v>
      </c>
      <c r="E20" s="313">
        <f t="shared" si="0"/>
        <v>0.015914806206205615</v>
      </c>
      <c r="G20" s="326"/>
      <c r="H20" s="350">
        <v>120</v>
      </c>
      <c r="I20" s="351" t="s">
        <v>28</v>
      </c>
      <c r="J20" s="213">
        <v>1317527</v>
      </c>
      <c r="K20" s="313">
        <f t="shared" si="1"/>
        <v>0.1187359978881557</v>
      </c>
    </row>
    <row r="21" spans="1:11" ht="18" customHeight="1">
      <c r="A21" s="326"/>
      <c r="B21" s="350">
        <v>121</v>
      </c>
      <c r="C21" s="351" t="s">
        <v>29</v>
      </c>
      <c r="D21" s="213">
        <v>28928</v>
      </c>
      <c r="E21" s="313">
        <f t="shared" si="0"/>
        <v>0.0027081064571776565</v>
      </c>
      <c r="G21" s="326"/>
      <c r="H21" s="350">
        <v>121</v>
      </c>
      <c r="I21" s="351" t="s">
        <v>29</v>
      </c>
      <c r="J21" s="213">
        <v>362877</v>
      </c>
      <c r="K21" s="313">
        <f t="shared" si="1"/>
        <v>0.03270260321470473</v>
      </c>
    </row>
    <row r="22" spans="1:11" ht="18" customHeight="1">
      <c r="A22" s="326"/>
      <c r="B22" s="350">
        <v>122</v>
      </c>
      <c r="C22" s="351" t="s">
        <v>30</v>
      </c>
      <c r="D22" s="213">
        <v>1157456</v>
      </c>
      <c r="E22" s="313">
        <f t="shared" si="0"/>
        <v>0.1083557130634341</v>
      </c>
      <c r="G22" s="326"/>
      <c r="H22" s="350">
        <v>122</v>
      </c>
      <c r="I22" s="351" t="s">
        <v>30</v>
      </c>
      <c r="J22" s="213">
        <v>4810543</v>
      </c>
      <c r="K22" s="313">
        <f t="shared" si="1"/>
        <v>0.43352783167926134</v>
      </c>
    </row>
    <row r="23" spans="1:11" ht="18" customHeight="1">
      <c r="A23" s="326"/>
      <c r="B23" s="350">
        <v>123</v>
      </c>
      <c r="C23" s="351" t="s">
        <v>31</v>
      </c>
      <c r="D23" s="213">
        <v>15148849</v>
      </c>
      <c r="E23" s="313">
        <f t="shared" si="0"/>
        <v>1.4181656455928264</v>
      </c>
      <c r="G23" s="326"/>
      <c r="H23" s="350">
        <v>123</v>
      </c>
      <c r="I23" s="351" t="s">
        <v>31</v>
      </c>
      <c r="J23" s="213">
        <v>8233652</v>
      </c>
      <c r="K23" s="313">
        <f t="shared" si="1"/>
        <v>0.7420196219764825</v>
      </c>
    </row>
    <row r="24" spans="1:11" ht="18" customHeight="1">
      <c r="A24" s="326"/>
      <c r="B24" s="350">
        <v>124</v>
      </c>
      <c r="C24" s="351" t="s">
        <v>32</v>
      </c>
      <c r="D24" s="213">
        <v>841192</v>
      </c>
      <c r="E24" s="313">
        <f t="shared" si="0"/>
        <v>0.0787485303832338</v>
      </c>
      <c r="G24" s="326"/>
      <c r="H24" s="350">
        <v>124</v>
      </c>
      <c r="I24" s="351" t="s">
        <v>32</v>
      </c>
      <c r="J24" s="213">
        <v>151637</v>
      </c>
      <c r="K24" s="313">
        <f t="shared" si="1"/>
        <v>0.013665579917349903</v>
      </c>
    </row>
    <row r="25" spans="1:11" ht="18" customHeight="1">
      <c r="A25" s="326"/>
      <c r="B25" s="350">
        <v>125</v>
      </c>
      <c r="C25" s="351" t="s">
        <v>33</v>
      </c>
      <c r="D25" s="213">
        <v>447143</v>
      </c>
      <c r="E25" s="313">
        <f t="shared" si="0"/>
        <v>0.0418594733677333</v>
      </c>
      <c r="G25" s="326"/>
      <c r="H25" s="350">
        <v>125</v>
      </c>
      <c r="I25" s="351" t="s">
        <v>33</v>
      </c>
      <c r="J25" s="213">
        <v>246518</v>
      </c>
      <c r="K25" s="313">
        <f t="shared" si="1"/>
        <v>0.022216289098737536</v>
      </c>
    </row>
    <row r="26" spans="1:11" ht="18" customHeight="1">
      <c r="A26" s="326"/>
      <c r="B26" s="350">
        <v>126</v>
      </c>
      <c r="C26" s="351" t="s">
        <v>34</v>
      </c>
      <c r="D26" s="213">
        <v>7376</v>
      </c>
      <c r="E26" s="313">
        <f t="shared" si="0"/>
        <v>0.0006905072327206303</v>
      </c>
      <c r="G26" s="326"/>
      <c r="H26" s="350">
        <v>126</v>
      </c>
      <c r="I26" s="351" t="s">
        <v>34</v>
      </c>
      <c r="J26" s="213">
        <v>946</v>
      </c>
      <c r="K26" s="313">
        <f t="shared" si="1"/>
        <v>8.525385362288233E-05</v>
      </c>
    </row>
    <row r="27" spans="1:11" ht="18" customHeight="1">
      <c r="A27" s="326"/>
      <c r="B27" s="350">
        <v>127</v>
      </c>
      <c r="C27" s="351" t="s">
        <v>35</v>
      </c>
      <c r="D27" s="213">
        <v>629984</v>
      </c>
      <c r="E27" s="313">
        <f t="shared" si="0"/>
        <v>0.05897620776820412</v>
      </c>
      <c r="G27" s="326"/>
      <c r="H27" s="350">
        <v>127</v>
      </c>
      <c r="I27" s="351" t="s">
        <v>35</v>
      </c>
      <c r="J27" s="213">
        <v>3476501</v>
      </c>
      <c r="K27" s="313">
        <f t="shared" si="1"/>
        <v>0.3133034961668119</v>
      </c>
    </row>
    <row r="28" spans="1:11" ht="18" customHeight="1">
      <c r="A28" s="326"/>
      <c r="B28" s="350">
        <v>128</v>
      </c>
      <c r="C28" s="351" t="s">
        <v>36</v>
      </c>
      <c r="D28" s="213">
        <v>205</v>
      </c>
      <c r="E28" s="313">
        <f t="shared" si="0"/>
        <v>1.919115817621058E-05</v>
      </c>
      <c r="G28" s="326"/>
      <c r="H28" s="350">
        <v>129</v>
      </c>
      <c r="I28" s="351" t="s">
        <v>37</v>
      </c>
      <c r="J28" s="213">
        <v>2850</v>
      </c>
      <c r="K28" s="313">
        <f t="shared" si="1"/>
        <v>0.0002568430051006497</v>
      </c>
    </row>
    <row r="29" spans="1:11" ht="18" customHeight="1">
      <c r="A29" s="326"/>
      <c r="B29" s="350">
        <v>129</v>
      </c>
      <c r="C29" s="351" t="s">
        <v>37</v>
      </c>
      <c r="D29" s="213">
        <v>65822</v>
      </c>
      <c r="E29" s="313">
        <f t="shared" si="0"/>
        <v>0.006161953236461135</v>
      </c>
      <c r="G29" s="326"/>
      <c r="H29" s="350">
        <v>130</v>
      </c>
      <c r="I29" s="351" t="s">
        <v>38</v>
      </c>
      <c r="J29" s="213">
        <v>3084</v>
      </c>
      <c r="K29" s="313">
        <f t="shared" si="1"/>
        <v>0.0002779311676247031</v>
      </c>
    </row>
    <row r="30" spans="1:11" ht="18" customHeight="1">
      <c r="A30" s="326"/>
      <c r="B30" s="350">
        <v>130</v>
      </c>
      <c r="C30" s="351" t="s">
        <v>38</v>
      </c>
      <c r="D30" s="213">
        <v>21365</v>
      </c>
      <c r="E30" s="313">
        <f t="shared" si="0"/>
        <v>0.0020000931435840926</v>
      </c>
      <c r="G30" s="326"/>
      <c r="H30" s="350">
        <v>131</v>
      </c>
      <c r="I30" s="351" t="s">
        <v>39</v>
      </c>
      <c r="J30" s="213">
        <v>38603</v>
      </c>
      <c r="K30" s="313">
        <f t="shared" si="1"/>
        <v>0.003478915974000134</v>
      </c>
    </row>
    <row r="31" spans="1:11" ht="18" customHeight="1">
      <c r="A31" s="326"/>
      <c r="B31" s="350">
        <v>131</v>
      </c>
      <c r="C31" s="351" t="s">
        <v>39</v>
      </c>
      <c r="D31" s="213">
        <v>83369</v>
      </c>
      <c r="E31" s="313">
        <f t="shared" si="0"/>
        <v>0.0078046227609390225</v>
      </c>
      <c r="G31" s="326"/>
      <c r="H31" s="350">
        <v>132</v>
      </c>
      <c r="I31" s="351" t="s">
        <v>40</v>
      </c>
      <c r="J31" s="213">
        <v>914</v>
      </c>
      <c r="K31" s="313">
        <f t="shared" si="1"/>
        <v>8.237000233754171E-05</v>
      </c>
    </row>
    <row r="32" spans="1:11" ht="18" customHeight="1">
      <c r="A32" s="326"/>
      <c r="B32" s="350">
        <v>132</v>
      </c>
      <c r="C32" s="351" t="s">
        <v>40</v>
      </c>
      <c r="D32" s="213">
        <v>5357</v>
      </c>
      <c r="E32" s="313">
        <f t="shared" si="0"/>
        <v>0.0005014977285363906</v>
      </c>
      <c r="G32" s="326"/>
      <c r="H32" s="316"/>
      <c r="I32" s="317" t="s">
        <v>427</v>
      </c>
      <c r="J32" s="318">
        <f>J13+J14+J15+J16+J18+J19+J20+J21+J22+J17</f>
        <v>148287870</v>
      </c>
      <c r="K32" s="410">
        <f t="shared" si="1"/>
        <v>13.363755140622628</v>
      </c>
    </row>
    <row r="33" spans="1:11" ht="18" customHeight="1">
      <c r="A33" s="326"/>
      <c r="B33" s="316"/>
      <c r="C33" s="317" t="s">
        <v>427</v>
      </c>
      <c r="D33" s="318">
        <f>D13+D14+D15+D16+D17+D18+D19+D20+D21+D22</f>
        <v>200629346</v>
      </c>
      <c r="E33" s="319">
        <f t="shared" si="0"/>
        <v>18.78199762866186</v>
      </c>
      <c r="G33" s="326"/>
      <c r="H33" s="316"/>
      <c r="I33" s="317" t="s">
        <v>287</v>
      </c>
      <c r="J33" s="318">
        <f>J34-J32</f>
        <v>309471559</v>
      </c>
      <c r="K33" s="319">
        <f t="shared" si="1"/>
        <v>27.889686037453693</v>
      </c>
    </row>
    <row r="34" spans="1:11" ht="18" customHeight="1" thickBot="1">
      <c r="A34" s="326"/>
      <c r="B34" s="316"/>
      <c r="C34" s="317" t="s">
        <v>428</v>
      </c>
      <c r="D34" s="318">
        <f>D35-D33</f>
        <v>333449519</v>
      </c>
      <c r="E34" s="319">
        <f t="shared" si="0"/>
        <v>31.216012014196753</v>
      </c>
      <c r="G34" s="321" t="s">
        <v>43</v>
      </c>
      <c r="H34" s="322" t="s">
        <v>429</v>
      </c>
      <c r="I34" s="323"/>
      <c r="J34" s="324">
        <f>SUM(J8:J31)</f>
        <v>457759429</v>
      </c>
      <c r="K34" s="325">
        <f t="shared" si="1"/>
        <v>41.25344117807632</v>
      </c>
    </row>
    <row r="35" spans="1:11" ht="18" customHeight="1" thickBot="1">
      <c r="A35" s="321" t="s">
        <v>430</v>
      </c>
      <c r="B35" s="322" t="s">
        <v>321</v>
      </c>
      <c r="C35" s="323"/>
      <c r="D35" s="324">
        <f>SUM(D8:D32)</f>
        <v>534078865</v>
      </c>
      <c r="E35" s="325">
        <f t="shared" si="0"/>
        <v>49.99800964285861</v>
      </c>
      <c r="G35" s="326" t="s">
        <v>45</v>
      </c>
      <c r="H35" s="391">
        <v>601</v>
      </c>
      <c r="I35" s="392" t="s">
        <v>46</v>
      </c>
      <c r="J35" s="228">
        <v>1138590</v>
      </c>
      <c r="K35" s="313">
        <f t="shared" si="1"/>
        <v>0.10261013234299958</v>
      </c>
    </row>
    <row r="36" spans="1:11" ht="18" customHeight="1">
      <c r="A36" s="326" t="s">
        <v>45</v>
      </c>
      <c r="B36" s="391">
        <v>601</v>
      </c>
      <c r="C36" s="392" t="s">
        <v>46</v>
      </c>
      <c r="D36" s="228">
        <v>4883098</v>
      </c>
      <c r="E36" s="330">
        <f t="shared" si="0"/>
        <v>0.4571332005265245</v>
      </c>
      <c r="G36" s="326"/>
      <c r="H36" s="350">
        <v>606</v>
      </c>
      <c r="I36" s="351" t="s">
        <v>49</v>
      </c>
      <c r="J36" s="213">
        <v>99033</v>
      </c>
      <c r="K36" s="313">
        <f t="shared" si="1"/>
        <v>0.008924888885660577</v>
      </c>
    </row>
    <row r="37" spans="1:11" ht="18" customHeight="1">
      <c r="A37" s="326"/>
      <c r="B37" s="350">
        <v>602</v>
      </c>
      <c r="C37" s="351" t="s">
        <v>47</v>
      </c>
      <c r="D37" s="213">
        <v>22599</v>
      </c>
      <c r="E37" s="313">
        <f t="shared" si="0"/>
        <v>0.002115614554264307</v>
      </c>
      <c r="G37" s="326"/>
      <c r="H37" s="350">
        <v>612</v>
      </c>
      <c r="I37" s="351" t="s">
        <v>55</v>
      </c>
      <c r="J37" s="213">
        <v>214</v>
      </c>
      <c r="K37" s="313">
        <f t="shared" si="1"/>
        <v>1.9285755470715455E-05</v>
      </c>
    </row>
    <row r="38" spans="1:11" ht="18.75">
      <c r="A38" s="326"/>
      <c r="B38" s="350">
        <v>606</v>
      </c>
      <c r="C38" s="411" t="s">
        <v>49</v>
      </c>
      <c r="D38" s="213">
        <v>598013</v>
      </c>
      <c r="E38" s="313">
        <f t="shared" si="0"/>
        <v>0.05598322963136691</v>
      </c>
      <c r="G38" s="326"/>
      <c r="H38" s="350">
        <v>619</v>
      </c>
      <c r="I38" s="351" t="s">
        <v>61</v>
      </c>
      <c r="J38" s="213">
        <v>2233</v>
      </c>
      <c r="K38" s="313">
        <f t="shared" si="1"/>
        <v>0.00020123874750517575</v>
      </c>
    </row>
    <row r="39" spans="1:11" ht="18" customHeight="1">
      <c r="A39" s="326"/>
      <c r="B39" s="42">
        <v>611</v>
      </c>
      <c r="C39" s="244" t="s">
        <v>54</v>
      </c>
      <c r="D39" s="213">
        <v>709</v>
      </c>
      <c r="E39" s="313">
        <f t="shared" si="0"/>
        <v>6.637332266796732E-05</v>
      </c>
      <c r="G39" s="326"/>
      <c r="H39" s="350">
        <v>620</v>
      </c>
      <c r="I39" s="351" t="s">
        <v>62</v>
      </c>
      <c r="J39" s="213">
        <v>15148</v>
      </c>
      <c r="K39" s="313">
        <f t="shared" si="1"/>
        <v>0.00136514310219812</v>
      </c>
    </row>
    <row r="40" spans="1:11" ht="18" customHeight="1">
      <c r="A40" s="326"/>
      <c r="B40" s="350">
        <v>612</v>
      </c>
      <c r="C40" s="351" t="s">
        <v>55</v>
      </c>
      <c r="D40" s="213">
        <v>3493</v>
      </c>
      <c r="E40" s="313">
        <f t="shared" si="0"/>
        <v>0.0003269986122414807</v>
      </c>
      <c r="G40" s="326"/>
      <c r="H40" s="350">
        <v>628</v>
      </c>
      <c r="I40" s="351" t="s">
        <v>68</v>
      </c>
      <c r="J40" s="213">
        <v>258154</v>
      </c>
      <c r="K40" s="313">
        <f t="shared" si="1"/>
        <v>0.02326492952236952</v>
      </c>
    </row>
    <row r="41" spans="1:11" ht="18" customHeight="1" thickBot="1">
      <c r="A41" s="326"/>
      <c r="B41" s="350">
        <v>613</v>
      </c>
      <c r="C41" s="351" t="s">
        <v>56</v>
      </c>
      <c r="D41" s="213">
        <v>2051</v>
      </c>
      <c r="E41" s="313">
        <f t="shared" si="0"/>
        <v>0.0001920051971678434</v>
      </c>
      <c r="G41" s="321" t="s">
        <v>431</v>
      </c>
      <c r="H41" s="322" t="s">
        <v>432</v>
      </c>
      <c r="I41" s="323"/>
      <c r="J41" s="324">
        <f>SUM(J35:J40)</f>
        <v>1513372</v>
      </c>
      <c r="K41" s="325">
        <f t="shared" si="1"/>
        <v>0.13638561835620366</v>
      </c>
    </row>
    <row r="42" spans="1:11" ht="18" customHeight="1">
      <c r="A42" s="326"/>
      <c r="B42" s="350">
        <v>614</v>
      </c>
      <c r="C42" s="351" t="s">
        <v>57</v>
      </c>
      <c r="D42" s="213">
        <v>297</v>
      </c>
      <c r="E42" s="313">
        <f t="shared" si="0"/>
        <v>2.7803775504070935E-05</v>
      </c>
      <c r="G42" s="326" t="s">
        <v>71</v>
      </c>
      <c r="H42" s="391">
        <v>302</v>
      </c>
      <c r="I42" s="392" t="s">
        <v>74</v>
      </c>
      <c r="J42" s="228">
        <v>10288048</v>
      </c>
      <c r="K42" s="313">
        <f t="shared" si="1"/>
        <v>0.9271625140139402</v>
      </c>
    </row>
    <row r="43" spans="1:11" ht="18" customHeight="1">
      <c r="A43" s="326"/>
      <c r="B43" s="350">
        <v>615</v>
      </c>
      <c r="C43" s="351" t="s">
        <v>58</v>
      </c>
      <c r="D43" s="213">
        <v>1269</v>
      </c>
      <c r="E43" s="313">
        <f t="shared" si="0"/>
        <v>0.00011879794988103035</v>
      </c>
      <c r="G43" s="326"/>
      <c r="H43" s="350">
        <v>304</v>
      </c>
      <c r="I43" s="351" t="s">
        <v>75</v>
      </c>
      <c r="J43" s="213">
        <v>309722601</v>
      </c>
      <c r="K43" s="313">
        <f t="shared" si="1"/>
        <v>27.9123100310279</v>
      </c>
    </row>
    <row r="44" spans="1:11" ht="18" customHeight="1" thickBot="1">
      <c r="A44" s="326"/>
      <c r="B44" s="350">
        <v>617</v>
      </c>
      <c r="C44" s="351" t="s">
        <v>59</v>
      </c>
      <c r="D44" s="213">
        <v>263</v>
      </c>
      <c r="E44" s="313">
        <f t="shared" si="0"/>
        <v>2.4620851708992106E-05</v>
      </c>
      <c r="G44" s="321" t="s">
        <v>76</v>
      </c>
      <c r="H44" s="322" t="s">
        <v>433</v>
      </c>
      <c r="I44" s="323"/>
      <c r="J44" s="324">
        <f>SUM(J42:J43)</f>
        <v>320010649</v>
      </c>
      <c r="K44" s="325">
        <f t="shared" si="1"/>
        <v>28.83947254504184</v>
      </c>
    </row>
    <row r="45" spans="1:11" ht="18" customHeight="1">
      <c r="A45" s="326"/>
      <c r="B45" s="350">
        <v>618</v>
      </c>
      <c r="C45" s="351" t="s">
        <v>60</v>
      </c>
      <c r="D45" s="213">
        <v>5022</v>
      </c>
      <c r="E45" s="313">
        <f t="shared" si="0"/>
        <v>0.0004701365676142904</v>
      </c>
      <c r="G45" s="326" t="s">
        <v>78</v>
      </c>
      <c r="H45" s="391">
        <v>305</v>
      </c>
      <c r="I45" s="392" t="s">
        <v>79</v>
      </c>
      <c r="J45" s="228">
        <v>7054535</v>
      </c>
      <c r="K45" s="313">
        <f t="shared" si="1"/>
        <v>0.6357571821009517</v>
      </c>
    </row>
    <row r="46" spans="1:11" ht="18" customHeight="1">
      <c r="A46" s="326"/>
      <c r="B46" s="350">
        <v>619</v>
      </c>
      <c r="C46" s="351" t="s">
        <v>61</v>
      </c>
      <c r="D46" s="213">
        <v>7898</v>
      </c>
      <c r="E46" s="313">
        <f t="shared" si="0"/>
        <v>0.0007393744745156641</v>
      </c>
      <c r="G46" s="326"/>
      <c r="H46" s="350">
        <v>306</v>
      </c>
      <c r="I46" s="351" t="s">
        <v>80</v>
      </c>
      <c r="J46" s="213">
        <v>80550</v>
      </c>
      <c r="K46" s="313">
        <f t="shared" si="1"/>
        <v>0.007259194407318364</v>
      </c>
    </row>
    <row r="47" spans="1:11" ht="18" customHeight="1">
      <c r="A47" s="326"/>
      <c r="B47" s="350">
        <v>620</v>
      </c>
      <c r="C47" s="351" t="s">
        <v>62</v>
      </c>
      <c r="D47" s="213">
        <v>10412</v>
      </c>
      <c r="E47" s="313">
        <f t="shared" si="0"/>
        <v>0.0009747236045400221</v>
      </c>
      <c r="G47" s="326"/>
      <c r="H47" s="350">
        <v>307</v>
      </c>
      <c r="I47" s="351" t="s">
        <v>81</v>
      </c>
      <c r="J47" s="213">
        <v>37175</v>
      </c>
      <c r="K47" s="313">
        <f t="shared" si="1"/>
        <v>0.0033502241103918087</v>
      </c>
    </row>
    <row r="48" spans="1:11" ht="18" customHeight="1">
      <c r="A48" s="326"/>
      <c r="B48" s="350">
        <v>621</v>
      </c>
      <c r="C48" s="351" t="s">
        <v>63</v>
      </c>
      <c r="D48" s="213">
        <v>346</v>
      </c>
      <c r="E48" s="313">
        <f t="shared" si="0"/>
        <v>3.239093038521395E-05</v>
      </c>
      <c r="G48" s="326"/>
      <c r="H48" s="350">
        <v>309</v>
      </c>
      <c r="I48" s="351" t="s">
        <v>83</v>
      </c>
      <c r="J48" s="213">
        <v>12364</v>
      </c>
      <c r="K48" s="313">
        <f t="shared" si="1"/>
        <v>0.0011142480403734853</v>
      </c>
    </row>
    <row r="49" spans="1:11" ht="18" customHeight="1">
      <c r="A49" s="326"/>
      <c r="B49" s="350">
        <v>624</v>
      </c>
      <c r="C49" s="351" t="s">
        <v>64</v>
      </c>
      <c r="D49" s="213">
        <v>2287</v>
      </c>
      <c r="E49" s="313">
        <f t="shared" si="0"/>
        <v>0.00021409843292191996</v>
      </c>
      <c r="G49" s="326"/>
      <c r="H49" s="350">
        <v>310</v>
      </c>
      <c r="I49" s="351" t="s">
        <v>84</v>
      </c>
      <c r="J49" s="213">
        <v>1515</v>
      </c>
      <c r="K49" s="313">
        <f t="shared" si="1"/>
        <v>0.00013653233429034538</v>
      </c>
    </row>
    <row r="50" spans="1:11" ht="18" customHeight="1">
      <c r="A50" s="326"/>
      <c r="B50" s="350">
        <v>625</v>
      </c>
      <c r="C50" s="351" t="s">
        <v>65</v>
      </c>
      <c r="D50" s="213">
        <v>4367</v>
      </c>
      <c r="E50" s="313">
        <f t="shared" si="0"/>
        <v>0.00040881847685615415</v>
      </c>
      <c r="G50" s="326"/>
      <c r="H50" s="350">
        <v>311</v>
      </c>
      <c r="I50" s="351" t="s">
        <v>85</v>
      </c>
      <c r="J50" s="213">
        <v>129380</v>
      </c>
      <c r="K50" s="313">
        <f t="shared" si="1"/>
        <v>0.011659771228042829</v>
      </c>
    </row>
    <row r="51" spans="1:11" ht="18" customHeight="1">
      <c r="A51" s="326"/>
      <c r="B51" s="350">
        <v>626</v>
      </c>
      <c r="C51" s="351" t="s">
        <v>66</v>
      </c>
      <c r="D51" s="213">
        <v>3770</v>
      </c>
      <c r="E51" s="313">
        <f t="shared" si="0"/>
        <v>0.0003529300796307994</v>
      </c>
      <c r="G51" s="326"/>
      <c r="H51" s="350">
        <v>312</v>
      </c>
      <c r="I51" s="351" t="s">
        <v>86</v>
      </c>
      <c r="J51" s="213">
        <v>1365</v>
      </c>
      <c r="K51" s="313">
        <f t="shared" si="1"/>
        <v>0.00012301428139031118</v>
      </c>
    </row>
    <row r="52" spans="1:11" ht="18" customHeight="1">
      <c r="A52" s="326"/>
      <c r="B52" s="350">
        <v>627</v>
      </c>
      <c r="C52" s="351" t="s">
        <v>67</v>
      </c>
      <c r="D52" s="213">
        <v>1482</v>
      </c>
      <c r="E52" s="313">
        <f t="shared" si="0"/>
        <v>0.00013873803130314184</v>
      </c>
      <c r="G52" s="326"/>
      <c r="H52" s="350">
        <v>316</v>
      </c>
      <c r="I52" s="351" t="s">
        <v>89</v>
      </c>
      <c r="J52" s="213">
        <v>1945</v>
      </c>
      <c r="K52" s="313">
        <f t="shared" si="1"/>
        <v>0.00017528408593711007</v>
      </c>
    </row>
    <row r="53" spans="1:11" ht="18" customHeight="1">
      <c r="A53" s="326"/>
      <c r="B53" s="407">
        <v>628</v>
      </c>
      <c r="C53" s="408" t="s">
        <v>68</v>
      </c>
      <c r="D53" s="264">
        <v>458</v>
      </c>
      <c r="E53" s="313">
        <f t="shared" si="0"/>
        <v>4.287585582782656E-05</v>
      </c>
      <c r="G53" s="326"/>
      <c r="H53" s="350">
        <v>322</v>
      </c>
      <c r="I53" s="351" t="s">
        <v>94</v>
      </c>
      <c r="J53" s="213">
        <v>3399</v>
      </c>
      <c r="K53" s="313">
        <f t="shared" si="1"/>
        <v>0.0003063190787147749</v>
      </c>
    </row>
    <row r="54" spans="1:11" ht="18" customHeight="1" thickBot="1">
      <c r="A54" s="321" t="s">
        <v>431</v>
      </c>
      <c r="B54" s="322" t="s">
        <v>432</v>
      </c>
      <c r="C54" s="323"/>
      <c r="D54" s="324">
        <f>SUM(D36:D53)</f>
        <v>5547834</v>
      </c>
      <c r="E54" s="325">
        <f t="shared" si="0"/>
        <v>0.5193627308749221</v>
      </c>
      <c r="G54" s="326"/>
      <c r="H54" s="350">
        <v>323</v>
      </c>
      <c r="I54" s="351" t="s">
        <v>95</v>
      </c>
      <c r="J54" s="213">
        <v>11972</v>
      </c>
      <c r="K54" s="313">
        <f t="shared" si="1"/>
        <v>0.0010789208621280627</v>
      </c>
    </row>
    <row r="55" spans="1:11" ht="18" customHeight="1">
      <c r="A55" s="326" t="s">
        <v>71</v>
      </c>
      <c r="B55" s="391">
        <v>302</v>
      </c>
      <c r="C55" s="392" t="s">
        <v>74</v>
      </c>
      <c r="D55" s="228">
        <v>7695293</v>
      </c>
      <c r="E55" s="330">
        <f t="shared" si="0"/>
        <v>0.72039797646481</v>
      </c>
      <c r="G55" s="326"/>
      <c r="H55" s="350">
        <v>324</v>
      </c>
      <c r="I55" s="351" t="s">
        <v>96</v>
      </c>
      <c r="J55" s="213">
        <v>51435035</v>
      </c>
      <c r="K55" s="313">
        <f t="shared" si="1"/>
        <v>4.635343493634069</v>
      </c>
    </row>
    <row r="56" spans="1:11" ht="18" customHeight="1">
      <c r="A56" s="326"/>
      <c r="B56" s="350">
        <v>304</v>
      </c>
      <c r="C56" s="351" t="s">
        <v>75</v>
      </c>
      <c r="D56" s="213">
        <v>234016639</v>
      </c>
      <c r="E56" s="313">
        <f t="shared" si="0"/>
        <v>21.90756260933741</v>
      </c>
      <c r="G56" s="326"/>
      <c r="H56" s="350">
        <v>333</v>
      </c>
      <c r="I56" s="351" t="s">
        <v>105</v>
      </c>
      <c r="J56" s="213">
        <v>1371</v>
      </c>
      <c r="K56" s="313">
        <f t="shared" si="1"/>
        <v>0.00012355500350631256</v>
      </c>
    </row>
    <row r="57" spans="1:11" ht="18" customHeight="1" thickBot="1">
      <c r="A57" s="321" t="s">
        <v>434</v>
      </c>
      <c r="B57" s="322" t="s">
        <v>433</v>
      </c>
      <c r="C57" s="323"/>
      <c r="D57" s="324">
        <f>SUM(D55:D56)</f>
        <v>241711932</v>
      </c>
      <c r="E57" s="325">
        <f t="shared" si="0"/>
        <v>22.62796058580222</v>
      </c>
      <c r="G57" s="326"/>
      <c r="H57" s="350">
        <v>401</v>
      </c>
      <c r="I57" s="351" t="s">
        <v>110</v>
      </c>
      <c r="J57" s="213">
        <v>63264</v>
      </c>
      <c r="K57" s="313">
        <f t="shared" si="1"/>
        <v>0.005701373991118423</v>
      </c>
    </row>
    <row r="58" spans="1:11" ht="18" customHeight="1">
      <c r="A58" s="334" t="s">
        <v>78</v>
      </c>
      <c r="B58" s="391">
        <v>305</v>
      </c>
      <c r="C58" s="412" t="s">
        <v>79</v>
      </c>
      <c r="D58" s="228">
        <v>12857603</v>
      </c>
      <c r="E58" s="330">
        <f t="shared" si="0"/>
        <v>1.2036697216581447</v>
      </c>
      <c r="G58" s="326"/>
      <c r="H58" s="350">
        <v>404</v>
      </c>
      <c r="I58" s="351" t="s">
        <v>113</v>
      </c>
      <c r="J58" s="213">
        <v>4447</v>
      </c>
      <c r="K58" s="313">
        <f t="shared" si="1"/>
        <v>0.00040076520830968046</v>
      </c>
    </row>
    <row r="59" spans="1:11" ht="18" customHeight="1">
      <c r="A59" s="334"/>
      <c r="B59" s="350">
        <v>306</v>
      </c>
      <c r="C59" s="413" t="s">
        <v>80</v>
      </c>
      <c r="D59" s="213">
        <v>40710</v>
      </c>
      <c r="E59" s="313">
        <f t="shared" si="0"/>
        <v>0.003811083167578208</v>
      </c>
      <c r="G59" s="326"/>
      <c r="H59" s="350">
        <v>406</v>
      </c>
      <c r="I59" s="351" t="s">
        <v>115</v>
      </c>
      <c r="J59" s="213">
        <v>4612</v>
      </c>
      <c r="K59" s="313">
        <f t="shared" si="1"/>
        <v>0.0004156350664997181</v>
      </c>
    </row>
    <row r="60" spans="1:11" ht="18" customHeight="1">
      <c r="A60" s="334"/>
      <c r="B60" s="350">
        <v>307</v>
      </c>
      <c r="C60" s="413" t="s">
        <v>81</v>
      </c>
      <c r="D60" s="213">
        <v>30923</v>
      </c>
      <c r="E60" s="313">
        <f t="shared" si="0"/>
        <v>0.002894869191624194</v>
      </c>
      <c r="G60" s="326"/>
      <c r="H60" s="350">
        <v>407</v>
      </c>
      <c r="I60" s="351" t="s">
        <v>116</v>
      </c>
      <c r="J60" s="213">
        <v>79836</v>
      </c>
      <c r="K60" s="313">
        <f t="shared" si="1"/>
        <v>0.007194848475514201</v>
      </c>
    </row>
    <row r="61" spans="1:11" ht="18" customHeight="1">
      <c r="A61" s="334"/>
      <c r="B61" s="350">
        <v>309</v>
      </c>
      <c r="C61" s="413" t="s">
        <v>83</v>
      </c>
      <c r="D61" s="213">
        <v>42943</v>
      </c>
      <c r="E61" s="313">
        <f t="shared" si="0"/>
        <v>0.004020126368590297</v>
      </c>
      <c r="G61" s="326"/>
      <c r="H61" s="350">
        <v>408</v>
      </c>
      <c r="I61" s="351" t="s">
        <v>117</v>
      </c>
      <c r="J61" s="213">
        <v>1731</v>
      </c>
      <c r="K61" s="313">
        <f t="shared" si="1"/>
        <v>0.0001559983304663946</v>
      </c>
    </row>
    <row r="62" spans="1:11" ht="18" customHeight="1">
      <c r="A62" s="334"/>
      <c r="B62" s="350">
        <v>310</v>
      </c>
      <c r="C62" s="413" t="s">
        <v>84</v>
      </c>
      <c r="D62" s="213">
        <v>4121</v>
      </c>
      <c r="E62" s="313">
        <f t="shared" si="0"/>
        <v>0.0003857890870447014</v>
      </c>
      <c r="G62" s="326"/>
      <c r="H62" s="350">
        <v>409</v>
      </c>
      <c r="I62" s="351" t="s">
        <v>118</v>
      </c>
      <c r="J62" s="213">
        <v>53378</v>
      </c>
      <c r="K62" s="313">
        <f t="shared" si="1"/>
        <v>0.004810444184653502</v>
      </c>
    </row>
    <row r="63" spans="1:14" ht="18" customHeight="1">
      <c r="A63" s="334"/>
      <c r="B63" s="350">
        <v>311</v>
      </c>
      <c r="C63" s="413" t="s">
        <v>85</v>
      </c>
      <c r="D63" s="213">
        <v>510545</v>
      </c>
      <c r="E63" s="313">
        <f t="shared" si="0"/>
        <v>0.047794877322309415</v>
      </c>
      <c r="G63" s="326"/>
      <c r="H63" s="350">
        <v>410</v>
      </c>
      <c r="I63" s="351" t="s">
        <v>119</v>
      </c>
      <c r="J63" s="213">
        <v>2045322</v>
      </c>
      <c r="K63" s="313">
        <f t="shared" si="1"/>
        <v>0.1843251399573583</v>
      </c>
      <c r="M63" s="414"/>
      <c r="N63" s="415"/>
    </row>
    <row r="64" spans="1:11" ht="18" customHeight="1">
      <c r="A64" s="334"/>
      <c r="B64" s="350">
        <v>312</v>
      </c>
      <c r="C64" s="413" t="s">
        <v>86</v>
      </c>
      <c r="D64" s="213">
        <v>45631</v>
      </c>
      <c r="E64" s="313">
        <f t="shared" si="0"/>
        <v>0.0042717645792129996</v>
      </c>
      <c r="G64" s="326"/>
      <c r="H64" s="350">
        <v>411</v>
      </c>
      <c r="I64" s="351" t="s">
        <v>120</v>
      </c>
      <c r="J64" s="213">
        <v>6226</v>
      </c>
      <c r="K64" s="313">
        <f t="shared" si="1"/>
        <v>0.000561089315704086</v>
      </c>
    </row>
    <row r="65" spans="1:11" ht="18" customHeight="1">
      <c r="A65" s="334"/>
      <c r="B65" s="350">
        <v>314</v>
      </c>
      <c r="C65" s="413" t="s">
        <v>87</v>
      </c>
      <c r="D65" s="213">
        <v>10792</v>
      </c>
      <c r="E65" s="313">
        <f t="shared" si="0"/>
        <v>0.001010297458720315</v>
      </c>
      <c r="G65" s="326"/>
      <c r="H65" s="350">
        <v>412</v>
      </c>
      <c r="I65" s="351" t="s">
        <v>121</v>
      </c>
      <c r="J65" s="213">
        <v>8769</v>
      </c>
      <c r="K65" s="313">
        <f t="shared" si="1"/>
        <v>0.0007902653725359991</v>
      </c>
    </row>
    <row r="66" spans="1:11" ht="18" customHeight="1">
      <c r="A66" s="334"/>
      <c r="B66" s="350">
        <v>315</v>
      </c>
      <c r="C66" s="413" t="s">
        <v>88</v>
      </c>
      <c r="D66" s="213">
        <v>1074</v>
      </c>
      <c r="E66" s="313">
        <f t="shared" si="0"/>
        <v>0.00010054294576219591</v>
      </c>
      <c r="G66" s="326"/>
      <c r="H66" s="350">
        <v>413</v>
      </c>
      <c r="I66" s="351" t="s">
        <v>122</v>
      </c>
      <c r="J66" s="213">
        <v>24064</v>
      </c>
      <c r="K66" s="313">
        <f t="shared" si="1"/>
        <v>0.0021686561665761528</v>
      </c>
    </row>
    <row r="67" spans="1:11" ht="18" customHeight="1" thickBot="1">
      <c r="A67" s="334"/>
      <c r="B67" s="350">
        <v>316</v>
      </c>
      <c r="C67" s="413" t="s">
        <v>89</v>
      </c>
      <c r="D67" s="213">
        <v>54842</v>
      </c>
      <c r="E67" s="313">
        <f t="shared" si="0"/>
        <v>0.005134056081462148</v>
      </c>
      <c r="G67" s="321" t="s">
        <v>125</v>
      </c>
      <c r="H67" s="322" t="s">
        <v>435</v>
      </c>
      <c r="I67" s="323"/>
      <c r="J67" s="324">
        <f>SUM(J45:J66)</f>
        <v>61062255</v>
      </c>
      <c r="K67" s="325">
        <f t="shared" si="1"/>
        <v>5.502951955235851</v>
      </c>
    </row>
    <row r="68" spans="1:11" ht="18" customHeight="1">
      <c r="A68" s="334"/>
      <c r="B68" s="350">
        <v>319</v>
      </c>
      <c r="C68" s="413" t="s">
        <v>91</v>
      </c>
      <c r="D68" s="213">
        <v>8374</v>
      </c>
      <c r="E68" s="313">
        <f t="shared" si="0"/>
        <v>0.0007839354076467677</v>
      </c>
      <c r="G68" s="326" t="s">
        <v>127</v>
      </c>
      <c r="H68" s="391">
        <v>201</v>
      </c>
      <c r="I68" s="412" t="s">
        <v>128</v>
      </c>
      <c r="J68" s="228">
        <v>25113</v>
      </c>
      <c r="K68" s="313">
        <f t="shared" si="1"/>
        <v>0.0022631924165237255</v>
      </c>
    </row>
    <row r="69" spans="1:11" ht="18" customHeight="1">
      <c r="A69" s="334"/>
      <c r="B69" s="350">
        <v>320</v>
      </c>
      <c r="C69" s="413" t="s">
        <v>92</v>
      </c>
      <c r="D69" s="213">
        <v>4786</v>
      </c>
      <c r="E69" s="313">
        <f t="shared" si="0"/>
        <v>0.0004480433318602138</v>
      </c>
      <c r="F69" s="383"/>
      <c r="G69" s="326"/>
      <c r="H69" s="350">
        <v>202</v>
      </c>
      <c r="I69" s="413" t="s">
        <v>129</v>
      </c>
      <c r="J69" s="213">
        <v>2744118</v>
      </c>
      <c r="K69" s="313">
        <f t="shared" si="1"/>
        <v>0.2473008819195736</v>
      </c>
    </row>
    <row r="70" spans="1:11" ht="18" customHeight="1">
      <c r="A70" s="334"/>
      <c r="B70" s="350">
        <v>322</v>
      </c>
      <c r="C70" s="413" t="s">
        <v>94</v>
      </c>
      <c r="D70" s="213">
        <v>411</v>
      </c>
      <c r="E70" s="313">
        <f t="shared" si="0"/>
        <v>3.847593175815877E-05</v>
      </c>
      <c r="G70" s="326"/>
      <c r="H70" s="350">
        <v>203</v>
      </c>
      <c r="I70" s="413" t="s">
        <v>130</v>
      </c>
      <c r="J70" s="213">
        <v>5766941</v>
      </c>
      <c r="K70" s="313">
        <f t="shared" si="1"/>
        <v>0.5197187567291741</v>
      </c>
    </row>
    <row r="71" spans="1:13" ht="18" customHeight="1">
      <c r="A71" s="334"/>
      <c r="B71" s="350">
        <v>323</v>
      </c>
      <c r="C71" s="413" t="s">
        <v>95</v>
      </c>
      <c r="D71" s="213">
        <v>37153</v>
      </c>
      <c r="E71" s="313">
        <f t="shared" si="0"/>
        <v>0.00347809316936952</v>
      </c>
      <c r="G71" s="326"/>
      <c r="H71" s="350">
        <v>204</v>
      </c>
      <c r="I71" s="413" t="s">
        <v>131</v>
      </c>
      <c r="J71" s="213">
        <v>1562963</v>
      </c>
      <c r="K71" s="313">
        <f t="shared" si="1"/>
        <v>0.14085477676530767</v>
      </c>
      <c r="M71" s="414"/>
    </row>
    <row r="72" spans="1:11" ht="18" customHeight="1">
      <c r="A72" s="334"/>
      <c r="B72" s="350">
        <v>324</v>
      </c>
      <c r="C72" s="413" t="s">
        <v>96</v>
      </c>
      <c r="D72" s="213">
        <v>592005</v>
      </c>
      <c r="E72" s="313">
        <f t="shared" si="0"/>
        <v>0.055420788273695336</v>
      </c>
      <c r="G72" s="326"/>
      <c r="H72" s="350">
        <v>205</v>
      </c>
      <c r="I72" s="413" t="s">
        <v>132</v>
      </c>
      <c r="J72" s="213">
        <v>22894240</v>
      </c>
      <c r="K72" s="313">
        <f t="shared" si="1"/>
        <v>2.063236982840526</v>
      </c>
    </row>
    <row r="73" spans="1:11" ht="18" customHeight="1">
      <c r="A73" s="334"/>
      <c r="B73" s="350">
        <v>326</v>
      </c>
      <c r="C73" s="413" t="s">
        <v>98</v>
      </c>
      <c r="D73" s="213">
        <v>7019</v>
      </c>
      <c r="E73" s="313">
        <f t="shared" si="0"/>
        <v>0.0006570865328723027</v>
      </c>
      <c r="G73" s="326"/>
      <c r="H73" s="350">
        <v>206</v>
      </c>
      <c r="I73" s="413" t="s">
        <v>133</v>
      </c>
      <c r="J73" s="213">
        <v>31103106</v>
      </c>
      <c r="K73" s="313">
        <f t="shared" si="1"/>
        <v>2.803022881755807</v>
      </c>
    </row>
    <row r="74" spans="1:11" ht="18" customHeight="1">
      <c r="A74" s="334"/>
      <c r="B74" s="42">
        <v>327</v>
      </c>
      <c r="C74" s="244" t="s">
        <v>99</v>
      </c>
      <c r="D74" s="213">
        <v>4423</v>
      </c>
      <c r="E74" s="313">
        <f t="shared" si="0"/>
        <v>0.00041406093957746043</v>
      </c>
      <c r="G74" s="326"/>
      <c r="H74" s="350">
        <v>207</v>
      </c>
      <c r="I74" s="413" t="s">
        <v>134</v>
      </c>
      <c r="J74" s="213">
        <v>3209035</v>
      </c>
      <c r="K74" s="313">
        <f aca="true" t="shared" si="2" ref="K74:K141">J74/$J$6*100</f>
        <v>0.2891993659204083</v>
      </c>
    </row>
    <row r="75" spans="1:11" ht="18" customHeight="1">
      <c r="A75" s="334"/>
      <c r="B75" s="42">
        <v>329</v>
      </c>
      <c r="C75" s="244" t="s">
        <v>101</v>
      </c>
      <c r="D75" s="213">
        <v>1458</v>
      </c>
      <c r="E75" s="313">
        <f t="shared" si="0"/>
        <v>0.00013649126156543913</v>
      </c>
      <c r="G75" s="326"/>
      <c r="H75" s="350">
        <v>208</v>
      </c>
      <c r="I75" s="413" t="s">
        <v>135</v>
      </c>
      <c r="J75" s="213">
        <v>18488868</v>
      </c>
      <c r="K75" s="313">
        <f t="shared" si="2"/>
        <v>1.666223304571663</v>
      </c>
    </row>
    <row r="76" spans="1:11" ht="18" customHeight="1">
      <c r="A76" s="334"/>
      <c r="B76" s="42">
        <v>330</v>
      </c>
      <c r="C76" s="244" t="s">
        <v>102</v>
      </c>
      <c r="D76" s="213">
        <v>800</v>
      </c>
      <c r="E76" s="313">
        <f t="shared" si="0"/>
        <v>7.489232459009006E-05</v>
      </c>
      <c r="G76" s="326"/>
      <c r="H76" s="350">
        <v>209</v>
      </c>
      <c r="I76" s="413" t="s">
        <v>136</v>
      </c>
      <c r="J76" s="213">
        <v>202056</v>
      </c>
      <c r="K76" s="313">
        <f t="shared" si="2"/>
        <v>0.018209357978462067</v>
      </c>
    </row>
    <row r="77" spans="1:11" ht="18" customHeight="1">
      <c r="A77" s="334"/>
      <c r="B77" s="42">
        <v>335</v>
      </c>
      <c r="C77" s="244" t="s">
        <v>107</v>
      </c>
      <c r="D77" s="213">
        <v>217</v>
      </c>
      <c r="E77" s="313">
        <f t="shared" si="0"/>
        <v>2.031454304506193E-05</v>
      </c>
      <c r="G77" s="326"/>
      <c r="H77" s="350">
        <v>210</v>
      </c>
      <c r="I77" s="413" t="s">
        <v>137</v>
      </c>
      <c r="J77" s="213">
        <v>14801203</v>
      </c>
      <c r="K77" s="313">
        <f t="shared" si="2"/>
        <v>1.333889634254299</v>
      </c>
    </row>
    <row r="78" spans="1:11" ht="18" customHeight="1">
      <c r="A78" s="334"/>
      <c r="B78" s="42">
        <v>336</v>
      </c>
      <c r="C78" s="244" t="s">
        <v>108</v>
      </c>
      <c r="D78" s="213">
        <v>208</v>
      </c>
      <c r="E78" s="313">
        <f aca="true" t="shared" si="3" ref="E78:E141">D78/$D$6*100</f>
        <v>1.9472004393423416E-05</v>
      </c>
      <c r="G78" s="326"/>
      <c r="H78" s="350">
        <v>211</v>
      </c>
      <c r="I78" s="413" t="s">
        <v>138</v>
      </c>
      <c r="J78" s="213">
        <v>2374</v>
      </c>
      <c r="K78" s="313">
        <f t="shared" si="2"/>
        <v>0.00021394571723120788</v>
      </c>
    </row>
    <row r="79" spans="1:11" ht="18" customHeight="1">
      <c r="A79" s="334"/>
      <c r="B79" s="42">
        <v>337</v>
      </c>
      <c r="C79" s="244" t="s">
        <v>109</v>
      </c>
      <c r="D79" s="213">
        <v>1244</v>
      </c>
      <c r="E79" s="313">
        <f t="shared" si="3"/>
        <v>0.00011645756473759004</v>
      </c>
      <c r="G79" s="326"/>
      <c r="H79" s="350">
        <v>213</v>
      </c>
      <c r="I79" s="413" t="s">
        <v>140</v>
      </c>
      <c r="J79" s="213">
        <v>102620708</v>
      </c>
      <c r="K79" s="313">
        <f t="shared" si="2"/>
        <v>9.248214395886418</v>
      </c>
    </row>
    <row r="80" spans="1:11" ht="18" customHeight="1">
      <c r="A80" s="334"/>
      <c r="B80" s="42">
        <v>401</v>
      </c>
      <c r="C80" s="244" t="s">
        <v>110</v>
      </c>
      <c r="D80" s="213">
        <v>196087</v>
      </c>
      <c r="E80" s="313">
        <f t="shared" si="3"/>
        <v>0.018356764064871238</v>
      </c>
      <c r="G80" s="326"/>
      <c r="H80" s="350">
        <v>215</v>
      </c>
      <c r="I80" s="413" t="s">
        <v>141</v>
      </c>
      <c r="J80" s="213">
        <v>8213077</v>
      </c>
      <c r="K80" s="313">
        <f t="shared" si="2"/>
        <v>0.7401653957203611</v>
      </c>
    </row>
    <row r="81" spans="1:11" ht="18" customHeight="1">
      <c r="A81" s="334"/>
      <c r="B81" s="350">
        <v>402</v>
      </c>
      <c r="C81" s="413" t="s">
        <v>111</v>
      </c>
      <c r="D81" s="213">
        <v>47790</v>
      </c>
      <c r="E81" s="313">
        <f t="shared" si="3"/>
        <v>0.004473880240200506</v>
      </c>
      <c r="G81" s="326"/>
      <c r="H81" s="350">
        <v>217</v>
      </c>
      <c r="I81" s="413" t="s">
        <v>142</v>
      </c>
      <c r="J81" s="213">
        <v>447727</v>
      </c>
      <c r="K81" s="313">
        <f t="shared" si="2"/>
        <v>0.040349315138490736</v>
      </c>
    </row>
    <row r="82" spans="1:11" ht="18" customHeight="1">
      <c r="A82" s="334"/>
      <c r="B82" s="350">
        <v>403</v>
      </c>
      <c r="C82" s="413" t="s">
        <v>112</v>
      </c>
      <c r="D82" s="213">
        <v>668</v>
      </c>
      <c r="E82" s="313">
        <f t="shared" si="3"/>
        <v>6.25350910327252E-05</v>
      </c>
      <c r="G82" s="326"/>
      <c r="H82" s="350">
        <v>218</v>
      </c>
      <c r="I82" s="413" t="s">
        <v>143</v>
      </c>
      <c r="J82" s="213">
        <v>1782238</v>
      </c>
      <c r="K82" s="313">
        <f t="shared" si="2"/>
        <v>0.160615917096341</v>
      </c>
    </row>
    <row r="83" spans="1:11" ht="18" customHeight="1">
      <c r="A83" s="334"/>
      <c r="B83" s="350">
        <v>404</v>
      </c>
      <c r="C83" s="413" t="s">
        <v>113</v>
      </c>
      <c r="D83" s="213">
        <v>239</v>
      </c>
      <c r="E83" s="313">
        <f t="shared" si="3"/>
        <v>2.2374081971289405E-05</v>
      </c>
      <c r="G83" s="326"/>
      <c r="H83" s="350">
        <v>220</v>
      </c>
      <c r="I83" s="413" t="s">
        <v>145</v>
      </c>
      <c r="J83" s="213">
        <v>29248323</v>
      </c>
      <c r="K83" s="313">
        <f t="shared" si="2"/>
        <v>2.6358691836752457</v>
      </c>
    </row>
    <row r="84" spans="1:11" ht="18" customHeight="1">
      <c r="A84" s="334"/>
      <c r="B84" s="42">
        <v>405</v>
      </c>
      <c r="C84" s="244" t="s">
        <v>114</v>
      </c>
      <c r="D84" s="213">
        <v>1253</v>
      </c>
      <c r="E84" s="313">
        <f t="shared" si="3"/>
        <v>0.00011730010338922855</v>
      </c>
      <c r="G84" s="326"/>
      <c r="H84" s="350">
        <v>221</v>
      </c>
      <c r="I84" s="413" t="s">
        <v>146</v>
      </c>
      <c r="J84" s="213">
        <v>34228</v>
      </c>
      <c r="K84" s="313">
        <f t="shared" si="2"/>
        <v>0.0030846394310824698</v>
      </c>
    </row>
    <row r="85" spans="1:11" ht="18" customHeight="1">
      <c r="A85" s="334"/>
      <c r="B85" s="42">
        <v>406</v>
      </c>
      <c r="C85" s="244" t="s">
        <v>115</v>
      </c>
      <c r="D85" s="213">
        <v>100288</v>
      </c>
      <c r="E85" s="313">
        <f t="shared" si="3"/>
        <v>0.00938850181061369</v>
      </c>
      <c r="G85" s="326"/>
      <c r="H85" s="350">
        <v>222</v>
      </c>
      <c r="I85" s="413" t="s">
        <v>147</v>
      </c>
      <c r="J85" s="213">
        <v>1519354</v>
      </c>
      <c r="K85" s="313">
        <f t="shared" si="2"/>
        <v>0.13692471830585706</v>
      </c>
    </row>
    <row r="86" spans="1:11" ht="18" customHeight="1">
      <c r="A86" s="334"/>
      <c r="B86" s="350">
        <v>407</v>
      </c>
      <c r="C86" s="413" t="s">
        <v>116</v>
      </c>
      <c r="D86" s="213">
        <v>172075</v>
      </c>
      <c r="E86" s="313">
        <f t="shared" si="3"/>
        <v>0.016108870942299684</v>
      </c>
      <c r="G86" s="326"/>
      <c r="H86" s="350">
        <v>225</v>
      </c>
      <c r="I86" s="413" t="s">
        <v>148</v>
      </c>
      <c r="J86" s="213">
        <v>4418648</v>
      </c>
      <c r="K86" s="313">
        <f t="shared" si="2"/>
        <v>0.3982101160708687</v>
      </c>
    </row>
    <row r="87" spans="1:11" ht="18" customHeight="1">
      <c r="A87" s="334"/>
      <c r="B87" s="350">
        <v>408</v>
      </c>
      <c r="C87" s="413" t="s">
        <v>117</v>
      </c>
      <c r="D87" s="213">
        <v>8632</v>
      </c>
      <c r="E87" s="313">
        <f t="shared" si="3"/>
        <v>0.0008080881823270717</v>
      </c>
      <c r="G87" s="326"/>
      <c r="H87" s="350">
        <v>228</v>
      </c>
      <c r="I87" s="413" t="s">
        <v>334</v>
      </c>
      <c r="J87" s="213">
        <v>29057</v>
      </c>
      <c r="K87" s="313">
        <f t="shared" si="2"/>
        <v>0.002618627087441958</v>
      </c>
    </row>
    <row r="88" spans="1:11" ht="18" customHeight="1">
      <c r="A88" s="334"/>
      <c r="B88" s="350">
        <v>409</v>
      </c>
      <c r="C88" s="413" t="s">
        <v>118</v>
      </c>
      <c r="D88" s="213">
        <v>310990</v>
      </c>
      <c r="E88" s="313">
        <f t="shared" si="3"/>
        <v>0.029113455030340133</v>
      </c>
      <c r="G88" s="326"/>
      <c r="H88" s="350">
        <v>230</v>
      </c>
      <c r="I88" s="413" t="s">
        <v>150</v>
      </c>
      <c r="J88" s="213">
        <v>43181</v>
      </c>
      <c r="K88" s="313">
        <f t="shared" si="2"/>
        <v>0.0038914869485091774</v>
      </c>
    </row>
    <row r="89" spans="1:11" ht="18" customHeight="1">
      <c r="A89" s="334"/>
      <c r="B89" s="350">
        <v>410</v>
      </c>
      <c r="C89" s="413" t="s">
        <v>119</v>
      </c>
      <c r="D89" s="213">
        <v>6127006</v>
      </c>
      <c r="E89" s="313">
        <f t="shared" si="3"/>
        <v>0.5735821526467867</v>
      </c>
      <c r="G89" s="326"/>
      <c r="H89" s="350">
        <v>233</v>
      </c>
      <c r="I89" s="413" t="s">
        <v>151</v>
      </c>
      <c r="J89" s="213">
        <v>1643</v>
      </c>
      <c r="K89" s="313">
        <f t="shared" si="2"/>
        <v>0.00014806773943170788</v>
      </c>
    </row>
    <row r="90" spans="1:11" ht="18" customHeight="1">
      <c r="A90" s="334"/>
      <c r="B90" s="350">
        <v>411</v>
      </c>
      <c r="C90" s="413" t="s">
        <v>120</v>
      </c>
      <c r="D90" s="213">
        <v>97316</v>
      </c>
      <c r="E90" s="313">
        <f t="shared" si="3"/>
        <v>0.009110276824761506</v>
      </c>
      <c r="G90" s="326"/>
      <c r="H90" s="350">
        <v>234</v>
      </c>
      <c r="I90" s="413" t="s">
        <v>152</v>
      </c>
      <c r="J90" s="213">
        <v>3571744</v>
      </c>
      <c r="K90" s="313">
        <f t="shared" si="2"/>
        <v>0.32188682891586495</v>
      </c>
    </row>
    <row r="91" spans="1:11" ht="18" customHeight="1">
      <c r="A91" s="334"/>
      <c r="B91" s="350">
        <v>412</v>
      </c>
      <c r="C91" s="413" t="s">
        <v>121</v>
      </c>
      <c r="D91" s="213">
        <v>17379</v>
      </c>
      <c r="E91" s="313">
        <f t="shared" si="3"/>
        <v>0.001626942136313969</v>
      </c>
      <c r="G91" s="326"/>
      <c r="H91" s="350">
        <v>241</v>
      </c>
      <c r="I91" s="413" t="s">
        <v>153</v>
      </c>
      <c r="J91" s="213">
        <v>121744</v>
      </c>
      <c r="K91" s="313">
        <f t="shared" si="2"/>
        <v>0.010971612215078422</v>
      </c>
    </row>
    <row r="92" spans="1:11" ht="18" customHeight="1">
      <c r="A92" s="334"/>
      <c r="B92" s="350">
        <v>413</v>
      </c>
      <c r="C92" s="413" t="s">
        <v>122</v>
      </c>
      <c r="D92" s="213">
        <v>1065748</v>
      </c>
      <c r="E92" s="313">
        <f t="shared" si="3"/>
        <v>0.09977043143404912</v>
      </c>
      <c r="G92" s="326"/>
      <c r="H92" s="350">
        <v>242</v>
      </c>
      <c r="I92" s="413" t="s">
        <v>154</v>
      </c>
      <c r="J92" s="213">
        <v>407308</v>
      </c>
      <c r="K92" s="313">
        <f t="shared" si="2"/>
        <v>0.03670674060404752</v>
      </c>
    </row>
    <row r="93" spans="1:11" ht="18" customHeight="1">
      <c r="A93" s="334"/>
      <c r="B93" s="350">
        <v>414</v>
      </c>
      <c r="C93" s="413" t="s">
        <v>123</v>
      </c>
      <c r="D93" s="213">
        <v>549</v>
      </c>
      <c r="E93" s="313">
        <f t="shared" si="3"/>
        <v>5.13948577499493E-05</v>
      </c>
      <c r="G93" s="326"/>
      <c r="H93" s="350">
        <v>243</v>
      </c>
      <c r="I93" s="413" t="s">
        <v>155</v>
      </c>
      <c r="J93" s="213">
        <v>43808</v>
      </c>
      <c r="K93" s="313">
        <f t="shared" si="2"/>
        <v>0.003947992409631321</v>
      </c>
    </row>
    <row r="94" spans="1:11" ht="18" customHeight="1" thickBot="1">
      <c r="A94" s="321" t="s">
        <v>436</v>
      </c>
      <c r="B94" s="322" t="s">
        <v>437</v>
      </c>
      <c r="C94" s="323"/>
      <c r="D94" s="324">
        <f>SUM(D58:D93)</f>
        <v>22403302</v>
      </c>
      <c r="E94" s="325">
        <f t="shared" si="3"/>
        <v>2.097294206592267</v>
      </c>
      <c r="G94" s="326"/>
      <c r="H94" s="350">
        <v>244</v>
      </c>
      <c r="I94" s="413" t="s">
        <v>335</v>
      </c>
      <c r="J94" s="213">
        <v>22035</v>
      </c>
      <c r="K94" s="313">
        <f t="shared" si="2"/>
        <v>0.0019858019710150233</v>
      </c>
    </row>
    <row r="95" spans="1:11" ht="18" customHeight="1">
      <c r="A95" s="326" t="s">
        <v>127</v>
      </c>
      <c r="B95" s="391">
        <v>201</v>
      </c>
      <c r="C95" s="412" t="s">
        <v>128</v>
      </c>
      <c r="D95" s="228">
        <v>13202</v>
      </c>
      <c r="E95" s="330">
        <f t="shared" si="3"/>
        <v>0.0012359105865479612</v>
      </c>
      <c r="G95" s="326"/>
      <c r="H95" s="350">
        <v>247</v>
      </c>
      <c r="I95" s="413" t="s">
        <v>336</v>
      </c>
      <c r="J95" s="213">
        <v>9871</v>
      </c>
      <c r="K95" s="313">
        <f t="shared" si="2"/>
        <v>0.0008895780011749171</v>
      </c>
    </row>
    <row r="96" spans="1:11" ht="18" customHeight="1">
      <c r="A96" s="326"/>
      <c r="B96" s="350">
        <v>202</v>
      </c>
      <c r="C96" s="413" t="s">
        <v>129</v>
      </c>
      <c r="D96" s="213">
        <v>843660</v>
      </c>
      <c r="E96" s="313">
        <f t="shared" si="3"/>
        <v>0.07897957320459423</v>
      </c>
      <c r="G96" s="326"/>
      <c r="H96" s="316"/>
      <c r="I96" s="317" t="s">
        <v>408</v>
      </c>
      <c r="J96" s="318">
        <f>J70+J71+J72+J73+J74+J75+J76+J77+J79+J81+J82+J83+J84+J85+J86+J88+J92+J91</f>
        <v>238671871</v>
      </c>
      <c r="K96" s="319">
        <f t="shared" si="2"/>
        <v>21.509193186187588</v>
      </c>
    </row>
    <row r="97" spans="1:11" ht="18" customHeight="1">
      <c r="A97" s="326"/>
      <c r="B97" s="350">
        <v>203</v>
      </c>
      <c r="C97" s="413" t="s">
        <v>130</v>
      </c>
      <c r="D97" s="213">
        <v>4656810</v>
      </c>
      <c r="E97" s="313">
        <f t="shared" si="3"/>
        <v>0.43594915759297165</v>
      </c>
      <c r="G97" s="326"/>
      <c r="H97" s="316"/>
      <c r="I97" s="317" t="s">
        <v>338</v>
      </c>
      <c r="J97" s="318">
        <f>J68+J69+J80</f>
        <v>10982308</v>
      </c>
      <c r="K97" s="319">
        <f t="shared" si="2"/>
        <v>0.9897294700564585</v>
      </c>
    </row>
    <row r="98" spans="1:11" ht="18" customHeight="1">
      <c r="A98" s="326"/>
      <c r="B98" s="350">
        <v>204</v>
      </c>
      <c r="C98" s="413" t="s">
        <v>131</v>
      </c>
      <c r="D98" s="213">
        <v>999981</v>
      </c>
      <c r="E98" s="313">
        <f t="shared" si="3"/>
        <v>0.09361362704490356</v>
      </c>
      <c r="G98" s="326"/>
      <c r="H98" s="316"/>
      <c r="I98" s="317" t="s">
        <v>304</v>
      </c>
      <c r="J98" s="318">
        <f>J99-J96-J97</f>
        <v>3680532</v>
      </c>
      <c r="K98" s="319">
        <f t="shared" si="2"/>
        <v>0.3316908418417911</v>
      </c>
    </row>
    <row r="99" spans="1:11" ht="18" customHeight="1" thickBot="1">
      <c r="A99" s="326"/>
      <c r="B99" s="350">
        <v>205</v>
      </c>
      <c r="C99" s="413" t="s">
        <v>132</v>
      </c>
      <c r="D99" s="213">
        <v>23247152</v>
      </c>
      <c r="E99" s="313">
        <f t="shared" si="3"/>
        <v>2.1762915667239517</v>
      </c>
      <c r="G99" s="321" t="s">
        <v>163</v>
      </c>
      <c r="H99" s="322" t="s">
        <v>339</v>
      </c>
      <c r="I99" s="323"/>
      <c r="J99" s="324">
        <f>SUM(J68:J95)</f>
        <v>253334711</v>
      </c>
      <c r="K99" s="325">
        <f t="shared" si="2"/>
        <v>22.830613498085835</v>
      </c>
    </row>
    <row r="100" spans="1:11" ht="18" customHeight="1">
      <c r="A100" s="326"/>
      <c r="B100" s="350">
        <v>206</v>
      </c>
      <c r="C100" s="413" t="s">
        <v>133</v>
      </c>
      <c r="D100" s="213">
        <v>972352</v>
      </c>
      <c r="E100" s="313">
        <f t="shared" si="3"/>
        <v>0.09102712699977906</v>
      </c>
      <c r="G100" s="334" t="s">
        <v>165</v>
      </c>
      <c r="H100" s="355">
        <v>150</v>
      </c>
      <c r="I100" s="356" t="s">
        <v>166</v>
      </c>
      <c r="J100" s="357">
        <v>3504</v>
      </c>
      <c r="K100" s="337"/>
    </row>
    <row r="101" spans="1:11" ht="18" customHeight="1">
      <c r="A101" s="326"/>
      <c r="B101" s="350">
        <v>207</v>
      </c>
      <c r="C101" s="413" t="s">
        <v>134</v>
      </c>
      <c r="D101" s="213">
        <v>25751336</v>
      </c>
      <c r="E101" s="313">
        <f t="shared" si="3"/>
        <v>2.410721767925589</v>
      </c>
      <c r="G101" s="326" t="s">
        <v>351</v>
      </c>
      <c r="H101" s="391">
        <v>151</v>
      </c>
      <c r="I101" s="392" t="s">
        <v>168</v>
      </c>
      <c r="J101" s="228">
        <v>9367</v>
      </c>
      <c r="K101" s="313">
        <f t="shared" si="2"/>
        <v>0.000844157343430802</v>
      </c>
    </row>
    <row r="102" spans="1:11" ht="18" customHeight="1">
      <c r="A102" s="326"/>
      <c r="B102" s="350">
        <v>208</v>
      </c>
      <c r="C102" s="413" t="s">
        <v>135</v>
      </c>
      <c r="D102" s="213">
        <v>47238311</v>
      </c>
      <c r="E102" s="313">
        <f t="shared" si="3"/>
        <v>4.422233650624528</v>
      </c>
      <c r="G102" s="326"/>
      <c r="H102" s="391">
        <v>153</v>
      </c>
      <c r="I102" s="392" t="s">
        <v>170</v>
      </c>
      <c r="J102" s="228">
        <v>1254</v>
      </c>
      <c r="K102" s="313">
        <f t="shared" si="2"/>
        <v>0.0001130109222442859</v>
      </c>
    </row>
    <row r="103" spans="1:11" ht="18" customHeight="1">
      <c r="A103" s="326"/>
      <c r="B103" s="350">
        <v>209</v>
      </c>
      <c r="C103" s="413" t="s">
        <v>136</v>
      </c>
      <c r="D103" s="213">
        <v>45310</v>
      </c>
      <c r="E103" s="313">
        <f t="shared" si="3"/>
        <v>0.004241714033971226</v>
      </c>
      <c r="G103" s="326"/>
      <c r="H103" s="42">
        <v>154</v>
      </c>
      <c r="I103" s="244" t="s">
        <v>171</v>
      </c>
      <c r="J103" s="213">
        <v>1032</v>
      </c>
      <c r="K103" s="313">
        <f t="shared" si="2"/>
        <v>9.300420395223527E-05</v>
      </c>
    </row>
    <row r="104" spans="1:11" ht="18" customHeight="1">
      <c r="A104" s="326"/>
      <c r="B104" s="350">
        <v>210</v>
      </c>
      <c r="C104" s="413" t="s">
        <v>137</v>
      </c>
      <c r="D104" s="213">
        <v>9150089</v>
      </c>
      <c r="E104" s="313">
        <f t="shared" si="3"/>
        <v>0.8565892942702658</v>
      </c>
      <c r="G104" s="326"/>
      <c r="H104" s="350">
        <v>157</v>
      </c>
      <c r="I104" s="351" t="s">
        <v>343</v>
      </c>
      <c r="J104" s="213">
        <v>2108</v>
      </c>
      <c r="K104" s="313">
        <f t="shared" si="2"/>
        <v>0.00018997370342181393</v>
      </c>
    </row>
    <row r="105" spans="1:11" ht="18" customHeight="1">
      <c r="A105" s="326"/>
      <c r="B105" s="350">
        <v>213</v>
      </c>
      <c r="C105" s="413" t="s">
        <v>140</v>
      </c>
      <c r="D105" s="213">
        <v>74174321</v>
      </c>
      <c r="E105" s="313">
        <f t="shared" si="3"/>
        <v>6.943859155726917</v>
      </c>
      <c r="G105" s="326"/>
      <c r="H105" s="350">
        <v>223</v>
      </c>
      <c r="I105" s="351" t="s">
        <v>175</v>
      </c>
      <c r="J105" s="213">
        <v>3875130</v>
      </c>
      <c r="K105" s="313">
        <f t="shared" si="2"/>
        <v>0.34922808223006346</v>
      </c>
    </row>
    <row r="106" spans="1:11" ht="18" customHeight="1">
      <c r="A106" s="326"/>
      <c r="B106" s="350">
        <v>215</v>
      </c>
      <c r="C106" s="413" t="s">
        <v>141</v>
      </c>
      <c r="D106" s="213">
        <v>1421785</v>
      </c>
      <c r="E106" s="313">
        <f t="shared" si="3"/>
        <v>0.1331009796466515</v>
      </c>
      <c r="G106" s="326"/>
      <c r="H106" s="350">
        <v>224</v>
      </c>
      <c r="I106" s="351" t="s">
        <v>176</v>
      </c>
      <c r="J106" s="213">
        <v>322852</v>
      </c>
      <c r="K106" s="313">
        <f t="shared" si="2"/>
        <v>0.029095536099212272</v>
      </c>
    </row>
    <row r="107" spans="1:11" ht="18" customHeight="1">
      <c r="A107" s="326"/>
      <c r="B107" s="350">
        <v>217</v>
      </c>
      <c r="C107" s="413" t="s">
        <v>142</v>
      </c>
      <c r="D107" s="213">
        <v>316086</v>
      </c>
      <c r="E107" s="313">
        <f t="shared" si="3"/>
        <v>0.029590519137979013</v>
      </c>
      <c r="G107" s="326"/>
      <c r="H107" s="350">
        <v>227</v>
      </c>
      <c r="I107" s="351" t="s">
        <v>177</v>
      </c>
      <c r="J107" s="213">
        <v>1625162</v>
      </c>
      <c r="K107" s="313">
        <f t="shared" si="2"/>
        <v>0.14646017258083582</v>
      </c>
    </row>
    <row r="108" spans="1:11" ht="18" customHeight="1">
      <c r="A108" s="326"/>
      <c r="B108" s="350">
        <v>218</v>
      </c>
      <c r="C108" s="413" t="s">
        <v>143</v>
      </c>
      <c r="D108" s="213">
        <v>13010529</v>
      </c>
      <c r="E108" s="313">
        <f t="shared" si="3"/>
        <v>1.2179859511959747</v>
      </c>
      <c r="G108" s="326"/>
      <c r="H108" s="350">
        <v>229</v>
      </c>
      <c r="I108" s="351" t="s">
        <v>178</v>
      </c>
      <c r="J108" s="213">
        <v>7281</v>
      </c>
      <c r="K108" s="313">
        <f t="shared" si="2"/>
        <v>0.0006561662877676599</v>
      </c>
    </row>
    <row r="109" spans="1:11" ht="18" customHeight="1">
      <c r="A109" s="326"/>
      <c r="B109" s="350">
        <v>219</v>
      </c>
      <c r="C109" s="413" t="s">
        <v>144</v>
      </c>
      <c r="D109" s="213">
        <v>1980</v>
      </c>
      <c r="E109" s="313">
        <f t="shared" si="3"/>
        <v>0.0001853585033604729</v>
      </c>
      <c r="G109" s="326"/>
      <c r="H109" s="350">
        <v>231</v>
      </c>
      <c r="I109" s="351" t="s">
        <v>179</v>
      </c>
      <c r="J109" s="213">
        <v>572636</v>
      </c>
      <c r="K109" s="313">
        <f t="shared" si="2"/>
        <v>0.05160615826975988</v>
      </c>
    </row>
    <row r="110" spans="1:11" ht="18" customHeight="1">
      <c r="A110" s="326"/>
      <c r="B110" s="350">
        <v>220</v>
      </c>
      <c r="C110" s="413" t="s">
        <v>145</v>
      </c>
      <c r="D110" s="213">
        <v>7269370</v>
      </c>
      <c r="E110" s="313">
        <f t="shared" si="3"/>
        <v>0.6805250220068287</v>
      </c>
      <c r="G110" s="326"/>
      <c r="H110" s="350">
        <v>232</v>
      </c>
      <c r="I110" s="351" t="s">
        <v>180</v>
      </c>
      <c r="J110" s="213">
        <v>194884</v>
      </c>
      <c r="K110" s="313">
        <f t="shared" si="2"/>
        <v>0.017563014809135098</v>
      </c>
    </row>
    <row r="111" spans="1:11" ht="18" customHeight="1">
      <c r="A111" s="326"/>
      <c r="B111" s="350">
        <v>221</v>
      </c>
      <c r="C111" s="413" t="s">
        <v>146</v>
      </c>
      <c r="D111" s="213">
        <v>193572</v>
      </c>
      <c r="E111" s="313">
        <f t="shared" si="3"/>
        <v>0.018121321319441143</v>
      </c>
      <c r="G111" s="326"/>
      <c r="H111" s="350">
        <v>235</v>
      </c>
      <c r="I111" s="351" t="s">
        <v>181</v>
      </c>
      <c r="J111" s="213">
        <v>24552</v>
      </c>
      <c r="K111" s="313">
        <f t="shared" si="2"/>
        <v>0.0022126348986775974</v>
      </c>
    </row>
    <row r="112" spans="1:11" ht="18" customHeight="1">
      <c r="A112" s="326"/>
      <c r="B112" s="350">
        <v>222</v>
      </c>
      <c r="C112" s="413" t="s">
        <v>147</v>
      </c>
      <c r="D112" s="213">
        <v>463718</v>
      </c>
      <c r="E112" s="313">
        <f t="shared" si="3"/>
        <v>0.04341114871783423</v>
      </c>
      <c r="G112" s="326"/>
      <c r="H112" s="350">
        <v>236</v>
      </c>
      <c r="I112" s="351" t="s">
        <v>182</v>
      </c>
      <c r="J112" s="213">
        <v>56050</v>
      </c>
      <c r="K112" s="313">
        <f t="shared" si="2"/>
        <v>0.0050512457669794454</v>
      </c>
    </row>
    <row r="113" spans="1:11" ht="18" customHeight="1">
      <c r="A113" s="326"/>
      <c r="B113" s="350">
        <v>225</v>
      </c>
      <c r="C113" s="413" t="s">
        <v>148</v>
      </c>
      <c r="D113" s="213">
        <v>4735855</v>
      </c>
      <c r="E113" s="313">
        <f t="shared" si="3"/>
        <v>0.44334898733950123</v>
      </c>
      <c r="G113" s="326"/>
      <c r="H113" s="350">
        <v>237</v>
      </c>
      <c r="I113" s="351" t="s">
        <v>183</v>
      </c>
      <c r="J113" s="213">
        <v>57371</v>
      </c>
      <c r="K113" s="313">
        <f t="shared" si="2"/>
        <v>0.005170294752852413</v>
      </c>
    </row>
    <row r="114" spans="1:11" ht="18" customHeight="1">
      <c r="A114" s="326"/>
      <c r="B114" s="350">
        <v>228</v>
      </c>
      <c r="C114" s="413" t="s">
        <v>334</v>
      </c>
      <c r="D114" s="213">
        <v>22889</v>
      </c>
      <c r="E114" s="313">
        <f t="shared" si="3"/>
        <v>0.0021427630219282142</v>
      </c>
      <c r="G114" s="326"/>
      <c r="H114" s="350">
        <v>238</v>
      </c>
      <c r="I114" s="351" t="s">
        <v>184</v>
      </c>
      <c r="J114" s="213">
        <v>14110</v>
      </c>
      <c r="K114" s="313">
        <f t="shared" si="2"/>
        <v>0.0012715981761298836</v>
      </c>
    </row>
    <row r="115" spans="1:11" ht="18" customHeight="1">
      <c r="A115" s="326"/>
      <c r="B115" s="350">
        <v>230</v>
      </c>
      <c r="C115" s="413" t="s">
        <v>150</v>
      </c>
      <c r="D115" s="213">
        <v>105277</v>
      </c>
      <c r="E115" s="313">
        <f t="shared" si="3"/>
        <v>0.00985554906983864</v>
      </c>
      <c r="G115" s="326"/>
      <c r="H115" s="350">
        <v>239</v>
      </c>
      <c r="I115" s="351" t="s">
        <v>185</v>
      </c>
      <c r="J115" s="213">
        <v>6703</v>
      </c>
      <c r="K115" s="313">
        <f t="shared" si="2"/>
        <v>0.0006040767239261949</v>
      </c>
    </row>
    <row r="116" spans="1:11" ht="18" customHeight="1">
      <c r="A116" s="326"/>
      <c r="B116" s="350">
        <v>233</v>
      </c>
      <c r="C116" s="413" t="s">
        <v>151</v>
      </c>
      <c r="D116" s="213">
        <v>27610</v>
      </c>
      <c r="E116" s="313">
        <f t="shared" si="3"/>
        <v>0.002584721352415483</v>
      </c>
      <c r="G116" s="326"/>
      <c r="H116" s="350">
        <v>240</v>
      </c>
      <c r="I116" s="351" t="s">
        <v>186</v>
      </c>
      <c r="J116" s="213">
        <v>7251</v>
      </c>
      <c r="K116" s="313">
        <f t="shared" si="2"/>
        <v>0.0006534626771876531</v>
      </c>
    </row>
    <row r="117" spans="1:11" ht="18" customHeight="1">
      <c r="A117" s="326"/>
      <c r="B117" s="350">
        <v>234</v>
      </c>
      <c r="C117" s="413" t="s">
        <v>152</v>
      </c>
      <c r="D117" s="213">
        <v>2416143</v>
      </c>
      <c r="E117" s="313">
        <f t="shared" si="3"/>
        <v>0.22618820726509245</v>
      </c>
      <c r="G117" s="326"/>
      <c r="H117" s="350">
        <v>245</v>
      </c>
      <c r="I117" s="351" t="s">
        <v>187</v>
      </c>
      <c r="J117" s="213">
        <v>2018793</v>
      </c>
      <c r="K117" s="313">
        <f t="shared" si="2"/>
        <v>0.18193433712145823</v>
      </c>
    </row>
    <row r="118" spans="1:11" ht="18" customHeight="1">
      <c r="A118" s="326"/>
      <c r="B118" s="350">
        <v>241</v>
      </c>
      <c r="C118" s="413" t="s">
        <v>153</v>
      </c>
      <c r="D118" s="213">
        <v>35840</v>
      </c>
      <c r="E118" s="313">
        <f t="shared" si="3"/>
        <v>0.0033551761416360346</v>
      </c>
      <c r="G118" s="326"/>
      <c r="H118" s="350">
        <v>246</v>
      </c>
      <c r="I118" s="351" t="s">
        <v>188</v>
      </c>
      <c r="J118" s="213">
        <v>678959</v>
      </c>
      <c r="K118" s="313">
        <f t="shared" si="2"/>
        <v>0.06118802452636212</v>
      </c>
    </row>
    <row r="119" spans="1:11" ht="18" customHeight="1">
      <c r="A119" s="326"/>
      <c r="B119" s="350">
        <v>242</v>
      </c>
      <c r="C119" s="413" t="s">
        <v>154</v>
      </c>
      <c r="D119" s="213">
        <v>65271</v>
      </c>
      <c r="E119" s="313">
        <f t="shared" si="3"/>
        <v>0.006110371147899711</v>
      </c>
      <c r="G119" s="326"/>
      <c r="H119" s="316"/>
      <c r="I119" s="317" t="s">
        <v>309</v>
      </c>
      <c r="J119" s="318">
        <f>J105+J107+J109+J110+J111+J112+J113+J117+J118</f>
        <v>9103537</v>
      </c>
      <c r="K119" s="319">
        <f t="shared" si="2"/>
        <v>0.8204139649561241</v>
      </c>
    </row>
    <row r="120" spans="1:11" ht="18" customHeight="1">
      <c r="A120" s="326"/>
      <c r="B120" s="350">
        <v>244</v>
      </c>
      <c r="C120" s="416" t="s">
        <v>335</v>
      </c>
      <c r="D120" s="213">
        <v>96777</v>
      </c>
      <c r="E120" s="313">
        <f t="shared" si="3"/>
        <v>0.009059818121068932</v>
      </c>
      <c r="G120" s="326"/>
      <c r="H120" s="316"/>
      <c r="I120" s="317" t="s">
        <v>287</v>
      </c>
      <c r="J120" s="318">
        <f>J121-J119</f>
        <v>375462</v>
      </c>
      <c r="K120" s="319">
        <f t="shared" si="2"/>
        <v>0.0338367678530176</v>
      </c>
    </row>
    <row r="121" spans="1:11" ht="18" customHeight="1" thickBot="1">
      <c r="A121" s="326"/>
      <c r="B121" s="350">
        <v>247</v>
      </c>
      <c r="C121" s="413" t="s">
        <v>336</v>
      </c>
      <c r="D121" s="213">
        <v>59150</v>
      </c>
      <c r="E121" s="313">
        <f t="shared" si="3"/>
        <v>0.0055373512493797844</v>
      </c>
      <c r="G121" s="321" t="s">
        <v>310</v>
      </c>
      <c r="H121" s="322" t="s">
        <v>438</v>
      </c>
      <c r="I121" s="323"/>
      <c r="J121" s="324">
        <f>SUM(J100:J118)</f>
        <v>9478999</v>
      </c>
      <c r="K121" s="325">
        <f t="shared" si="2"/>
        <v>0.8542507328091417</v>
      </c>
    </row>
    <row r="122" spans="1:11" ht="18" customHeight="1">
      <c r="A122" s="326"/>
      <c r="B122" s="316"/>
      <c r="C122" s="317" t="s">
        <v>160</v>
      </c>
      <c r="D122" s="318">
        <f>D97+D98+D99+D100+D101+D102+D103+D104+D105+D107+D108+D110+D111+D112+D113+D115+D116+D119+D118</f>
        <v>212458790</v>
      </c>
      <c r="E122" s="319">
        <f t="shared" si="3"/>
        <v>19.889415828372226</v>
      </c>
      <c r="G122" s="326" t="s">
        <v>193</v>
      </c>
      <c r="H122" s="391">
        <v>133</v>
      </c>
      <c r="I122" s="392" t="s">
        <v>194</v>
      </c>
      <c r="J122" s="228">
        <v>53525</v>
      </c>
      <c r="K122" s="313">
        <f t="shared" si="2"/>
        <v>0.0048236918764955365</v>
      </c>
    </row>
    <row r="123" spans="1:11" ht="18" customHeight="1">
      <c r="A123" s="326"/>
      <c r="B123" s="316"/>
      <c r="C123" s="317" t="s">
        <v>439</v>
      </c>
      <c r="D123" s="318">
        <f>D95+D96+D106</f>
        <v>2278647</v>
      </c>
      <c r="E123" s="319">
        <f t="shared" si="3"/>
        <v>0.21331646343779367</v>
      </c>
      <c r="G123" s="326"/>
      <c r="H123" s="391">
        <v>134</v>
      </c>
      <c r="I123" s="392" t="s">
        <v>195</v>
      </c>
      <c r="J123" s="228">
        <v>800</v>
      </c>
      <c r="K123" s="313">
        <f t="shared" si="2"/>
        <v>7.209628213351571E-05</v>
      </c>
    </row>
    <row r="124" spans="1:11" ht="18" customHeight="1">
      <c r="A124" s="326"/>
      <c r="B124" s="316"/>
      <c r="C124" s="317" t="s">
        <v>162</v>
      </c>
      <c r="D124" s="318">
        <f>D125-D122-D123</f>
        <v>2596939</v>
      </c>
      <c r="E124" s="319">
        <f t="shared" si="3"/>
        <v>0.24311349816082986</v>
      </c>
      <c r="G124" s="326"/>
      <c r="H124" s="350">
        <v>135</v>
      </c>
      <c r="I124" s="351" t="s">
        <v>196</v>
      </c>
      <c r="J124" s="213">
        <v>11920</v>
      </c>
      <c r="K124" s="313">
        <f t="shared" si="2"/>
        <v>0.0010742346037893842</v>
      </c>
    </row>
    <row r="125" spans="1:11" ht="18" customHeight="1" thickBot="1">
      <c r="A125" s="321" t="s">
        <v>440</v>
      </c>
      <c r="B125" s="322" t="s">
        <v>164</v>
      </c>
      <c r="C125" s="323"/>
      <c r="D125" s="324">
        <f>SUM(D95:D121)</f>
        <v>217334376</v>
      </c>
      <c r="E125" s="325">
        <f t="shared" si="3"/>
        <v>20.34584578997085</v>
      </c>
      <c r="G125" s="326"/>
      <c r="H125" s="350">
        <v>137</v>
      </c>
      <c r="I125" s="351" t="s">
        <v>197</v>
      </c>
      <c r="J125" s="213">
        <v>27204</v>
      </c>
      <c r="K125" s="313">
        <f t="shared" si="2"/>
        <v>0.002451634073950202</v>
      </c>
    </row>
    <row r="126" spans="1:11" ht="18" customHeight="1">
      <c r="A126" s="326" t="s">
        <v>165</v>
      </c>
      <c r="B126" s="391">
        <v>150</v>
      </c>
      <c r="C126" s="392" t="s">
        <v>166</v>
      </c>
      <c r="D126" s="228">
        <v>29080</v>
      </c>
      <c r="E126" s="330">
        <f t="shared" si="3"/>
        <v>0.002722335998849774</v>
      </c>
      <c r="G126" s="326"/>
      <c r="H126" s="350">
        <v>138</v>
      </c>
      <c r="I126" s="351" t="s">
        <v>198</v>
      </c>
      <c r="J126" s="213">
        <v>3877</v>
      </c>
      <c r="K126" s="313">
        <f t="shared" si="2"/>
        <v>0.00034939660728955054</v>
      </c>
    </row>
    <row r="127" spans="1:11" ht="18" customHeight="1">
      <c r="A127" s="326" t="s">
        <v>167</v>
      </c>
      <c r="B127" s="350">
        <v>151</v>
      </c>
      <c r="C127" s="351" t="s">
        <v>168</v>
      </c>
      <c r="D127" s="213">
        <v>14831</v>
      </c>
      <c r="E127" s="313">
        <f t="shared" si="3"/>
        <v>0.0013884100824945321</v>
      </c>
      <c r="G127" s="326"/>
      <c r="H127" s="350">
        <v>140</v>
      </c>
      <c r="I127" s="351" t="s">
        <v>199</v>
      </c>
      <c r="J127" s="213">
        <v>2617</v>
      </c>
      <c r="K127" s="313">
        <f t="shared" si="2"/>
        <v>0.0002358449629292633</v>
      </c>
    </row>
    <row r="128" spans="1:11" ht="18" customHeight="1">
      <c r="A128" s="326"/>
      <c r="B128" s="350">
        <v>152</v>
      </c>
      <c r="C128" s="351" t="s">
        <v>169</v>
      </c>
      <c r="D128" s="213">
        <v>18319</v>
      </c>
      <c r="E128" s="313">
        <f t="shared" si="3"/>
        <v>0.0017149406177073248</v>
      </c>
      <c r="G128" s="326"/>
      <c r="H128" s="350">
        <v>141</v>
      </c>
      <c r="I128" s="351" t="s">
        <v>200</v>
      </c>
      <c r="J128" s="213">
        <v>4707</v>
      </c>
      <c r="K128" s="313">
        <f t="shared" si="2"/>
        <v>0.00042419650000307307</v>
      </c>
    </row>
    <row r="129" spans="1:11" ht="18" customHeight="1">
      <c r="A129" s="326"/>
      <c r="B129" s="350">
        <v>153</v>
      </c>
      <c r="C129" s="351" t="s">
        <v>170</v>
      </c>
      <c r="D129" s="213">
        <v>39981</v>
      </c>
      <c r="E129" s="313">
        <f t="shared" si="3"/>
        <v>0.003742837536795489</v>
      </c>
      <c r="G129" s="326"/>
      <c r="H129" s="350">
        <v>143</v>
      </c>
      <c r="I129" s="351" t="s">
        <v>201</v>
      </c>
      <c r="J129" s="213">
        <v>2398856</v>
      </c>
      <c r="K129" s="313">
        <f t="shared" si="2"/>
        <v>0.2161857487170962</v>
      </c>
    </row>
    <row r="130" spans="1:11" ht="18" customHeight="1">
      <c r="A130" s="326"/>
      <c r="B130" s="350">
        <v>154</v>
      </c>
      <c r="C130" s="351" t="s">
        <v>171</v>
      </c>
      <c r="D130" s="213">
        <v>5635</v>
      </c>
      <c r="E130" s="313">
        <f t="shared" si="3"/>
        <v>0.0005275228113314468</v>
      </c>
      <c r="G130" s="326"/>
      <c r="H130" s="350">
        <v>144</v>
      </c>
      <c r="I130" s="351" t="s">
        <v>202</v>
      </c>
      <c r="J130" s="213">
        <v>2391</v>
      </c>
      <c r="K130" s="313">
        <f t="shared" si="2"/>
        <v>0.0002154777632265451</v>
      </c>
    </row>
    <row r="131" spans="1:11" ht="18" customHeight="1">
      <c r="A131" s="326"/>
      <c r="B131" s="350">
        <v>157</v>
      </c>
      <c r="C131" s="351" t="s">
        <v>343</v>
      </c>
      <c r="D131" s="213">
        <v>16179</v>
      </c>
      <c r="E131" s="313">
        <f t="shared" si="3"/>
        <v>0.0015146036494288338</v>
      </c>
      <c r="G131" s="326"/>
      <c r="H131" s="350">
        <v>146</v>
      </c>
      <c r="I131" s="351" t="s">
        <v>204</v>
      </c>
      <c r="J131" s="213">
        <v>8941</v>
      </c>
      <c r="K131" s="313">
        <f t="shared" si="2"/>
        <v>0.0008057660731947049</v>
      </c>
    </row>
    <row r="132" spans="1:11" ht="18" customHeight="1">
      <c r="A132" s="326"/>
      <c r="B132" s="350">
        <v>223</v>
      </c>
      <c r="C132" s="351" t="s">
        <v>175</v>
      </c>
      <c r="D132" s="213">
        <v>18044811</v>
      </c>
      <c r="E132" s="313">
        <f t="shared" si="3"/>
        <v>1.6892723032235344</v>
      </c>
      <c r="G132" s="326"/>
      <c r="H132" s="350">
        <v>147</v>
      </c>
      <c r="I132" s="351" t="s">
        <v>205</v>
      </c>
      <c r="J132" s="213">
        <v>1813397</v>
      </c>
      <c r="K132" s="313">
        <f t="shared" si="2"/>
        <v>0.16342397716508875</v>
      </c>
    </row>
    <row r="133" spans="1:11" ht="18" customHeight="1">
      <c r="A133" s="326"/>
      <c r="B133" s="350">
        <v>224</v>
      </c>
      <c r="C133" s="351" t="s">
        <v>176</v>
      </c>
      <c r="D133" s="213">
        <v>2106536</v>
      </c>
      <c r="E133" s="313">
        <f t="shared" si="3"/>
        <v>0.19720422234088744</v>
      </c>
      <c r="G133" s="326"/>
      <c r="H133" s="407">
        <v>149</v>
      </c>
      <c r="I133" s="408" t="s">
        <v>206</v>
      </c>
      <c r="J133" s="264">
        <v>770</v>
      </c>
      <c r="K133" s="313">
        <f t="shared" si="2"/>
        <v>6.939267155350888E-05</v>
      </c>
    </row>
    <row r="134" spans="1:11" ht="18" customHeight="1" thickBot="1">
      <c r="A134" s="326"/>
      <c r="B134" s="350">
        <v>227</v>
      </c>
      <c r="C134" s="351" t="s">
        <v>177</v>
      </c>
      <c r="D134" s="213">
        <v>3661265</v>
      </c>
      <c r="E134" s="313">
        <f t="shared" si="3"/>
        <v>0.3427508084879201</v>
      </c>
      <c r="G134" s="321" t="s">
        <v>208</v>
      </c>
      <c r="H134" s="322" t="s">
        <v>423</v>
      </c>
      <c r="I134" s="323"/>
      <c r="J134" s="324">
        <f>SUM(J122:J133)</f>
        <v>4329005</v>
      </c>
      <c r="K134" s="325">
        <f t="shared" si="2"/>
        <v>0.39013145729675025</v>
      </c>
    </row>
    <row r="135" spans="1:11" ht="18" customHeight="1">
      <c r="A135" s="326"/>
      <c r="B135" s="350">
        <v>231</v>
      </c>
      <c r="C135" s="351" t="s">
        <v>179</v>
      </c>
      <c r="D135" s="213">
        <v>1113012</v>
      </c>
      <c r="E135" s="313">
        <f t="shared" si="3"/>
        <v>0.10419506997083165</v>
      </c>
      <c r="G135" s="326" t="s">
        <v>210</v>
      </c>
      <c r="H135" s="391">
        <v>501</v>
      </c>
      <c r="I135" s="392" t="s">
        <v>211</v>
      </c>
      <c r="J135" s="228">
        <v>1539364</v>
      </c>
      <c r="K135" s="313">
        <f t="shared" si="2"/>
        <v>0.1387280265627216</v>
      </c>
    </row>
    <row r="136" spans="1:11" ht="18" customHeight="1">
      <c r="A136" s="326"/>
      <c r="B136" s="350">
        <v>232</v>
      </c>
      <c r="C136" s="351" t="s">
        <v>180</v>
      </c>
      <c r="D136" s="213">
        <v>834500</v>
      </c>
      <c r="E136" s="313">
        <f t="shared" si="3"/>
        <v>0.0781220560880377</v>
      </c>
      <c r="G136" s="326"/>
      <c r="H136" s="350">
        <v>504</v>
      </c>
      <c r="I136" s="351" t="s">
        <v>214</v>
      </c>
      <c r="J136" s="213">
        <v>71244</v>
      </c>
      <c r="K136" s="313">
        <f t="shared" si="2"/>
        <v>0.006420534405400242</v>
      </c>
    </row>
    <row r="137" spans="1:11" ht="18" customHeight="1">
      <c r="A137" s="326"/>
      <c r="B137" s="350">
        <v>235</v>
      </c>
      <c r="C137" s="351" t="s">
        <v>181</v>
      </c>
      <c r="D137" s="213">
        <v>70163</v>
      </c>
      <c r="E137" s="313">
        <f t="shared" si="3"/>
        <v>0.006568337712768111</v>
      </c>
      <c r="G137" s="326"/>
      <c r="H137" s="350">
        <v>506</v>
      </c>
      <c r="I137" s="351" t="s">
        <v>216</v>
      </c>
      <c r="J137" s="213">
        <v>80099</v>
      </c>
      <c r="K137" s="313">
        <f t="shared" si="2"/>
        <v>0.007218550128265594</v>
      </c>
    </row>
    <row r="138" spans="1:11" ht="18" customHeight="1">
      <c r="A138" s="326"/>
      <c r="B138" s="350">
        <v>236</v>
      </c>
      <c r="C138" s="351" t="s">
        <v>182</v>
      </c>
      <c r="D138" s="213">
        <v>42278</v>
      </c>
      <c r="E138" s="313">
        <f t="shared" si="3"/>
        <v>0.003957872123774784</v>
      </c>
      <c r="G138" s="326"/>
      <c r="H138" s="350">
        <v>509</v>
      </c>
      <c r="I138" s="351" t="s">
        <v>219</v>
      </c>
      <c r="J138" s="213">
        <v>685</v>
      </c>
      <c r="K138" s="313">
        <f t="shared" si="2"/>
        <v>6.173244157682283E-05</v>
      </c>
    </row>
    <row r="139" spans="1:11" ht="18" customHeight="1">
      <c r="A139" s="326"/>
      <c r="B139" s="350">
        <v>237</v>
      </c>
      <c r="C139" s="351" t="s">
        <v>183</v>
      </c>
      <c r="D139" s="213">
        <v>114592</v>
      </c>
      <c r="E139" s="313">
        <f t="shared" si="3"/>
        <v>0.010727576574284501</v>
      </c>
      <c r="G139" s="326"/>
      <c r="H139" s="350">
        <v>517</v>
      </c>
      <c r="I139" s="351" t="s">
        <v>227</v>
      </c>
      <c r="J139" s="213">
        <v>2939</v>
      </c>
      <c r="K139" s="313">
        <f t="shared" si="2"/>
        <v>0.00026486371648800337</v>
      </c>
    </row>
    <row r="140" spans="1:11" ht="18" customHeight="1">
      <c r="A140" s="326"/>
      <c r="B140" s="350">
        <v>238</v>
      </c>
      <c r="C140" s="351" t="s">
        <v>184</v>
      </c>
      <c r="D140" s="213">
        <v>74205</v>
      </c>
      <c r="E140" s="313">
        <f t="shared" si="3"/>
        <v>0.00694673118275954</v>
      </c>
      <c r="G140" s="326"/>
      <c r="H140" s="42">
        <v>521</v>
      </c>
      <c r="I140" s="340" t="s">
        <v>231</v>
      </c>
      <c r="J140" s="341">
        <v>3729</v>
      </c>
      <c r="K140" s="313">
        <f t="shared" si="2"/>
        <v>0.0003360587950948501</v>
      </c>
    </row>
    <row r="141" spans="1:11" ht="18" customHeight="1">
      <c r="A141" s="326"/>
      <c r="B141" s="350">
        <v>239</v>
      </c>
      <c r="C141" s="351" t="s">
        <v>185</v>
      </c>
      <c r="D141" s="213">
        <v>4452</v>
      </c>
      <c r="E141" s="313">
        <f t="shared" si="3"/>
        <v>0.0004167757863438512</v>
      </c>
      <c r="G141" s="326"/>
      <c r="H141" s="42">
        <v>525</v>
      </c>
      <c r="I141" s="340" t="s">
        <v>235</v>
      </c>
      <c r="J141" s="341">
        <v>3237</v>
      </c>
      <c r="K141" s="313">
        <f t="shared" si="2"/>
        <v>0.000291719581582738</v>
      </c>
    </row>
    <row r="142" spans="1:11" ht="18" customHeight="1">
      <c r="A142" s="326"/>
      <c r="B142" s="350">
        <v>240</v>
      </c>
      <c r="C142" s="351" t="s">
        <v>186</v>
      </c>
      <c r="D142" s="213">
        <v>14135</v>
      </c>
      <c r="E142" s="313">
        <f aca="true" t="shared" si="4" ref="E142:E200">D142/$D$6*100</f>
        <v>0.0013232537601011536</v>
      </c>
      <c r="G142" s="326"/>
      <c r="H142" s="350">
        <v>528</v>
      </c>
      <c r="I142" s="351" t="s">
        <v>238</v>
      </c>
      <c r="J142" s="213">
        <v>423</v>
      </c>
      <c r="K142" s="313">
        <f aca="true" t="shared" si="5" ref="K142:K155">J142/$J$6*100</f>
        <v>3.812090917809644E-05</v>
      </c>
    </row>
    <row r="143" spans="1:11" ht="18" customHeight="1">
      <c r="A143" s="326"/>
      <c r="B143" s="350">
        <v>245</v>
      </c>
      <c r="C143" s="351" t="s">
        <v>187</v>
      </c>
      <c r="D143" s="213">
        <v>8573184</v>
      </c>
      <c r="E143" s="313">
        <f t="shared" si="4"/>
        <v>0.8025820986232083</v>
      </c>
      <c r="G143" s="326"/>
      <c r="H143" s="42">
        <v>529</v>
      </c>
      <c r="I143" s="244" t="s">
        <v>239</v>
      </c>
      <c r="J143" s="213">
        <v>288</v>
      </c>
      <c r="K143" s="313">
        <f t="shared" si="5"/>
        <v>2.595466156806566E-05</v>
      </c>
    </row>
    <row r="144" spans="1:11" ht="18" customHeight="1">
      <c r="A144" s="326"/>
      <c r="B144" s="350">
        <v>246</v>
      </c>
      <c r="C144" s="351" t="s">
        <v>188</v>
      </c>
      <c r="D144" s="213">
        <v>474932</v>
      </c>
      <c r="E144" s="313">
        <f t="shared" si="4"/>
        <v>0.044460951877775816</v>
      </c>
      <c r="G144" s="326"/>
      <c r="H144" s="350">
        <v>538</v>
      </c>
      <c r="I144" s="351" t="s">
        <v>248</v>
      </c>
      <c r="J144" s="213">
        <v>75560</v>
      </c>
      <c r="K144" s="313">
        <f t="shared" si="5"/>
        <v>0.00680949384751056</v>
      </c>
    </row>
    <row r="145" spans="1:11" ht="18" customHeight="1">
      <c r="A145" s="326"/>
      <c r="B145" s="316"/>
      <c r="C145" s="317" t="s">
        <v>441</v>
      </c>
      <c r="D145" s="318">
        <f>D132+D134+D135+D136+D137+D138+D139+D143+D144</f>
        <v>32928737</v>
      </c>
      <c r="E145" s="319">
        <f t="shared" si="4"/>
        <v>3.0826370746821357</v>
      </c>
      <c r="G145" s="326"/>
      <c r="H145" s="350">
        <v>539</v>
      </c>
      <c r="I145" s="351" t="s">
        <v>249</v>
      </c>
      <c r="J145" s="213">
        <v>457</v>
      </c>
      <c r="K145" s="313">
        <f t="shared" si="5"/>
        <v>4.1185001168770856E-05</v>
      </c>
    </row>
    <row r="146" spans="1:11" ht="18" customHeight="1">
      <c r="A146" s="326"/>
      <c r="B146" s="316"/>
      <c r="C146" s="317" t="s">
        <v>442</v>
      </c>
      <c r="D146" s="318">
        <f>D147-D145</f>
        <v>2323353</v>
      </c>
      <c r="E146" s="319">
        <f t="shared" si="4"/>
        <v>0.2175016337666994</v>
      </c>
      <c r="G146" s="326"/>
      <c r="H146" s="350">
        <v>540</v>
      </c>
      <c r="I146" s="351" t="s">
        <v>250</v>
      </c>
      <c r="J146" s="213">
        <v>9032</v>
      </c>
      <c r="K146" s="313">
        <f t="shared" si="5"/>
        <v>0.0008139670252873925</v>
      </c>
    </row>
    <row r="147" spans="1:11" ht="18" customHeight="1" thickBot="1">
      <c r="A147" s="321" t="s">
        <v>354</v>
      </c>
      <c r="B147" s="322" t="s">
        <v>438</v>
      </c>
      <c r="C147" s="323"/>
      <c r="D147" s="324">
        <f>SUM(D126:D144)</f>
        <v>35252090</v>
      </c>
      <c r="E147" s="325">
        <f t="shared" si="4"/>
        <v>3.3001387084488347</v>
      </c>
      <c r="G147" s="326"/>
      <c r="H147" s="350">
        <v>541</v>
      </c>
      <c r="I147" s="351" t="s">
        <v>251</v>
      </c>
      <c r="J147" s="213">
        <v>25515</v>
      </c>
      <c r="K147" s="313">
        <f t="shared" si="5"/>
        <v>0.002299420798295817</v>
      </c>
    </row>
    <row r="148" spans="1:11" ht="18" customHeight="1">
      <c r="A148" s="334" t="s">
        <v>193</v>
      </c>
      <c r="B148" s="391">
        <v>133</v>
      </c>
      <c r="C148" s="392" t="s">
        <v>194</v>
      </c>
      <c r="D148" s="228">
        <v>69904</v>
      </c>
      <c r="E148" s="330">
        <f t="shared" si="4"/>
        <v>0.00654409132268207</v>
      </c>
      <c r="G148" s="326"/>
      <c r="H148" s="350">
        <v>542</v>
      </c>
      <c r="I148" s="351" t="s">
        <v>252</v>
      </c>
      <c r="J148" s="213">
        <v>3201</v>
      </c>
      <c r="K148" s="313">
        <f t="shared" si="5"/>
        <v>0.00028847524888672975</v>
      </c>
    </row>
    <row r="149" spans="1:11" ht="18" customHeight="1">
      <c r="A149" s="334"/>
      <c r="B149" s="350">
        <v>134</v>
      </c>
      <c r="C149" s="351" t="s">
        <v>195</v>
      </c>
      <c r="D149" s="213">
        <v>82825</v>
      </c>
      <c r="E149" s="313">
        <f t="shared" si="4"/>
        <v>0.007753695980217762</v>
      </c>
      <c r="G149" s="326"/>
      <c r="H149" s="350">
        <v>546</v>
      </c>
      <c r="I149" s="351" t="s">
        <v>256</v>
      </c>
      <c r="J149" s="213">
        <v>29830</v>
      </c>
      <c r="K149" s="313">
        <f t="shared" si="5"/>
        <v>0.0026882901200534675</v>
      </c>
    </row>
    <row r="150" spans="1:11" ht="18" customHeight="1">
      <c r="A150" s="334"/>
      <c r="B150" s="350">
        <v>135</v>
      </c>
      <c r="C150" s="351" t="s">
        <v>196</v>
      </c>
      <c r="D150" s="213">
        <v>170488</v>
      </c>
      <c r="E150" s="313">
        <f t="shared" si="4"/>
        <v>0.015960303293394092</v>
      </c>
      <c r="G150" s="326"/>
      <c r="H150" s="350">
        <v>547</v>
      </c>
      <c r="I150" s="351" t="s">
        <v>257</v>
      </c>
      <c r="J150" s="213">
        <v>1511</v>
      </c>
      <c r="K150" s="313">
        <f t="shared" si="5"/>
        <v>0.0001361718528796778</v>
      </c>
    </row>
    <row r="151" spans="1:11" ht="18" customHeight="1">
      <c r="A151" s="334"/>
      <c r="B151" s="350">
        <v>137</v>
      </c>
      <c r="C151" s="351" t="s">
        <v>197</v>
      </c>
      <c r="D151" s="213">
        <v>1216235</v>
      </c>
      <c r="E151" s="313">
        <f t="shared" si="4"/>
        <v>0.11385833299728523</v>
      </c>
      <c r="G151" s="326"/>
      <c r="H151" s="350">
        <v>551</v>
      </c>
      <c r="I151" s="351" t="s">
        <v>261</v>
      </c>
      <c r="J151" s="213">
        <v>287623</v>
      </c>
      <c r="K151" s="313">
        <f t="shared" si="5"/>
        <v>0.02592068619511024</v>
      </c>
    </row>
    <row r="152" spans="1:11" ht="18" customHeight="1">
      <c r="A152" s="334"/>
      <c r="B152" s="350">
        <v>138</v>
      </c>
      <c r="C152" s="351" t="s">
        <v>198</v>
      </c>
      <c r="D152" s="213">
        <v>94367</v>
      </c>
      <c r="E152" s="313">
        <f t="shared" si="4"/>
        <v>0.008834204993241286</v>
      </c>
      <c r="G152" s="326"/>
      <c r="H152" s="350">
        <v>552</v>
      </c>
      <c r="I152" s="351" t="s">
        <v>262</v>
      </c>
      <c r="J152" s="213">
        <v>706</v>
      </c>
      <c r="K152" s="313">
        <f t="shared" si="5"/>
        <v>6.362496898282762E-05</v>
      </c>
    </row>
    <row r="153" spans="1:11" ht="18" customHeight="1">
      <c r="A153" s="334"/>
      <c r="B153" s="350">
        <v>140</v>
      </c>
      <c r="C153" s="351" t="s">
        <v>199</v>
      </c>
      <c r="D153" s="213">
        <v>167138</v>
      </c>
      <c r="E153" s="313">
        <f t="shared" si="4"/>
        <v>0.01564669168417309</v>
      </c>
      <c r="G153" s="326"/>
      <c r="H153" s="350">
        <v>556</v>
      </c>
      <c r="I153" s="351" t="s">
        <v>266</v>
      </c>
      <c r="J153" s="213">
        <v>2018</v>
      </c>
      <c r="K153" s="313">
        <f t="shared" si="5"/>
        <v>0.0001818628716817934</v>
      </c>
    </row>
    <row r="154" spans="1:11" ht="18" customHeight="1">
      <c r="A154" s="334"/>
      <c r="B154" s="350">
        <v>141</v>
      </c>
      <c r="C154" s="351" t="s">
        <v>200</v>
      </c>
      <c r="D154" s="213">
        <v>202165</v>
      </c>
      <c r="E154" s="313">
        <f t="shared" si="4"/>
        <v>0.018925758500944447</v>
      </c>
      <c r="G154" s="326"/>
      <c r="H154" s="350">
        <v>558</v>
      </c>
      <c r="I154" s="351" t="s">
        <v>267</v>
      </c>
      <c r="J154" s="213">
        <v>1379</v>
      </c>
      <c r="K154" s="313">
        <f t="shared" si="5"/>
        <v>0.00012427596632764773</v>
      </c>
    </row>
    <row r="155" spans="1:11" ht="18" customHeight="1" thickBot="1">
      <c r="A155" s="334"/>
      <c r="B155" s="350">
        <v>143</v>
      </c>
      <c r="C155" s="351" t="s">
        <v>201</v>
      </c>
      <c r="D155" s="213">
        <v>1718290</v>
      </c>
      <c r="E155" s="313">
        <f t="shared" si="4"/>
        <v>0.1608584155248823</v>
      </c>
      <c r="G155" s="321" t="s">
        <v>270</v>
      </c>
      <c r="H155" s="322" t="s">
        <v>443</v>
      </c>
      <c r="I155" s="323"/>
      <c r="J155" s="324">
        <f>SUM(J135:J154)</f>
        <v>2138840</v>
      </c>
      <c r="K155" s="325">
        <f t="shared" si="5"/>
        <v>0.19275301509806095</v>
      </c>
    </row>
    <row r="156" spans="1:11" ht="18" customHeight="1">
      <c r="A156" s="334"/>
      <c r="B156" s="350">
        <v>144</v>
      </c>
      <c r="C156" s="351" t="s">
        <v>202</v>
      </c>
      <c r="D156" s="213">
        <v>148352</v>
      </c>
      <c r="E156" s="313">
        <f t="shared" si="4"/>
        <v>0.013888032671986301</v>
      </c>
      <c r="G156" s="417"/>
      <c r="H156" s="364"/>
      <c r="I156" s="418"/>
      <c r="J156" s="419"/>
      <c r="K156" s="420"/>
    </row>
    <row r="157" spans="1:11" ht="18" customHeight="1">
      <c r="A157" s="334"/>
      <c r="B157" s="350">
        <v>145</v>
      </c>
      <c r="C157" s="351" t="s">
        <v>203</v>
      </c>
      <c r="D157" s="213">
        <v>25870</v>
      </c>
      <c r="E157" s="313">
        <f t="shared" si="4"/>
        <v>0.0024218305464320375</v>
      </c>
      <c r="G157" s="417"/>
      <c r="H157" s="364"/>
      <c r="I157" s="418"/>
      <c r="J157" s="419"/>
      <c r="K157" s="420"/>
    </row>
    <row r="158" spans="1:11" ht="18" customHeight="1">
      <c r="A158" s="334"/>
      <c r="B158" s="350">
        <v>146</v>
      </c>
      <c r="C158" s="351" t="s">
        <v>204</v>
      </c>
      <c r="D158" s="213">
        <v>71030</v>
      </c>
      <c r="E158" s="313">
        <f t="shared" si="4"/>
        <v>0.006649502269542622</v>
      </c>
      <c r="G158" s="417"/>
      <c r="H158" s="364"/>
      <c r="I158" s="418"/>
      <c r="J158" s="419"/>
      <c r="K158" s="420"/>
    </row>
    <row r="159" spans="1:11" ht="18" customHeight="1">
      <c r="A159" s="334"/>
      <c r="B159" s="350">
        <v>147</v>
      </c>
      <c r="C159" s="351" t="s">
        <v>205</v>
      </c>
      <c r="D159" s="213">
        <v>4884504</v>
      </c>
      <c r="E159" s="313">
        <f t="shared" si="4"/>
        <v>0.45726482378699157</v>
      </c>
      <c r="G159" s="417"/>
      <c r="H159" s="364"/>
      <c r="I159" s="418"/>
      <c r="J159" s="419"/>
      <c r="K159" s="420"/>
    </row>
    <row r="160" spans="1:11" ht="18" customHeight="1">
      <c r="A160" s="334"/>
      <c r="B160" s="350">
        <v>149</v>
      </c>
      <c r="C160" s="351" t="s">
        <v>206</v>
      </c>
      <c r="D160" s="213">
        <v>27221</v>
      </c>
      <c r="E160" s="313">
        <f t="shared" si="4"/>
        <v>0.002548304959583552</v>
      </c>
      <c r="G160" s="417"/>
      <c r="H160" s="364"/>
      <c r="I160" s="418"/>
      <c r="J160" s="419"/>
      <c r="K160" s="420"/>
    </row>
    <row r="161" spans="1:11" ht="18" customHeight="1" thickBot="1">
      <c r="A161" s="321" t="s">
        <v>444</v>
      </c>
      <c r="B161" s="322" t="s">
        <v>445</v>
      </c>
      <c r="C161" s="323"/>
      <c r="D161" s="324">
        <f>SUM(D148:D160)</f>
        <v>8878389</v>
      </c>
      <c r="E161" s="325">
        <f t="shared" si="4"/>
        <v>0.8311539885313564</v>
      </c>
      <c r="G161" s="417"/>
      <c r="H161" s="364"/>
      <c r="I161" s="418"/>
      <c r="J161" s="419"/>
      <c r="K161" s="420"/>
    </row>
    <row r="162" spans="1:11" ht="18" customHeight="1">
      <c r="A162" s="343" t="s">
        <v>210</v>
      </c>
      <c r="B162" s="391">
        <v>501</v>
      </c>
      <c r="C162" s="392" t="s">
        <v>211</v>
      </c>
      <c r="D162" s="228">
        <v>118453</v>
      </c>
      <c r="E162" s="330">
        <f t="shared" si="4"/>
        <v>0.011089025655837423</v>
      </c>
      <c r="G162" s="417"/>
      <c r="H162" s="364"/>
      <c r="I162" s="418"/>
      <c r="J162" s="419"/>
      <c r="K162" s="420"/>
    </row>
    <row r="163" spans="1:11" ht="18" customHeight="1">
      <c r="A163" s="334"/>
      <c r="B163" s="350">
        <v>503</v>
      </c>
      <c r="C163" s="351" t="s">
        <v>213</v>
      </c>
      <c r="D163" s="213">
        <v>17242</v>
      </c>
      <c r="E163" s="313">
        <f t="shared" si="4"/>
        <v>0.001614116825727916</v>
      </c>
      <c r="G163" s="417"/>
      <c r="H163" s="364"/>
      <c r="I163" s="418"/>
      <c r="J163" s="419"/>
      <c r="K163" s="420"/>
    </row>
    <row r="164" spans="1:11" ht="18" customHeight="1">
      <c r="A164" s="334"/>
      <c r="B164" s="350">
        <v>504</v>
      </c>
      <c r="C164" s="351" t="s">
        <v>214</v>
      </c>
      <c r="D164" s="213">
        <v>293824</v>
      </c>
      <c r="E164" s="313">
        <f t="shared" si="4"/>
        <v>0.02750645297544828</v>
      </c>
      <c r="G164" s="417"/>
      <c r="H164" s="421"/>
      <c r="I164" s="417"/>
      <c r="J164" s="422"/>
      <c r="K164" s="420"/>
    </row>
    <row r="165" spans="1:11" ht="18" customHeight="1">
      <c r="A165" s="334"/>
      <c r="B165" s="350">
        <v>505</v>
      </c>
      <c r="C165" s="351" t="s">
        <v>215</v>
      </c>
      <c r="D165" s="213">
        <v>1608</v>
      </c>
      <c r="E165" s="313">
        <f t="shared" si="4"/>
        <v>0.000150533572426081</v>
      </c>
      <c r="G165" s="379"/>
      <c r="H165" s="423"/>
      <c r="I165" s="418"/>
      <c r="J165" s="424"/>
      <c r="K165" s="420"/>
    </row>
    <row r="166" spans="1:11" ht="18" customHeight="1">
      <c r="A166" s="334"/>
      <c r="B166" s="350">
        <v>506</v>
      </c>
      <c r="C166" s="351" t="s">
        <v>216</v>
      </c>
      <c r="D166" s="213">
        <v>611089</v>
      </c>
      <c r="E166" s="313">
        <f t="shared" si="4"/>
        <v>0.05720734467679193</v>
      </c>
      <c r="G166" s="418"/>
      <c r="H166" s="423"/>
      <c r="I166" s="418"/>
      <c r="J166" s="418"/>
      <c r="K166" s="418"/>
    </row>
    <row r="167" spans="1:5" ht="18" customHeight="1">
      <c r="A167" s="334"/>
      <c r="B167" s="350">
        <v>507</v>
      </c>
      <c r="C167" s="351" t="s">
        <v>217</v>
      </c>
      <c r="D167" s="213">
        <v>1017</v>
      </c>
      <c r="E167" s="313">
        <f t="shared" si="4"/>
        <v>9.5206867635152E-05</v>
      </c>
    </row>
    <row r="168" spans="1:5" ht="18" customHeight="1">
      <c r="A168" s="334"/>
      <c r="B168" s="350">
        <v>509</v>
      </c>
      <c r="C168" s="351" t="s">
        <v>219</v>
      </c>
      <c r="D168" s="213">
        <v>283</v>
      </c>
      <c r="E168" s="313">
        <f t="shared" si="4"/>
        <v>2.6493159823744363E-05</v>
      </c>
    </row>
    <row r="169" spans="1:5" ht="18" customHeight="1">
      <c r="A169" s="334"/>
      <c r="B169" s="42">
        <v>510</v>
      </c>
      <c r="C169" s="244" t="s">
        <v>220</v>
      </c>
      <c r="D169" s="213">
        <v>3709</v>
      </c>
      <c r="E169" s="313">
        <f t="shared" si="4"/>
        <v>0.00034721953988080506</v>
      </c>
    </row>
    <row r="170" spans="1:5" ht="18" customHeight="1">
      <c r="A170" s="334"/>
      <c r="B170" s="42">
        <v>513</v>
      </c>
      <c r="C170" s="244" t="s">
        <v>223</v>
      </c>
      <c r="D170" s="213">
        <v>300</v>
      </c>
      <c r="E170" s="313">
        <f t="shared" si="4"/>
        <v>2.8084621721283774E-05</v>
      </c>
    </row>
    <row r="171" spans="1:5" ht="18" customHeight="1">
      <c r="A171" s="334"/>
      <c r="B171" s="42">
        <v>514</v>
      </c>
      <c r="C171" s="244" t="s">
        <v>224</v>
      </c>
      <c r="D171" s="213">
        <v>347</v>
      </c>
      <c r="E171" s="313">
        <f t="shared" si="4"/>
        <v>3.248454579095157E-05</v>
      </c>
    </row>
    <row r="172" spans="1:5" ht="18" customHeight="1">
      <c r="A172" s="334"/>
      <c r="B172" s="350">
        <v>515</v>
      </c>
      <c r="C172" s="351" t="s">
        <v>225</v>
      </c>
      <c r="D172" s="213">
        <v>2875</v>
      </c>
      <c r="E172" s="313">
        <f t="shared" si="4"/>
        <v>0.00026914429149563614</v>
      </c>
    </row>
    <row r="173" spans="1:5" ht="18" customHeight="1">
      <c r="A173" s="334"/>
      <c r="B173" s="350">
        <v>516</v>
      </c>
      <c r="C173" s="351" t="s">
        <v>226</v>
      </c>
      <c r="D173" s="213">
        <v>1788</v>
      </c>
      <c r="E173" s="313">
        <f t="shared" si="4"/>
        <v>0.00016738434545885127</v>
      </c>
    </row>
    <row r="174" spans="1:5" ht="18" customHeight="1">
      <c r="A174" s="334"/>
      <c r="B174" s="350">
        <v>517</v>
      </c>
      <c r="C174" s="351" t="s">
        <v>227</v>
      </c>
      <c r="D174" s="213">
        <v>14720</v>
      </c>
      <c r="E174" s="313">
        <f t="shared" si="4"/>
        <v>0.001378018772457657</v>
      </c>
    </row>
    <row r="175" spans="1:5" ht="18" customHeight="1">
      <c r="A175" s="334"/>
      <c r="B175" s="350">
        <v>518</v>
      </c>
      <c r="C175" s="351" t="s">
        <v>228</v>
      </c>
      <c r="D175" s="213">
        <v>827</v>
      </c>
      <c r="E175" s="313">
        <f t="shared" si="4"/>
        <v>7.74199405450056E-05</v>
      </c>
    </row>
    <row r="176" spans="1:5" ht="18" customHeight="1">
      <c r="A176" s="334"/>
      <c r="B176" s="42">
        <v>519</v>
      </c>
      <c r="C176" s="244" t="s">
        <v>229</v>
      </c>
      <c r="D176" s="213">
        <v>252</v>
      </c>
      <c r="E176" s="313">
        <f t="shared" si="4"/>
        <v>2.359108224587837E-05</v>
      </c>
    </row>
    <row r="177" spans="1:5" ht="18" customHeight="1">
      <c r="A177" s="334"/>
      <c r="B177" s="42">
        <v>520</v>
      </c>
      <c r="C177" s="244" t="s">
        <v>230</v>
      </c>
      <c r="D177" s="213">
        <v>303</v>
      </c>
      <c r="E177" s="313">
        <f t="shared" si="4"/>
        <v>2.836546793849661E-05</v>
      </c>
    </row>
    <row r="178" spans="1:5" ht="18" customHeight="1">
      <c r="A178" s="334"/>
      <c r="B178" s="350">
        <v>521</v>
      </c>
      <c r="C178" s="351" t="s">
        <v>231</v>
      </c>
      <c r="D178" s="213">
        <v>510</v>
      </c>
      <c r="E178" s="313">
        <f t="shared" si="4"/>
        <v>4.774385692618242E-05</v>
      </c>
    </row>
    <row r="179" spans="1:5" ht="18" customHeight="1">
      <c r="A179" s="334"/>
      <c r="B179" s="350">
        <v>523</v>
      </c>
      <c r="C179" s="351" t="s">
        <v>233</v>
      </c>
      <c r="D179" s="213">
        <v>219</v>
      </c>
      <c r="E179" s="313">
        <f t="shared" si="4"/>
        <v>2.0501773856537152E-05</v>
      </c>
    </row>
    <row r="180" spans="1:5" ht="18" customHeight="1">
      <c r="A180" s="334"/>
      <c r="B180" s="350">
        <v>524</v>
      </c>
      <c r="C180" s="351" t="s">
        <v>234</v>
      </c>
      <c r="D180" s="213">
        <v>21764</v>
      </c>
      <c r="E180" s="313">
        <f t="shared" si="4"/>
        <v>0.0020374456904734</v>
      </c>
    </row>
    <row r="181" spans="1:5" ht="18" customHeight="1">
      <c r="A181" s="334"/>
      <c r="B181" s="350">
        <v>526</v>
      </c>
      <c r="C181" s="351" t="s">
        <v>236</v>
      </c>
      <c r="D181" s="213">
        <v>202</v>
      </c>
      <c r="E181" s="313">
        <f t="shared" si="4"/>
        <v>1.891031195899774E-05</v>
      </c>
    </row>
    <row r="182" spans="1:5" ht="18" customHeight="1">
      <c r="A182" s="334"/>
      <c r="B182" s="350">
        <v>527</v>
      </c>
      <c r="C182" s="351" t="s">
        <v>237</v>
      </c>
      <c r="D182" s="213">
        <v>920</v>
      </c>
      <c r="E182" s="313">
        <f t="shared" si="4"/>
        <v>8.612617327860356E-05</v>
      </c>
    </row>
    <row r="183" spans="1:5" ht="18" customHeight="1">
      <c r="A183" s="334"/>
      <c r="B183" s="350">
        <v>531</v>
      </c>
      <c r="C183" s="351" t="s">
        <v>241</v>
      </c>
      <c r="D183" s="213">
        <v>2306</v>
      </c>
      <c r="E183" s="313">
        <f t="shared" si="4"/>
        <v>0.00021587712563093462</v>
      </c>
    </row>
    <row r="184" spans="1:5" ht="18" customHeight="1">
      <c r="A184" s="334"/>
      <c r="B184" s="350">
        <v>533</v>
      </c>
      <c r="C184" s="351" t="s">
        <v>243</v>
      </c>
      <c r="D184" s="213">
        <v>4576</v>
      </c>
      <c r="E184" s="313">
        <f t="shared" si="4"/>
        <v>0.0004283840966553152</v>
      </c>
    </row>
    <row r="185" spans="1:5" ht="18" customHeight="1">
      <c r="A185" s="334"/>
      <c r="B185" s="350">
        <v>535</v>
      </c>
      <c r="C185" s="351" t="s">
        <v>245</v>
      </c>
      <c r="D185" s="213">
        <v>547</v>
      </c>
      <c r="E185" s="313">
        <f t="shared" si="4"/>
        <v>5.120762693847408E-05</v>
      </c>
    </row>
    <row r="186" spans="1:5" ht="18" customHeight="1">
      <c r="A186" s="334"/>
      <c r="B186" s="350">
        <v>538</v>
      </c>
      <c r="C186" s="351" t="s">
        <v>248</v>
      </c>
      <c r="D186" s="213">
        <v>44327</v>
      </c>
      <c r="E186" s="313">
        <f t="shared" si="4"/>
        <v>0.004149690090131153</v>
      </c>
    </row>
    <row r="187" spans="1:5" ht="18" customHeight="1">
      <c r="A187" s="334"/>
      <c r="B187" s="350">
        <v>541</v>
      </c>
      <c r="C187" s="351" t="s">
        <v>251</v>
      </c>
      <c r="D187" s="213">
        <v>7377</v>
      </c>
      <c r="E187" s="313">
        <f t="shared" si="4"/>
        <v>0.0006906008481263679</v>
      </c>
    </row>
    <row r="188" spans="1:5" ht="18" customHeight="1">
      <c r="A188" s="334"/>
      <c r="B188" s="350">
        <v>542</v>
      </c>
      <c r="C188" s="351" t="s">
        <v>252</v>
      </c>
      <c r="D188" s="213">
        <v>8348</v>
      </c>
      <c r="E188" s="313">
        <f t="shared" si="4"/>
        <v>0.0007815014070975898</v>
      </c>
    </row>
    <row r="189" spans="1:5" ht="18" customHeight="1">
      <c r="A189" s="334"/>
      <c r="B189" s="350">
        <v>543</v>
      </c>
      <c r="C189" s="351" t="s">
        <v>253</v>
      </c>
      <c r="D189" s="213">
        <v>2831</v>
      </c>
      <c r="E189" s="313">
        <f t="shared" si="4"/>
        <v>0.0002650252136431812</v>
      </c>
    </row>
    <row r="190" spans="1:5" ht="18" customHeight="1">
      <c r="A190" s="334"/>
      <c r="B190" s="350">
        <v>544</v>
      </c>
      <c r="C190" s="351" t="s">
        <v>254</v>
      </c>
      <c r="D190" s="213">
        <v>922</v>
      </c>
      <c r="E190" s="313">
        <f t="shared" si="4"/>
        <v>8.631340409007879E-05</v>
      </c>
    </row>
    <row r="191" spans="1:5" ht="18" customHeight="1">
      <c r="A191" s="334"/>
      <c r="B191" s="350">
        <v>545</v>
      </c>
      <c r="C191" s="351" t="s">
        <v>255</v>
      </c>
      <c r="D191" s="213">
        <v>6822</v>
      </c>
      <c r="E191" s="313">
        <f t="shared" si="4"/>
        <v>0.000638644297941993</v>
      </c>
    </row>
    <row r="192" spans="1:5" ht="18" customHeight="1">
      <c r="A192" s="334"/>
      <c r="B192" s="350">
        <v>547</v>
      </c>
      <c r="C192" s="351" t="s">
        <v>257</v>
      </c>
      <c r="D192" s="213">
        <v>15247</v>
      </c>
      <c r="E192" s="313">
        <f t="shared" si="4"/>
        <v>0.001427354091281379</v>
      </c>
    </row>
    <row r="193" spans="1:5" ht="18" customHeight="1">
      <c r="A193" s="334"/>
      <c r="B193" s="350">
        <v>548</v>
      </c>
      <c r="C193" s="351" t="s">
        <v>258</v>
      </c>
      <c r="D193" s="213">
        <v>868</v>
      </c>
      <c r="E193" s="313">
        <f t="shared" si="4"/>
        <v>8.125817218024772E-05</v>
      </c>
    </row>
    <row r="194" spans="1:5" ht="18" customHeight="1">
      <c r="A194" s="334"/>
      <c r="B194" s="350">
        <v>549</v>
      </c>
      <c r="C194" s="351" t="s">
        <v>259</v>
      </c>
      <c r="D194" s="213">
        <v>4940</v>
      </c>
      <c r="E194" s="313">
        <f t="shared" si="4"/>
        <v>0.0004624601043438061</v>
      </c>
    </row>
    <row r="195" spans="1:5" ht="18" customHeight="1">
      <c r="A195" s="334"/>
      <c r="B195" s="350">
        <v>550</v>
      </c>
      <c r="C195" s="351" t="s">
        <v>260</v>
      </c>
      <c r="D195" s="213">
        <v>2590</v>
      </c>
      <c r="E195" s="313">
        <f t="shared" si="4"/>
        <v>0.0002424639008604166</v>
      </c>
    </row>
    <row r="196" spans="1:5" ht="18" customHeight="1">
      <c r="A196" s="334"/>
      <c r="B196" s="350">
        <v>551</v>
      </c>
      <c r="C196" s="351" t="s">
        <v>261</v>
      </c>
      <c r="D196" s="213">
        <v>1790963</v>
      </c>
      <c r="E196" s="313">
        <f t="shared" si="4"/>
        <v>0.16766172790605183</v>
      </c>
    </row>
    <row r="197" spans="1:5" ht="18" customHeight="1">
      <c r="A197" s="334"/>
      <c r="B197" s="350">
        <v>552</v>
      </c>
      <c r="C197" s="351" t="s">
        <v>262</v>
      </c>
      <c r="D197" s="213">
        <v>297</v>
      </c>
      <c r="E197" s="313">
        <f t="shared" si="4"/>
        <v>2.7803775504070935E-05</v>
      </c>
    </row>
    <row r="198" spans="1:5" ht="18" customHeight="1">
      <c r="A198" s="334"/>
      <c r="B198" s="350">
        <v>554</v>
      </c>
      <c r="C198" s="351" t="s">
        <v>264</v>
      </c>
      <c r="D198" s="213">
        <v>467</v>
      </c>
      <c r="E198" s="313">
        <f t="shared" si="4"/>
        <v>4.3718394479465075E-05</v>
      </c>
    </row>
    <row r="199" spans="1:5" ht="18" customHeight="1">
      <c r="A199" s="334"/>
      <c r="B199" s="407">
        <v>556</v>
      </c>
      <c r="C199" s="408" t="s">
        <v>266</v>
      </c>
      <c r="D199" s="264">
        <v>7784</v>
      </c>
      <c r="E199" s="313">
        <f t="shared" si="4"/>
        <v>0.0007287023182615763</v>
      </c>
    </row>
    <row r="200" spans="1:5" ht="18" customHeight="1" thickBot="1">
      <c r="A200" s="321" t="s">
        <v>358</v>
      </c>
      <c r="B200" s="322" t="s">
        <v>390</v>
      </c>
      <c r="C200" s="323"/>
      <c r="D200" s="324">
        <f>SUM(D162:D199)</f>
        <v>2993464</v>
      </c>
      <c r="E200" s="325">
        <f t="shared" si="4"/>
        <v>0.2802343469209367</v>
      </c>
    </row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</sheetData>
  <sheetProtection/>
  <mergeCells count="2">
    <mergeCell ref="A6:C6"/>
    <mergeCell ref="G6:I6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森島　章</dc:creator>
  <cp:keywords/>
  <dc:description/>
  <cp:lastModifiedBy>森島　章</cp:lastModifiedBy>
  <cp:lastPrinted>2019-06-06T05:50:16Z</cp:lastPrinted>
  <dcterms:created xsi:type="dcterms:W3CDTF">2019-04-11T07:25:06Z</dcterms:created>
  <dcterms:modified xsi:type="dcterms:W3CDTF">2019-07-03T08:30:20Z</dcterms:modified>
  <cp:category/>
  <cp:version/>
  <cp:contentType/>
  <cp:contentStatus/>
</cp:coreProperties>
</file>