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03sv\05.情報・国際ビジネス部\02.国際ビジネスグループ\31.調査_輸出入動向\令元年\８.ウェブ掲載用\"/>
    </mc:Choice>
  </mc:AlternateContent>
  <bookViews>
    <workbookView xWindow="0" yWindow="0" windowWidth="12000" windowHeight="9285" tabRatio="778" activeTab="1"/>
  </bookViews>
  <sheets>
    <sheet name="名古屋港(輸出入）" sheetId="3" r:id="rId1"/>
    <sheet name="衣浦港（輸出入）" sheetId="4" r:id="rId2"/>
    <sheet name="三河港（輸出入）" sheetId="5" r:id="rId3"/>
    <sheet name="中部空港（輸出入） " sheetId="6" r:id="rId4"/>
    <sheet name="県内全体輸出" sheetId="9" r:id="rId5"/>
    <sheet name="県内全体輸入" sheetId="11" r:id="rId6"/>
  </sheets>
  <definedNames>
    <definedName name="_xlnm.Print_Titles" localSheetId="4">県内全体輸出!$3:$7</definedName>
    <definedName name="_xlnm.Print_Titles" localSheetId="5">県内全体輸入!$3:$7</definedName>
    <definedName name="_xlnm.Print_Titles" localSheetId="2">'三河港（輸出入）'!$3:$5</definedName>
    <definedName name="_xlnm.Print_Titles" localSheetId="3">'中部空港（輸出入） '!$3:$5</definedName>
    <definedName name="_xlnm.Print_Titles" localSheetId="0">'名古屋港(輸出入）'!$3:$5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4" l="1"/>
  <c r="J40" i="4"/>
  <c r="D49" i="4"/>
  <c r="J39" i="4"/>
  <c r="J42" i="4"/>
  <c r="J44" i="4"/>
  <c r="D57" i="4"/>
  <c r="J6" i="5"/>
  <c r="J71" i="5"/>
  <c r="J73" i="5"/>
  <c r="J77" i="5"/>
  <c r="J27" i="4"/>
  <c r="J33" i="4"/>
  <c r="J38" i="4"/>
  <c r="K11" i="9" l="1"/>
  <c r="F11" i="9"/>
  <c r="G11" i="9"/>
  <c r="G8" i="9"/>
  <c r="L199" i="11" l="1"/>
  <c r="G88" i="11"/>
  <c r="L89" i="11"/>
  <c r="F86" i="11" l="1"/>
  <c r="D173" i="9" l="1"/>
  <c r="J6" i="6"/>
  <c r="J31" i="6"/>
  <c r="J97" i="6"/>
  <c r="J98" i="6"/>
  <c r="E57" i="6"/>
  <c r="D6" i="6"/>
  <c r="E91" i="5"/>
  <c r="E86" i="5"/>
  <c r="E82" i="5"/>
  <c r="E72" i="5"/>
  <c r="E50" i="5"/>
  <c r="D24" i="5"/>
  <c r="D50" i="5"/>
  <c r="D69" i="5"/>
  <c r="D72" i="5"/>
  <c r="D82" i="5"/>
  <c r="D86" i="5"/>
  <c r="D91" i="5"/>
  <c r="J17" i="4"/>
  <c r="J16" i="4"/>
  <c r="J32" i="4"/>
  <c r="D41" i="4"/>
  <c r="D47" i="4" l="1"/>
  <c r="D32" i="4"/>
  <c r="D23" i="4"/>
  <c r="D21" i="4"/>
  <c r="D43" i="4"/>
  <c r="D42" i="4" s="1"/>
  <c r="J109" i="3"/>
  <c r="J31" i="3"/>
  <c r="J112" i="3" l="1"/>
  <c r="J32" i="3"/>
  <c r="J33" i="3"/>
  <c r="I173" i="9" l="1"/>
  <c r="H173" i="9"/>
  <c r="E173" i="9"/>
  <c r="F44" i="9" l="1"/>
  <c r="F45" i="9"/>
  <c r="E161" i="3" l="1"/>
  <c r="L8" i="9"/>
  <c r="I253" i="11" l="1"/>
  <c r="H253" i="11"/>
  <c r="E253" i="11"/>
  <c r="D253" i="11"/>
  <c r="L253" i="11" s="1"/>
  <c r="L252" i="11"/>
  <c r="J252" i="11"/>
  <c r="I251" i="11"/>
  <c r="H251" i="11"/>
  <c r="E251" i="11"/>
  <c r="D251" i="11"/>
  <c r="L251" i="11" s="1"/>
  <c r="L250" i="11"/>
  <c r="J250" i="11"/>
  <c r="L249" i="11"/>
  <c r="J249" i="11"/>
  <c r="L248" i="11"/>
  <c r="J248" i="11"/>
  <c r="L247" i="11"/>
  <c r="J247" i="11"/>
  <c r="L246" i="11"/>
  <c r="J246" i="11"/>
  <c r="L245" i="11"/>
  <c r="J245" i="11"/>
  <c r="F245" i="11"/>
  <c r="L244" i="11"/>
  <c r="J244" i="11"/>
  <c r="F244" i="11"/>
  <c r="L243" i="11"/>
  <c r="J243" i="11"/>
  <c r="F243" i="11"/>
  <c r="L242" i="11"/>
  <c r="J242" i="11"/>
  <c r="F242" i="11"/>
  <c r="L241" i="11"/>
  <c r="J241" i="11"/>
  <c r="L240" i="11"/>
  <c r="J240" i="11"/>
  <c r="F240" i="11"/>
  <c r="L239" i="11"/>
  <c r="J239" i="11"/>
  <c r="L238" i="11"/>
  <c r="J238" i="11"/>
  <c r="F238" i="11"/>
  <c r="L237" i="11"/>
  <c r="J237" i="11"/>
  <c r="F237" i="11"/>
  <c r="L236" i="11"/>
  <c r="J236" i="11"/>
  <c r="F236" i="11"/>
  <c r="L235" i="11"/>
  <c r="J235" i="11"/>
  <c r="L234" i="11"/>
  <c r="J234" i="11"/>
  <c r="F234" i="11"/>
  <c r="L233" i="11"/>
  <c r="J233" i="11"/>
  <c r="F233" i="11"/>
  <c r="L232" i="11"/>
  <c r="J232" i="11"/>
  <c r="F232" i="11"/>
  <c r="L231" i="11"/>
  <c r="J231" i="11"/>
  <c r="F231" i="11"/>
  <c r="L230" i="11"/>
  <c r="J230" i="11"/>
  <c r="L229" i="11"/>
  <c r="J229" i="11"/>
  <c r="F229" i="11"/>
  <c r="L228" i="11"/>
  <c r="J228" i="11"/>
  <c r="F228" i="11"/>
  <c r="L227" i="11"/>
  <c r="J227" i="11"/>
  <c r="L226" i="11"/>
  <c r="J226" i="11"/>
  <c r="F226" i="11"/>
  <c r="L225" i="11"/>
  <c r="J225" i="11"/>
  <c r="L224" i="11"/>
  <c r="J224" i="11"/>
  <c r="F224" i="11"/>
  <c r="L223" i="11"/>
  <c r="J223" i="11"/>
  <c r="F223" i="11"/>
  <c r="L222" i="11"/>
  <c r="J222" i="11"/>
  <c r="F222" i="11"/>
  <c r="L221" i="11"/>
  <c r="J221" i="11"/>
  <c r="F221" i="11"/>
  <c r="L220" i="11"/>
  <c r="J220" i="11"/>
  <c r="F220" i="11"/>
  <c r="L219" i="11"/>
  <c r="J219" i="11"/>
  <c r="L218" i="11"/>
  <c r="J218" i="11"/>
  <c r="F218" i="11"/>
  <c r="L217" i="11"/>
  <c r="J217" i="11"/>
  <c r="L216" i="11"/>
  <c r="J216" i="11"/>
  <c r="F216" i="11"/>
  <c r="L215" i="11"/>
  <c r="J215" i="11"/>
  <c r="F215" i="11"/>
  <c r="L214" i="11"/>
  <c r="J214" i="11"/>
  <c r="L212" i="11"/>
  <c r="J212" i="11"/>
  <c r="F212" i="11"/>
  <c r="L211" i="11"/>
  <c r="J211" i="11"/>
  <c r="F211" i="11"/>
  <c r="L210" i="11"/>
  <c r="J210" i="11"/>
  <c r="L209" i="11"/>
  <c r="J209" i="11"/>
  <c r="F209" i="11"/>
  <c r="L208" i="11"/>
  <c r="J208" i="11"/>
  <c r="F208" i="11"/>
  <c r="L207" i="11"/>
  <c r="J207" i="11"/>
  <c r="L206" i="11"/>
  <c r="J206" i="11"/>
  <c r="F206" i="11"/>
  <c r="L205" i="11"/>
  <c r="J205" i="11"/>
  <c r="F205" i="11"/>
  <c r="L204" i="11"/>
  <c r="J204" i="11"/>
  <c r="L202" i="11"/>
  <c r="J202" i="11"/>
  <c r="L201" i="11"/>
  <c r="J201" i="11"/>
  <c r="F201" i="11"/>
  <c r="L200" i="11"/>
  <c r="J200" i="11"/>
  <c r="F200" i="11"/>
  <c r="L198" i="11"/>
  <c r="J198" i="11"/>
  <c r="F198" i="11"/>
  <c r="L197" i="11"/>
  <c r="J197" i="11"/>
  <c r="F197" i="11"/>
  <c r="L196" i="11"/>
  <c r="J196" i="11"/>
  <c r="L195" i="11"/>
  <c r="J195" i="11"/>
  <c r="F195" i="11"/>
  <c r="L194" i="11"/>
  <c r="J194" i="11"/>
  <c r="L193" i="11"/>
  <c r="J193" i="11"/>
  <c r="L192" i="11"/>
  <c r="J192" i="11"/>
  <c r="F192" i="11"/>
  <c r="I191" i="11"/>
  <c r="H191" i="11"/>
  <c r="E191" i="11"/>
  <c r="D191" i="11"/>
  <c r="L191" i="11" s="1"/>
  <c r="L190" i="11"/>
  <c r="J190" i="11"/>
  <c r="L189" i="11"/>
  <c r="J189" i="11"/>
  <c r="L188" i="11"/>
  <c r="J188" i="11"/>
  <c r="F188" i="11"/>
  <c r="L187" i="11"/>
  <c r="J187" i="11"/>
  <c r="F187" i="11"/>
  <c r="L186" i="11"/>
  <c r="J186" i="11"/>
  <c r="L185" i="11"/>
  <c r="J185" i="11"/>
  <c r="F185" i="11"/>
  <c r="L184" i="11"/>
  <c r="J184" i="11"/>
  <c r="F184" i="11"/>
  <c r="L183" i="11"/>
  <c r="J183" i="11"/>
  <c r="F183" i="11"/>
  <c r="L182" i="11"/>
  <c r="J182" i="11"/>
  <c r="F182" i="11"/>
  <c r="L181" i="11"/>
  <c r="J181" i="11"/>
  <c r="F181" i="11"/>
  <c r="L180" i="11"/>
  <c r="J180" i="11"/>
  <c r="F180" i="11"/>
  <c r="L179" i="11"/>
  <c r="J179" i="11"/>
  <c r="F179" i="11"/>
  <c r="L178" i="11"/>
  <c r="J178" i="11"/>
  <c r="F178" i="11"/>
  <c r="L177" i="11"/>
  <c r="J177" i="11"/>
  <c r="F177" i="11"/>
  <c r="I176" i="11"/>
  <c r="H176" i="11"/>
  <c r="J176" i="11" s="1"/>
  <c r="E176" i="11"/>
  <c r="E175" i="11" s="1"/>
  <c r="D176" i="11"/>
  <c r="L176" i="11" s="1"/>
  <c r="H175" i="11"/>
  <c r="D175" i="11"/>
  <c r="I174" i="11"/>
  <c r="H174" i="11"/>
  <c r="E174" i="11"/>
  <c r="D174" i="11"/>
  <c r="L174" i="11" s="1"/>
  <c r="L173" i="11"/>
  <c r="J173" i="11"/>
  <c r="F173" i="11"/>
  <c r="L172" i="11"/>
  <c r="J172" i="11"/>
  <c r="F172" i="11"/>
  <c r="L171" i="11"/>
  <c r="J171" i="11"/>
  <c r="F171" i="11"/>
  <c r="L170" i="11"/>
  <c r="J170" i="11"/>
  <c r="F170" i="11"/>
  <c r="L169" i="11"/>
  <c r="J169" i="11"/>
  <c r="F169" i="11"/>
  <c r="L168" i="11"/>
  <c r="J168" i="11"/>
  <c r="F168" i="11"/>
  <c r="L167" i="11"/>
  <c r="J167" i="11"/>
  <c r="F167" i="11"/>
  <c r="L166" i="11"/>
  <c r="J166" i="11"/>
  <c r="F166" i="11"/>
  <c r="L165" i="11"/>
  <c r="J165" i="11"/>
  <c r="F165" i="11"/>
  <c r="L164" i="11"/>
  <c r="J164" i="11"/>
  <c r="F164" i="11"/>
  <c r="L163" i="11"/>
  <c r="J163" i="11"/>
  <c r="F163" i="11"/>
  <c r="L162" i="11"/>
  <c r="J162" i="11"/>
  <c r="F162" i="11"/>
  <c r="L161" i="11"/>
  <c r="J161" i="11"/>
  <c r="F161" i="11"/>
  <c r="L160" i="11"/>
  <c r="J160" i="11"/>
  <c r="F160" i="11"/>
  <c r="L159" i="11"/>
  <c r="J159" i="11"/>
  <c r="F159" i="11"/>
  <c r="L158" i="11"/>
  <c r="J158" i="11"/>
  <c r="L157" i="11"/>
  <c r="J157" i="11"/>
  <c r="L156" i="11"/>
  <c r="J156" i="11"/>
  <c r="L155" i="11"/>
  <c r="J155" i="11"/>
  <c r="F155" i="11"/>
  <c r="L154" i="11"/>
  <c r="J154" i="11"/>
  <c r="F154" i="11"/>
  <c r="L153" i="11"/>
  <c r="J153" i="11"/>
  <c r="F153" i="11"/>
  <c r="L152" i="11"/>
  <c r="J152" i="11"/>
  <c r="F152" i="11"/>
  <c r="I151" i="11"/>
  <c r="H151" i="11"/>
  <c r="J151" i="11" s="1"/>
  <c r="E151" i="11"/>
  <c r="E150" i="11" s="1"/>
  <c r="D151" i="11"/>
  <c r="L151" i="11" s="1"/>
  <c r="D150" i="11"/>
  <c r="I149" i="11"/>
  <c r="H149" i="11"/>
  <c r="E149" i="11"/>
  <c r="D149" i="11"/>
  <c r="L149" i="11" s="1"/>
  <c r="I148" i="11"/>
  <c r="H148" i="11"/>
  <c r="E148" i="11"/>
  <c r="D148" i="11"/>
  <c r="L147" i="11"/>
  <c r="L146" i="11"/>
  <c r="J146" i="11"/>
  <c r="L145" i="11"/>
  <c r="J145" i="11"/>
  <c r="F145" i="11"/>
  <c r="L144" i="11"/>
  <c r="J144" i="11"/>
  <c r="F144" i="11"/>
  <c r="L143" i="11"/>
  <c r="J143" i="11"/>
  <c r="F143" i="11"/>
  <c r="L142" i="11"/>
  <c r="J142" i="11"/>
  <c r="F142" i="11"/>
  <c r="L141" i="11"/>
  <c r="J141" i="11"/>
  <c r="F141" i="11"/>
  <c r="L140" i="11"/>
  <c r="J140" i="11"/>
  <c r="F140" i="11"/>
  <c r="L139" i="11"/>
  <c r="J139" i="11"/>
  <c r="F139" i="11"/>
  <c r="L138" i="11"/>
  <c r="J138" i="11"/>
  <c r="F138" i="11"/>
  <c r="L137" i="11"/>
  <c r="J137" i="11"/>
  <c r="F137" i="11"/>
  <c r="L136" i="11"/>
  <c r="J136" i="11"/>
  <c r="F136" i="11"/>
  <c r="L135" i="11"/>
  <c r="J135" i="11"/>
  <c r="F135" i="11"/>
  <c r="L134" i="11"/>
  <c r="J134" i="11"/>
  <c r="F134" i="11"/>
  <c r="L133" i="11"/>
  <c r="J133" i="11"/>
  <c r="F133" i="11"/>
  <c r="L132" i="11"/>
  <c r="J132" i="11"/>
  <c r="L131" i="11"/>
  <c r="J131" i="11"/>
  <c r="F131" i="11"/>
  <c r="L130" i="11"/>
  <c r="J130" i="11"/>
  <c r="F130" i="11"/>
  <c r="L129" i="11"/>
  <c r="J129" i="11"/>
  <c r="F129" i="11"/>
  <c r="L128" i="11"/>
  <c r="J128" i="11"/>
  <c r="F128" i="11"/>
  <c r="L127" i="11"/>
  <c r="J127" i="11"/>
  <c r="L126" i="11"/>
  <c r="J126" i="11"/>
  <c r="F126" i="11"/>
  <c r="L125" i="11"/>
  <c r="J125" i="11"/>
  <c r="F125" i="11"/>
  <c r="L124" i="11"/>
  <c r="J124" i="11"/>
  <c r="F124" i="11"/>
  <c r="L123" i="11"/>
  <c r="J123" i="11"/>
  <c r="F123" i="11"/>
  <c r="L122" i="11"/>
  <c r="J122" i="11"/>
  <c r="F122" i="11"/>
  <c r="L121" i="11"/>
  <c r="J121" i="11"/>
  <c r="F121" i="11"/>
  <c r="L120" i="11"/>
  <c r="J120" i="11"/>
  <c r="F120" i="11"/>
  <c r="L119" i="11"/>
  <c r="J119" i="11"/>
  <c r="F119" i="11"/>
  <c r="L118" i="11"/>
  <c r="J118" i="11"/>
  <c r="F118" i="11"/>
  <c r="L117" i="11"/>
  <c r="J117" i="11"/>
  <c r="F117" i="11"/>
  <c r="L116" i="11"/>
  <c r="J116" i="11"/>
  <c r="F116" i="11"/>
  <c r="I115" i="11"/>
  <c r="H115" i="11"/>
  <c r="E115" i="11"/>
  <c r="D115" i="11"/>
  <c r="L113" i="11"/>
  <c r="J113" i="11"/>
  <c r="L112" i="11"/>
  <c r="J112" i="11"/>
  <c r="F112" i="11"/>
  <c r="L111" i="11"/>
  <c r="J111" i="11"/>
  <c r="F111" i="11"/>
  <c r="L110" i="11"/>
  <c r="J110" i="11"/>
  <c r="F110" i="11"/>
  <c r="L109" i="11"/>
  <c r="J109" i="11"/>
  <c r="F109" i="11"/>
  <c r="L108" i="11"/>
  <c r="J108" i="11"/>
  <c r="F108" i="11"/>
  <c r="L107" i="11"/>
  <c r="J107" i="11"/>
  <c r="F107" i="11"/>
  <c r="L106" i="11"/>
  <c r="J106" i="11"/>
  <c r="F106" i="11"/>
  <c r="L105" i="11"/>
  <c r="J105" i="11"/>
  <c r="F105" i="11"/>
  <c r="J104" i="11"/>
  <c r="L103" i="11"/>
  <c r="J103" i="11"/>
  <c r="F103" i="11"/>
  <c r="L102" i="11"/>
  <c r="J102" i="11"/>
  <c r="F102" i="11"/>
  <c r="L101" i="11"/>
  <c r="J101" i="11"/>
  <c r="F101" i="11"/>
  <c r="L100" i="11"/>
  <c r="J100" i="11"/>
  <c r="F100" i="11"/>
  <c r="L99" i="11"/>
  <c r="J99" i="11"/>
  <c r="L98" i="11"/>
  <c r="J98" i="11"/>
  <c r="L97" i="11"/>
  <c r="J97" i="11"/>
  <c r="L96" i="11"/>
  <c r="J96" i="11"/>
  <c r="L95" i="11"/>
  <c r="J95" i="11"/>
  <c r="F95" i="11"/>
  <c r="L94" i="11"/>
  <c r="J94" i="11"/>
  <c r="L93" i="11"/>
  <c r="J93" i="11"/>
  <c r="L92" i="11"/>
  <c r="J92" i="11"/>
  <c r="L91" i="11"/>
  <c r="J91" i="11"/>
  <c r="J89" i="11"/>
  <c r="L88" i="11"/>
  <c r="J88" i="11"/>
  <c r="L87" i="11"/>
  <c r="J87" i="11"/>
  <c r="L86" i="11"/>
  <c r="J86" i="11"/>
  <c r="L85" i="11"/>
  <c r="J85" i="11"/>
  <c r="F85" i="11"/>
  <c r="L84" i="11"/>
  <c r="J84" i="11"/>
  <c r="F84" i="11"/>
  <c r="L83" i="11"/>
  <c r="J83" i="11"/>
  <c r="L82" i="11"/>
  <c r="J82" i="11"/>
  <c r="F82" i="11"/>
  <c r="L81" i="11"/>
  <c r="J81" i="11"/>
  <c r="L79" i="11"/>
  <c r="J79" i="11"/>
  <c r="F79" i="11"/>
  <c r="L78" i="11"/>
  <c r="J78" i="11"/>
  <c r="L77" i="11"/>
  <c r="J77" i="11"/>
  <c r="L76" i="11"/>
  <c r="J76" i="11"/>
  <c r="F76" i="11"/>
  <c r="L75" i="11"/>
  <c r="J75" i="11"/>
  <c r="F75" i="11"/>
  <c r="L74" i="11"/>
  <c r="J74" i="11"/>
  <c r="F74" i="11"/>
  <c r="L73" i="11"/>
  <c r="J73" i="11"/>
  <c r="F73" i="11"/>
  <c r="L72" i="11"/>
  <c r="J72" i="11"/>
  <c r="F72" i="11"/>
  <c r="L71" i="11"/>
  <c r="J71" i="11"/>
  <c r="F71" i="11"/>
  <c r="L70" i="11"/>
  <c r="J70" i="11"/>
  <c r="F70" i="11"/>
  <c r="L69" i="11"/>
  <c r="J69" i="11"/>
  <c r="F69" i="11"/>
  <c r="I68" i="11"/>
  <c r="H68" i="11"/>
  <c r="J68" i="11" s="1"/>
  <c r="E68" i="11"/>
  <c r="D68" i="11"/>
  <c r="L68" i="11" s="1"/>
  <c r="L67" i="11"/>
  <c r="J67" i="11"/>
  <c r="F67" i="11"/>
  <c r="L66" i="11"/>
  <c r="J66" i="11"/>
  <c r="F66" i="11"/>
  <c r="L65" i="11"/>
  <c r="J65" i="11"/>
  <c r="F65" i="11"/>
  <c r="I64" i="11"/>
  <c r="H64" i="11"/>
  <c r="J64" i="11" s="1"/>
  <c r="E64" i="11"/>
  <c r="D64" i="11"/>
  <c r="L64" i="11" s="1"/>
  <c r="L63" i="11"/>
  <c r="J63" i="11"/>
  <c r="F63" i="11"/>
  <c r="L62" i="11"/>
  <c r="J62" i="11"/>
  <c r="L61" i="11"/>
  <c r="J61" i="11"/>
  <c r="L60" i="11"/>
  <c r="J60" i="11"/>
  <c r="L59" i="11"/>
  <c r="J59" i="11"/>
  <c r="L58" i="11"/>
  <c r="J58" i="11"/>
  <c r="L57" i="11"/>
  <c r="J57" i="11"/>
  <c r="L56" i="11"/>
  <c r="J56" i="11"/>
  <c r="L55" i="11"/>
  <c r="J55" i="11"/>
  <c r="L54" i="11"/>
  <c r="J54" i="11"/>
  <c r="F54" i="11"/>
  <c r="L53" i="11"/>
  <c r="J53" i="11"/>
  <c r="L51" i="11"/>
  <c r="J51" i="11"/>
  <c r="L50" i="11"/>
  <c r="J50" i="11"/>
  <c r="L49" i="11"/>
  <c r="J49" i="11"/>
  <c r="L48" i="11"/>
  <c r="J48" i="11"/>
  <c r="F48" i="11"/>
  <c r="L47" i="11"/>
  <c r="J47" i="11"/>
  <c r="L46" i="11"/>
  <c r="J46" i="11"/>
  <c r="F46" i="11"/>
  <c r="L45" i="11"/>
  <c r="J45" i="11"/>
  <c r="J44" i="11"/>
  <c r="L43" i="11"/>
  <c r="J43" i="11"/>
  <c r="L42" i="11"/>
  <c r="J42" i="11"/>
  <c r="F42" i="11"/>
  <c r="J41" i="11"/>
  <c r="L40" i="11"/>
  <c r="J40" i="11"/>
  <c r="F40" i="11"/>
  <c r="L39" i="11"/>
  <c r="J39" i="11"/>
  <c r="F39" i="11"/>
  <c r="I38" i="11"/>
  <c r="H38" i="11"/>
  <c r="E38" i="11"/>
  <c r="D38" i="11"/>
  <c r="I37" i="11"/>
  <c r="E37" i="11"/>
  <c r="I36" i="11"/>
  <c r="H36" i="11"/>
  <c r="E36" i="11"/>
  <c r="D36" i="11"/>
  <c r="L35" i="11"/>
  <c r="J35" i="11"/>
  <c r="F35" i="11"/>
  <c r="L34" i="11"/>
  <c r="J34" i="11"/>
  <c r="F34" i="11"/>
  <c r="L33" i="11"/>
  <c r="J33" i="11"/>
  <c r="F33" i="11"/>
  <c r="L32" i="11"/>
  <c r="J32" i="11"/>
  <c r="F32" i="11"/>
  <c r="L31" i="11"/>
  <c r="J31" i="11"/>
  <c r="L30" i="11"/>
  <c r="J30" i="11"/>
  <c r="F30" i="11"/>
  <c r="L29" i="11"/>
  <c r="J29" i="11"/>
  <c r="F29" i="11"/>
  <c r="L28" i="11"/>
  <c r="J28" i="11"/>
  <c r="F28" i="11"/>
  <c r="L27" i="11"/>
  <c r="J27" i="11"/>
  <c r="F27" i="11"/>
  <c r="L26" i="11"/>
  <c r="J26" i="11"/>
  <c r="F26" i="11"/>
  <c r="L25" i="11"/>
  <c r="J25" i="11"/>
  <c r="F25" i="11"/>
  <c r="L24" i="11"/>
  <c r="J24" i="11"/>
  <c r="F24" i="11"/>
  <c r="L23" i="11"/>
  <c r="J23" i="11"/>
  <c r="F23" i="11"/>
  <c r="L22" i="11"/>
  <c r="J22" i="11"/>
  <c r="F22" i="11"/>
  <c r="L21" i="11"/>
  <c r="J21" i="11"/>
  <c r="F21" i="11"/>
  <c r="L20" i="11"/>
  <c r="J20" i="11"/>
  <c r="F20" i="11"/>
  <c r="L19" i="11"/>
  <c r="J19" i="11"/>
  <c r="F19" i="11"/>
  <c r="L18" i="11"/>
  <c r="J18" i="11"/>
  <c r="F18" i="11"/>
  <c r="L17" i="11"/>
  <c r="J17" i="11"/>
  <c r="F17" i="11"/>
  <c r="L16" i="11"/>
  <c r="J16" i="11"/>
  <c r="F16" i="11"/>
  <c r="L15" i="11"/>
  <c r="J15" i="11"/>
  <c r="F15" i="11"/>
  <c r="L14" i="11"/>
  <c r="J14" i="11"/>
  <c r="F14" i="11"/>
  <c r="L13" i="11"/>
  <c r="J13" i="11"/>
  <c r="F13" i="11"/>
  <c r="L12" i="11"/>
  <c r="J12" i="11"/>
  <c r="F12" i="11"/>
  <c r="L10" i="11"/>
  <c r="J10" i="11"/>
  <c r="F10" i="11"/>
  <c r="I8" i="11"/>
  <c r="E8" i="11" l="1"/>
  <c r="K36" i="11"/>
  <c r="K38" i="11"/>
  <c r="F36" i="11"/>
  <c r="J36" i="11"/>
  <c r="L36" i="11"/>
  <c r="F38" i="11"/>
  <c r="J38" i="11"/>
  <c r="L38" i="11"/>
  <c r="F115" i="11"/>
  <c r="L115" i="11"/>
  <c r="K148" i="11"/>
  <c r="J148" i="11"/>
  <c r="H150" i="11"/>
  <c r="L150" i="11"/>
  <c r="K175" i="11"/>
  <c r="L175" i="11"/>
  <c r="D8" i="11"/>
  <c r="H8" i="11"/>
  <c r="D37" i="11"/>
  <c r="H37" i="11"/>
  <c r="F64" i="11"/>
  <c r="F68" i="11"/>
  <c r="K115" i="11"/>
  <c r="J115" i="11"/>
  <c r="G148" i="11"/>
  <c r="F148" i="11"/>
  <c r="L148" i="11"/>
  <c r="J149" i="11"/>
  <c r="F150" i="11"/>
  <c r="I150" i="11"/>
  <c r="J174" i="11"/>
  <c r="F175" i="11"/>
  <c r="J175" i="11"/>
  <c r="I175" i="11"/>
  <c r="G253" i="11"/>
  <c r="F149" i="11"/>
  <c r="F151" i="11"/>
  <c r="F174" i="11"/>
  <c r="F176" i="11"/>
  <c r="J191" i="11"/>
  <c r="J251" i="11"/>
  <c r="J253" i="11"/>
  <c r="F191" i="11"/>
  <c r="F251" i="11"/>
  <c r="L37" i="11" l="1"/>
  <c r="F37" i="11"/>
  <c r="G37" i="11"/>
  <c r="G250" i="11"/>
  <c r="G249" i="11"/>
  <c r="G248" i="11"/>
  <c r="G247" i="11"/>
  <c r="G246" i="11"/>
  <c r="G245" i="11"/>
  <c r="G243" i="11"/>
  <c r="G241" i="11"/>
  <c r="G240" i="11"/>
  <c r="G237" i="11"/>
  <c r="G235" i="11"/>
  <c r="G234" i="11"/>
  <c r="G232" i="11"/>
  <c r="G230" i="11"/>
  <c r="G229" i="11"/>
  <c r="G227" i="11"/>
  <c r="G226" i="11"/>
  <c r="G223" i="11"/>
  <c r="G221" i="11"/>
  <c r="G219" i="11"/>
  <c r="G218" i="11"/>
  <c r="G215" i="11"/>
  <c r="G213" i="11"/>
  <c r="G212" i="11"/>
  <c r="G210" i="11"/>
  <c r="G209" i="11"/>
  <c r="G207" i="11"/>
  <c r="G206" i="11"/>
  <c r="G204" i="11"/>
  <c r="G200" i="11"/>
  <c r="G197" i="11"/>
  <c r="G194" i="11"/>
  <c r="G193" i="11"/>
  <c r="G192" i="11"/>
  <c r="G190" i="11"/>
  <c r="G189" i="11"/>
  <c r="G187" i="11"/>
  <c r="G184" i="11"/>
  <c r="G244" i="11"/>
  <c r="G242" i="11"/>
  <c r="G239" i="11"/>
  <c r="G238" i="11"/>
  <c r="G236" i="11"/>
  <c r="G233" i="11"/>
  <c r="G231" i="11"/>
  <c r="G228" i="11"/>
  <c r="G225" i="11"/>
  <c r="G224" i="11"/>
  <c r="G222" i="11"/>
  <c r="G220" i="11"/>
  <c r="G217" i="11"/>
  <c r="G216" i="11"/>
  <c r="G214" i="11"/>
  <c r="G203" i="11"/>
  <c r="G202" i="11"/>
  <c r="G201" i="11"/>
  <c r="G188" i="11"/>
  <c r="G186" i="11"/>
  <c r="G185" i="11"/>
  <c r="G183" i="11"/>
  <c r="G181" i="11"/>
  <c r="G179" i="11"/>
  <c r="G177" i="11"/>
  <c r="G173" i="11"/>
  <c r="G171" i="11"/>
  <c r="G169" i="11"/>
  <c r="G167" i="11"/>
  <c r="G165" i="11"/>
  <c r="G163" i="11"/>
  <c r="G161" i="11"/>
  <c r="G159" i="11"/>
  <c r="G154" i="11"/>
  <c r="G152" i="11"/>
  <c r="G147" i="11"/>
  <c r="G146" i="11"/>
  <c r="G145" i="11"/>
  <c r="G143" i="11"/>
  <c r="G141" i="11"/>
  <c r="G139" i="11"/>
  <c r="G137" i="11"/>
  <c r="G135" i="11"/>
  <c r="G133" i="11"/>
  <c r="G130" i="11"/>
  <c r="G128" i="11"/>
  <c r="G125" i="11"/>
  <c r="G123" i="11"/>
  <c r="G121" i="11"/>
  <c r="G119" i="11"/>
  <c r="G117" i="11"/>
  <c r="G111" i="11"/>
  <c r="G109" i="11"/>
  <c r="G107" i="11"/>
  <c r="G105" i="11"/>
  <c r="G104" i="11"/>
  <c r="G103" i="11"/>
  <c r="G101" i="11"/>
  <c r="G99" i="11"/>
  <c r="G98" i="11"/>
  <c r="G97" i="11"/>
  <c r="G96" i="11"/>
  <c r="G95" i="11"/>
  <c r="G85" i="11"/>
  <c r="G83" i="11"/>
  <c r="G82" i="11"/>
  <c r="G78" i="11"/>
  <c r="G77" i="11"/>
  <c r="G76" i="11"/>
  <c r="G252" i="11"/>
  <c r="G211" i="11"/>
  <c r="G208" i="11"/>
  <c r="G205" i="11"/>
  <c r="G191" i="11"/>
  <c r="G182" i="11"/>
  <c r="G180" i="11"/>
  <c r="G178" i="11"/>
  <c r="G176" i="11"/>
  <c r="G172" i="11"/>
  <c r="G170" i="11"/>
  <c r="G168" i="11"/>
  <c r="G166" i="11"/>
  <c r="G164" i="11"/>
  <c r="G162" i="11"/>
  <c r="G160" i="11"/>
  <c r="G158" i="11"/>
  <c r="G157" i="11"/>
  <c r="G156" i="11"/>
  <c r="G155" i="11"/>
  <c r="G153" i="11"/>
  <c r="G151" i="11"/>
  <c r="G90" i="11"/>
  <c r="G89" i="11"/>
  <c r="G87" i="11"/>
  <c r="G86" i="11"/>
  <c r="G84" i="11"/>
  <c r="G81" i="11"/>
  <c r="G73" i="11"/>
  <c r="G71" i="11"/>
  <c r="G69" i="11"/>
  <c r="G67" i="11"/>
  <c r="G65" i="11"/>
  <c r="G63" i="11"/>
  <c r="G53" i="11"/>
  <c r="G51" i="11"/>
  <c r="G50" i="11"/>
  <c r="G49" i="11"/>
  <c r="G48" i="11"/>
  <c r="G45" i="11"/>
  <c r="G44" i="11"/>
  <c r="G43" i="11"/>
  <c r="G42" i="11"/>
  <c r="G41" i="11"/>
  <c r="G40" i="11"/>
  <c r="G34" i="11"/>
  <c r="G32" i="11"/>
  <c r="G29" i="11"/>
  <c r="G27" i="11"/>
  <c r="G25" i="11"/>
  <c r="G23" i="11"/>
  <c r="G21" i="11"/>
  <c r="G19" i="11"/>
  <c r="G17" i="11"/>
  <c r="G15" i="11"/>
  <c r="G13" i="11"/>
  <c r="G10" i="11"/>
  <c r="L8" i="11"/>
  <c r="F8" i="11"/>
  <c r="G251" i="11"/>
  <c r="G199" i="11"/>
  <c r="G198" i="11"/>
  <c r="G196" i="11"/>
  <c r="G195" i="11"/>
  <c r="G174" i="11"/>
  <c r="G149" i="11"/>
  <c r="G144" i="11"/>
  <c r="G142" i="11"/>
  <c r="G140" i="11"/>
  <c r="G138" i="11"/>
  <c r="G136" i="11"/>
  <c r="G134" i="11"/>
  <c r="G132" i="11"/>
  <c r="G131" i="11"/>
  <c r="G129" i="11"/>
  <c r="G127" i="11"/>
  <c r="G126" i="11"/>
  <c r="G124" i="11"/>
  <c r="G122" i="11"/>
  <c r="G120" i="11"/>
  <c r="G118" i="11"/>
  <c r="G116" i="11"/>
  <c r="G113" i="11"/>
  <c r="G112" i="11"/>
  <c r="G110" i="11"/>
  <c r="G108" i="11"/>
  <c r="G106" i="11"/>
  <c r="G102" i="11"/>
  <c r="G100" i="11"/>
  <c r="G94" i="11"/>
  <c r="G93" i="11"/>
  <c r="G92" i="11"/>
  <c r="G91" i="11"/>
  <c r="G80" i="11"/>
  <c r="G79" i="11"/>
  <c r="G75" i="11"/>
  <c r="G74" i="11"/>
  <c r="G72" i="11"/>
  <c r="G70" i="11"/>
  <c r="G68" i="11"/>
  <c r="G66" i="11"/>
  <c r="G64" i="11"/>
  <c r="G62" i="11"/>
  <c r="G61" i="11"/>
  <c r="G60" i="11"/>
  <c r="G59" i="11"/>
  <c r="G58" i="11"/>
  <c r="G57" i="11"/>
  <c r="G56" i="11"/>
  <c r="G55" i="11"/>
  <c r="G54" i="11"/>
  <c r="G47" i="11"/>
  <c r="G46" i="11"/>
  <c r="G39" i="11"/>
  <c r="G35" i="11"/>
  <c r="G33" i="11"/>
  <c r="G31" i="11"/>
  <c r="G30" i="11"/>
  <c r="G28" i="11"/>
  <c r="G26" i="11"/>
  <c r="G24" i="11"/>
  <c r="G22" i="11"/>
  <c r="G20" i="11"/>
  <c r="G18" i="11"/>
  <c r="G16" i="11"/>
  <c r="G14" i="11"/>
  <c r="G12" i="11"/>
  <c r="G8" i="11"/>
  <c r="G150" i="11"/>
  <c r="J37" i="11"/>
  <c r="K37" i="11"/>
  <c r="K250" i="11"/>
  <c r="K249" i="11"/>
  <c r="K248" i="11"/>
  <c r="K247" i="11"/>
  <c r="K246" i="11"/>
  <c r="K245" i="11"/>
  <c r="K243" i="11"/>
  <c r="K241" i="11"/>
  <c r="K240" i="11"/>
  <c r="K237" i="11"/>
  <c r="K235" i="11"/>
  <c r="K234" i="11"/>
  <c r="K232" i="11"/>
  <c r="K230" i="11"/>
  <c r="K229" i="11"/>
  <c r="K227" i="11"/>
  <c r="K226" i="11"/>
  <c r="K223" i="11"/>
  <c r="K221" i="11"/>
  <c r="K219" i="11"/>
  <c r="K218" i="11"/>
  <c r="K215" i="11"/>
  <c r="K212" i="11"/>
  <c r="K210" i="11"/>
  <c r="K209" i="11"/>
  <c r="K207" i="11"/>
  <c r="K206" i="11"/>
  <c r="K204" i="11"/>
  <c r="K203" i="11"/>
  <c r="K200" i="11"/>
  <c r="K199" i="11"/>
  <c r="K197" i="11"/>
  <c r="K194" i="11"/>
  <c r="K193" i="11"/>
  <c r="K192" i="11"/>
  <c r="K190" i="11"/>
  <c r="K189" i="11"/>
  <c r="K187" i="11"/>
  <c r="K184" i="11"/>
  <c r="K253" i="11"/>
  <c r="K251" i="11"/>
  <c r="K244" i="11"/>
  <c r="K242" i="11"/>
  <c r="K239" i="11"/>
  <c r="K238" i="11"/>
  <c r="K236" i="11"/>
  <c r="K233" i="11"/>
  <c r="K231" i="11"/>
  <c r="K228" i="11"/>
  <c r="K225" i="11"/>
  <c r="K224" i="11"/>
  <c r="K222" i="11"/>
  <c r="K220" i="11"/>
  <c r="K217" i="11"/>
  <c r="K216" i="11"/>
  <c r="K214" i="11"/>
  <c r="K213" i="11"/>
  <c r="K202" i="11"/>
  <c r="K201" i="11"/>
  <c r="K191" i="11"/>
  <c r="K188" i="11"/>
  <c r="K186" i="11"/>
  <c r="K185" i="11"/>
  <c r="K183" i="11"/>
  <c r="K181" i="11"/>
  <c r="K179" i="11"/>
  <c r="K177" i="11"/>
  <c r="K173" i="11"/>
  <c r="K171" i="11"/>
  <c r="K169" i="11"/>
  <c r="K167" i="11"/>
  <c r="K165" i="11"/>
  <c r="K163" i="11"/>
  <c r="K161" i="11"/>
  <c r="K159" i="11"/>
  <c r="K154" i="11"/>
  <c r="K152" i="11"/>
  <c r="K146" i="11"/>
  <c r="K145" i="11"/>
  <c r="K143" i="11"/>
  <c r="K141" i="11"/>
  <c r="K139" i="11"/>
  <c r="K137" i="11"/>
  <c r="K135" i="11"/>
  <c r="K133" i="11"/>
  <c r="K130" i="11"/>
  <c r="K128" i="11"/>
  <c r="K125" i="11"/>
  <c r="K123" i="11"/>
  <c r="K121" i="11"/>
  <c r="K119" i="11"/>
  <c r="K117" i="11"/>
  <c r="K111" i="11"/>
  <c r="K109" i="11"/>
  <c r="K107" i="11"/>
  <c r="K105" i="11"/>
  <c r="K104" i="11"/>
  <c r="K103" i="11"/>
  <c r="K101" i="11"/>
  <c r="K99" i="11"/>
  <c r="K98" i="11"/>
  <c r="K97" i="11"/>
  <c r="K96" i="11"/>
  <c r="K95" i="11"/>
  <c r="K90" i="11"/>
  <c r="K85" i="11"/>
  <c r="K83" i="11"/>
  <c r="K82" i="11"/>
  <c r="K80" i="11"/>
  <c r="K78" i="11"/>
  <c r="K77" i="11"/>
  <c r="K76" i="11"/>
  <c r="K74" i="11"/>
  <c r="K252" i="11"/>
  <c r="K211" i="11"/>
  <c r="K208" i="11"/>
  <c r="K205" i="11"/>
  <c r="K182" i="11"/>
  <c r="K180" i="11"/>
  <c r="K178" i="11"/>
  <c r="K174" i="11"/>
  <c r="K172" i="11"/>
  <c r="K170" i="11"/>
  <c r="K168" i="11"/>
  <c r="K166" i="11"/>
  <c r="K164" i="11"/>
  <c r="K162" i="11"/>
  <c r="K160" i="11"/>
  <c r="K158" i="11"/>
  <c r="K157" i="11"/>
  <c r="K156" i="11"/>
  <c r="K155" i="11"/>
  <c r="K153" i="11"/>
  <c r="K149" i="11"/>
  <c r="K147" i="11"/>
  <c r="K89" i="11"/>
  <c r="K88" i="11"/>
  <c r="K87" i="11"/>
  <c r="K86" i="11"/>
  <c r="K84" i="11"/>
  <c r="K81" i="11"/>
  <c r="K73" i="11"/>
  <c r="K71" i="11"/>
  <c r="K69" i="11"/>
  <c r="K67" i="11"/>
  <c r="K65" i="11"/>
  <c r="K63" i="11"/>
  <c r="K53" i="11"/>
  <c r="K51" i="11"/>
  <c r="K50" i="11"/>
  <c r="K49" i="11"/>
  <c r="K48" i="11"/>
  <c r="K45" i="11"/>
  <c r="K43" i="11"/>
  <c r="K42" i="11"/>
  <c r="K41" i="11"/>
  <c r="K40" i="11"/>
  <c r="K34" i="11"/>
  <c r="K32" i="11"/>
  <c r="K29" i="11"/>
  <c r="K27" i="11"/>
  <c r="K25" i="11"/>
  <c r="K23" i="11"/>
  <c r="K21" i="11"/>
  <c r="K19" i="11"/>
  <c r="K17" i="11"/>
  <c r="K15" i="11"/>
  <c r="K13" i="11"/>
  <c r="K10" i="11"/>
  <c r="J8" i="11"/>
  <c r="K198" i="11"/>
  <c r="K196" i="11"/>
  <c r="K195" i="11"/>
  <c r="K176" i="11"/>
  <c r="K151" i="11"/>
  <c r="K144" i="11"/>
  <c r="K142" i="11"/>
  <c r="K140" i="11"/>
  <c r="K138" i="11"/>
  <c r="K136" i="11"/>
  <c r="K134" i="11"/>
  <c r="K132" i="11"/>
  <c r="K131" i="11"/>
  <c r="K129" i="11"/>
  <c r="K127" i="11"/>
  <c r="K126" i="11"/>
  <c r="K124" i="11"/>
  <c r="K122" i="11"/>
  <c r="K120" i="11"/>
  <c r="K118" i="11"/>
  <c r="K116" i="11"/>
  <c r="K113" i="11"/>
  <c r="K112" i="11"/>
  <c r="K110" i="11"/>
  <c r="K108" i="11"/>
  <c r="K106" i="11"/>
  <c r="K102" i="11"/>
  <c r="K100" i="11"/>
  <c r="K94" i="11"/>
  <c r="K93" i="11"/>
  <c r="K92" i="11"/>
  <c r="K91" i="11"/>
  <c r="K79" i="11"/>
  <c r="K75" i="11"/>
  <c r="K72" i="11"/>
  <c r="K70" i="11"/>
  <c r="K68" i="11"/>
  <c r="K66" i="11"/>
  <c r="K64" i="11"/>
  <c r="K62" i="11"/>
  <c r="K61" i="11"/>
  <c r="K60" i="11"/>
  <c r="K59" i="11"/>
  <c r="K58" i="11"/>
  <c r="K57" i="11"/>
  <c r="K56" i="11"/>
  <c r="K55" i="11"/>
  <c r="K54" i="11"/>
  <c r="K47" i="11"/>
  <c r="K46" i="11"/>
  <c r="K39" i="11"/>
  <c r="K35" i="11"/>
  <c r="K33" i="11"/>
  <c r="K31" i="11"/>
  <c r="K30" i="11"/>
  <c r="K28" i="11"/>
  <c r="K26" i="11"/>
  <c r="K24" i="11"/>
  <c r="K22" i="11"/>
  <c r="K20" i="11"/>
  <c r="K18" i="11"/>
  <c r="K16" i="11"/>
  <c r="K14" i="11"/>
  <c r="K12" i="11"/>
  <c r="K8" i="11"/>
  <c r="G175" i="11"/>
  <c r="K150" i="11"/>
  <c r="J150" i="11"/>
  <c r="G115" i="11"/>
  <c r="G38" i="11"/>
  <c r="G36" i="11"/>
  <c r="H175" i="9" l="1"/>
  <c r="H174" i="9" s="1"/>
  <c r="H150" i="9"/>
  <c r="H113" i="9"/>
  <c r="H62" i="9"/>
  <c r="H37" i="9"/>
  <c r="H253" i="9"/>
  <c r="H250" i="9"/>
  <c r="H190" i="9"/>
  <c r="H148" i="9"/>
  <c r="H147" i="9"/>
  <c r="H66" i="9"/>
  <c r="H36" i="9"/>
  <c r="H35" i="9"/>
  <c r="H149" i="9" l="1"/>
  <c r="H8" i="9"/>
  <c r="D8" i="9" l="1"/>
  <c r="D113" i="9" l="1"/>
  <c r="E113" i="9"/>
  <c r="D200" i="6" l="1"/>
  <c r="D162" i="6"/>
  <c r="J160" i="6"/>
  <c r="D148" i="6"/>
  <c r="D146" i="6"/>
  <c r="J134" i="6"/>
  <c r="D125" i="6"/>
  <c r="D123" i="6"/>
  <c r="D122" i="6"/>
  <c r="J122" i="6"/>
  <c r="J120" i="6"/>
  <c r="J100" i="6"/>
  <c r="J99" i="6" s="1"/>
  <c r="D92" i="6"/>
  <c r="J67" i="6"/>
  <c r="D53" i="6"/>
  <c r="D50" i="6"/>
  <c r="J44" i="6"/>
  <c r="J41" i="6"/>
  <c r="D35" i="6"/>
  <c r="J33" i="6"/>
  <c r="D33" i="6"/>
  <c r="D34" i="6" s="1"/>
  <c r="J32" i="6"/>
  <c r="D80" i="5"/>
  <c r="D70" i="5"/>
  <c r="J69" i="5"/>
  <c r="J60" i="5"/>
  <c r="J58" i="5"/>
  <c r="J57" i="5"/>
  <c r="J37" i="5"/>
  <c r="J32" i="5"/>
  <c r="D31" i="5"/>
  <c r="J29" i="5"/>
  <c r="D28" i="5"/>
  <c r="J25" i="5"/>
  <c r="J23" i="5"/>
  <c r="D22" i="5"/>
  <c r="D55" i="4"/>
  <c r="D48" i="4"/>
  <c r="D29" i="4"/>
  <c r="D26" i="4"/>
  <c r="J23" i="4"/>
  <c r="J20" i="4"/>
  <c r="J18" i="4"/>
  <c r="D238" i="3"/>
  <c r="J192" i="3"/>
  <c r="D181" i="3"/>
  <c r="D166" i="3"/>
  <c r="D165" i="3"/>
  <c r="D164" i="3"/>
  <c r="J148" i="3"/>
  <c r="D141" i="3"/>
  <c r="D139" i="3"/>
  <c r="D138" i="3"/>
  <c r="J135" i="3"/>
  <c r="J134" i="3"/>
  <c r="J133" i="3"/>
  <c r="J110" i="3"/>
  <c r="D107" i="3"/>
  <c r="J78" i="3"/>
  <c r="D63" i="3"/>
  <c r="D59" i="3"/>
  <c r="J46" i="3"/>
  <c r="J42" i="3"/>
  <c r="D35" i="3"/>
  <c r="D33" i="3"/>
  <c r="J6" i="3"/>
  <c r="D6" i="3"/>
  <c r="K136" i="6" l="1"/>
  <c r="D124" i="6"/>
  <c r="K106" i="6"/>
  <c r="K64" i="6"/>
  <c r="K54" i="6"/>
  <c r="K24" i="6"/>
  <c r="K20" i="6"/>
  <c r="K16" i="6"/>
  <c r="K12" i="6"/>
  <c r="K8" i="6"/>
  <c r="K62" i="6"/>
  <c r="K23" i="6"/>
  <c r="K19" i="6"/>
  <c r="K15" i="6"/>
  <c r="K11" i="6"/>
  <c r="K6" i="6"/>
  <c r="K122" i="6"/>
  <c r="J70" i="5"/>
  <c r="K99" i="6"/>
  <c r="E146" i="6"/>
  <c r="K159" i="6"/>
  <c r="K157" i="6"/>
  <c r="K155" i="6"/>
  <c r="K153" i="6"/>
  <c r="K150" i="6"/>
  <c r="K134" i="6"/>
  <c r="K127" i="6"/>
  <c r="K118" i="6"/>
  <c r="K116" i="6"/>
  <c r="K114" i="6"/>
  <c r="K112" i="6"/>
  <c r="K160" i="6"/>
  <c r="K149" i="6"/>
  <c r="K147" i="6"/>
  <c r="K145" i="6"/>
  <c r="K143" i="6"/>
  <c r="K141" i="6"/>
  <c r="K139" i="6"/>
  <c r="K137" i="6"/>
  <c r="K133" i="6"/>
  <c r="K131" i="6"/>
  <c r="K128" i="6"/>
  <c r="K125" i="6"/>
  <c r="K123" i="6"/>
  <c r="K107" i="6"/>
  <c r="K103" i="6"/>
  <c r="K95" i="6"/>
  <c r="K93" i="6"/>
  <c r="K91" i="6"/>
  <c r="K89" i="6"/>
  <c r="K87" i="6"/>
  <c r="K85" i="6"/>
  <c r="K83" i="6"/>
  <c r="K81" i="6"/>
  <c r="K79" i="6"/>
  <c r="K77" i="6"/>
  <c r="K75" i="6"/>
  <c r="K73" i="6"/>
  <c r="K71" i="6"/>
  <c r="K69" i="6"/>
  <c r="K58" i="6"/>
  <c r="K56" i="6"/>
  <c r="K51" i="6"/>
  <c r="K49" i="6"/>
  <c r="K47" i="6"/>
  <c r="K45" i="6"/>
  <c r="K39" i="6"/>
  <c r="K37" i="6"/>
  <c r="K35" i="6"/>
  <c r="K30" i="6"/>
  <c r="K28" i="6"/>
  <c r="K26" i="6"/>
  <c r="K31" i="6"/>
  <c r="K42" i="6"/>
  <c r="K53" i="6"/>
  <c r="K59" i="6"/>
  <c r="K63" i="6"/>
  <c r="K67" i="6"/>
  <c r="K100" i="6"/>
  <c r="K108" i="6"/>
  <c r="J121" i="6"/>
  <c r="K121" i="6" s="1"/>
  <c r="D147" i="6"/>
  <c r="J24" i="5"/>
  <c r="K23" i="5"/>
  <c r="D23" i="5"/>
  <c r="K29" i="5"/>
  <c r="J59" i="5"/>
  <c r="D71" i="5"/>
  <c r="D22" i="4"/>
  <c r="E237" i="3"/>
  <c r="E234" i="3"/>
  <c r="E232" i="3"/>
  <c r="E230" i="3"/>
  <c r="E228" i="3"/>
  <c r="E226" i="3"/>
  <c r="E224" i="3"/>
  <c r="E222" i="3"/>
  <c r="E220" i="3"/>
  <c r="E218" i="3"/>
  <c r="E216" i="3"/>
  <c r="E214" i="3"/>
  <c r="E212" i="3"/>
  <c r="E210" i="3"/>
  <c r="E208" i="3"/>
  <c r="E206" i="3"/>
  <c r="E204" i="3"/>
  <c r="E202" i="3"/>
  <c r="E200" i="3"/>
  <c r="E198" i="3"/>
  <c r="E196" i="3"/>
  <c r="E194" i="3"/>
  <c r="E192" i="3"/>
  <c r="E191" i="3"/>
  <c r="E190" i="3"/>
  <c r="E189" i="3"/>
  <c r="E188" i="3"/>
  <c r="E187" i="3"/>
  <c r="E186" i="3"/>
  <c r="E185" i="3"/>
  <c r="E184" i="3"/>
  <c r="E183" i="3"/>
  <c r="E182" i="3"/>
  <c r="E163" i="3"/>
  <c r="E162" i="3"/>
  <c r="E148" i="3"/>
  <c r="E147" i="3"/>
  <c r="E146" i="3"/>
  <c r="E145" i="3"/>
  <c r="E144" i="3"/>
  <c r="E143" i="3"/>
  <c r="E142" i="3"/>
  <c r="E137" i="3"/>
  <c r="E136" i="3"/>
  <c r="E134" i="3"/>
  <c r="E233" i="3"/>
  <c r="E229" i="3"/>
  <c r="E225" i="3"/>
  <c r="E221" i="3"/>
  <c r="E217" i="3"/>
  <c r="E213" i="3"/>
  <c r="E209" i="3"/>
  <c r="E205" i="3"/>
  <c r="E201" i="3"/>
  <c r="E197" i="3"/>
  <c r="E193" i="3"/>
  <c r="E180" i="3"/>
  <c r="E178" i="3"/>
  <c r="E176" i="3"/>
  <c r="E174" i="3"/>
  <c r="E172" i="3"/>
  <c r="E170" i="3"/>
  <c r="E168" i="3"/>
  <c r="E166" i="3"/>
  <c r="E164" i="3"/>
  <c r="E159" i="3"/>
  <c r="E157" i="3"/>
  <c r="E155" i="3"/>
  <c r="E153" i="3"/>
  <c r="E151" i="3"/>
  <c r="E149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1" i="3"/>
  <c r="E109" i="3"/>
  <c r="E108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58" i="3"/>
  <c r="E57" i="3"/>
  <c r="E56" i="3"/>
  <c r="E55" i="3"/>
  <c r="E54" i="3"/>
  <c r="E53" i="3"/>
  <c r="E52" i="3"/>
  <c r="E51" i="3"/>
  <c r="E50" i="3"/>
  <c r="E49" i="3"/>
  <c r="E48" i="3"/>
  <c r="E47" i="3"/>
  <c r="E42" i="3"/>
  <c r="E41" i="3"/>
  <c r="E40" i="3"/>
  <c r="E39" i="3"/>
  <c r="E38" i="3"/>
  <c r="E37" i="3"/>
  <c r="E36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4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0" i="3"/>
  <c r="K138" i="3"/>
  <c r="K132" i="3"/>
  <c r="K191" i="3"/>
  <c r="K189" i="3"/>
  <c r="K187" i="3"/>
  <c r="K185" i="3"/>
  <c r="K183" i="3"/>
  <c r="K181" i="3"/>
  <c r="K165" i="3"/>
  <c r="K163" i="3"/>
  <c r="K161" i="3"/>
  <c r="K147" i="3"/>
  <c r="K145" i="3"/>
  <c r="K143" i="3"/>
  <c r="K141" i="3"/>
  <c r="K136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62" i="3"/>
  <c r="K61" i="3"/>
  <c r="K60" i="3"/>
  <c r="K59" i="3"/>
  <c r="K45" i="3"/>
  <c r="K44" i="3"/>
  <c r="K43" i="3"/>
  <c r="K34" i="3"/>
  <c r="E8" i="3"/>
  <c r="K9" i="3"/>
  <c r="K11" i="3"/>
  <c r="K13" i="3"/>
  <c r="K15" i="3"/>
  <c r="K17" i="3"/>
  <c r="K19" i="3"/>
  <c r="K21" i="3"/>
  <c r="K23" i="3"/>
  <c r="K25" i="3"/>
  <c r="K27" i="3"/>
  <c r="K29" i="3"/>
  <c r="K32" i="3"/>
  <c r="K31" i="3"/>
  <c r="E33" i="3"/>
  <c r="K33" i="3"/>
  <c r="E35" i="3"/>
  <c r="D34" i="3"/>
  <c r="E34" i="3" s="1"/>
  <c r="K36" i="3"/>
  <c r="K38" i="3"/>
  <c r="K40" i="3"/>
  <c r="K42" i="3"/>
  <c r="E44" i="3"/>
  <c r="E46" i="3"/>
  <c r="K46" i="3"/>
  <c r="K48" i="3"/>
  <c r="K50" i="3"/>
  <c r="K52" i="3"/>
  <c r="K54" i="3"/>
  <c r="K56" i="3"/>
  <c r="K58" i="3"/>
  <c r="E59" i="3"/>
  <c r="E61" i="3"/>
  <c r="E63" i="3"/>
  <c r="K64" i="3"/>
  <c r="K66" i="3"/>
  <c r="K68" i="3"/>
  <c r="K70" i="3"/>
  <c r="K72" i="3"/>
  <c r="K74" i="3"/>
  <c r="K76" i="3"/>
  <c r="K78" i="3"/>
  <c r="E80" i="3"/>
  <c r="E82" i="3"/>
  <c r="E84" i="3"/>
  <c r="E86" i="3"/>
  <c r="E88" i="3"/>
  <c r="E90" i="3"/>
  <c r="E92" i="3"/>
  <c r="E94" i="3"/>
  <c r="E96" i="3"/>
  <c r="E98" i="3"/>
  <c r="E100" i="3"/>
  <c r="E102" i="3"/>
  <c r="E104" i="3"/>
  <c r="E106" i="3"/>
  <c r="K107" i="3"/>
  <c r="K109" i="3"/>
  <c r="J111" i="3"/>
  <c r="K111" i="3" s="1"/>
  <c r="K113" i="3"/>
  <c r="K115" i="3"/>
  <c r="K117" i="3"/>
  <c r="K119" i="3"/>
  <c r="K121" i="3"/>
  <c r="K123" i="3"/>
  <c r="K125" i="3"/>
  <c r="K127" i="3"/>
  <c r="K129" i="3"/>
  <c r="K131" i="3"/>
  <c r="K137" i="3"/>
  <c r="E138" i="3"/>
  <c r="K139" i="3"/>
  <c r="K142" i="3"/>
  <c r="K146" i="3"/>
  <c r="E150" i="3"/>
  <c r="E154" i="3"/>
  <c r="E158" i="3"/>
  <c r="K162" i="3"/>
  <c r="E165" i="3"/>
  <c r="E167" i="3"/>
  <c r="E171" i="3"/>
  <c r="E175" i="3"/>
  <c r="E179" i="3"/>
  <c r="K182" i="3"/>
  <c r="K186" i="3"/>
  <c r="K190" i="3"/>
  <c r="E195" i="3"/>
  <c r="E203" i="3"/>
  <c r="E211" i="3"/>
  <c r="E219" i="3"/>
  <c r="E227" i="3"/>
  <c r="E235" i="3"/>
  <c r="E6" i="3"/>
  <c r="K6" i="3"/>
  <c r="K8" i="3"/>
  <c r="K10" i="3"/>
  <c r="K12" i="3"/>
  <c r="K14" i="3"/>
  <c r="K16" i="3"/>
  <c r="K18" i="3"/>
  <c r="K20" i="3"/>
  <c r="K22" i="3"/>
  <c r="K24" i="3"/>
  <c r="K26" i="3"/>
  <c r="K28" i="3"/>
  <c r="K30" i="3"/>
  <c r="E32" i="3"/>
  <c r="K35" i="3"/>
  <c r="K37" i="3"/>
  <c r="K39" i="3"/>
  <c r="K41" i="3"/>
  <c r="E43" i="3"/>
  <c r="E45" i="3"/>
  <c r="K47" i="3"/>
  <c r="K49" i="3"/>
  <c r="K51" i="3"/>
  <c r="K53" i="3"/>
  <c r="K55" i="3"/>
  <c r="K57" i="3"/>
  <c r="E60" i="3"/>
  <c r="E62" i="3"/>
  <c r="K63" i="3"/>
  <c r="K65" i="3"/>
  <c r="K67" i="3"/>
  <c r="K69" i="3"/>
  <c r="K71" i="3"/>
  <c r="K73" i="3"/>
  <c r="K75" i="3"/>
  <c r="K77" i="3"/>
  <c r="E79" i="3"/>
  <c r="E81" i="3"/>
  <c r="E83" i="3"/>
  <c r="E85" i="3"/>
  <c r="E87" i="3"/>
  <c r="E89" i="3"/>
  <c r="E91" i="3"/>
  <c r="E93" i="3"/>
  <c r="E95" i="3"/>
  <c r="E97" i="3"/>
  <c r="E99" i="3"/>
  <c r="E101" i="3"/>
  <c r="E103" i="3"/>
  <c r="E105" i="3"/>
  <c r="E107" i="3"/>
  <c r="K108" i="3"/>
  <c r="E110" i="3"/>
  <c r="K110" i="3"/>
  <c r="E112" i="3"/>
  <c r="K112" i="3"/>
  <c r="K114" i="3"/>
  <c r="K116" i="3"/>
  <c r="K118" i="3"/>
  <c r="K120" i="3"/>
  <c r="K122" i="3"/>
  <c r="K124" i="3"/>
  <c r="K126" i="3"/>
  <c r="K128" i="3"/>
  <c r="K130" i="3"/>
  <c r="E133" i="3"/>
  <c r="K133" i="3"/>
  <c r="E135" i="3"/>
  <c r="K135" i="3"/>
  <c r="E141" i="3"/>
  <c r="D140" i="3"/>
  <c r="E140" i="3" s="1"/>
  <c r="K144" i="3"/>
  <c r="K148" i="3"/>
  <c r="E152" i="3"/>
  <c r="E156" i="3"/>
  <c r="E160" i="3"/>
  <c r="E169" i="3"/>
  <c r="E173" i="3"/>
  <c r="E177" i="3"/>
  <c r="E181" i="3"/>
  <c r="K184" i="3"/>
  <c r="K188" i="3"/>
  <c r="K192" i="3"/>
  <c r="E199" i="3"/>
  <c r="E207" i="3"/>
  <c r="E215" i="3"/>
  <c r="E223" i="3"/>
  <c r="E231" i="3"/>
  <c r="K134" i="3"/>
  <c r="E139" i="3"/>
  <c r="E238" i="3"/>
  <c r="K97" i="6" l="1"/>
  <c r="K101" i="6"/>
  <c r="K102" i="6"/>
  <c r="K120" i="6"/>
  <c r="K104" i="6"/>
  <c r="K98" i="6"/>
  <c r="K65" i="6"/>
  <c r="K61" i="6"/>
  <c r="K55" i="6"/>
  <c r="K44" i="6"/>
  <c r="K33" i="6"/>
  <c r="K25" i="6"/>
  <c r="K27" i="6"/>
  <c r="K29" i="6"/>
  <c r="K34" i="6"/>
  <c r="K36" i="6"/>
  <c r="K38" i="6"/>
  <c r="K40" i="6"/>
  <c r="K46" i="6"/>
  <c r="K48" i="6"/>
  <c r="K50" i="6"/>
  <c r="K52" i="6"/>
  <c r="K57" i="6"/>
  <c r="K68" i="6"/>
  <c r="K70" i="6"/>
  <c r="K72" i="6"/>
  <c r="K74" i="6"/>
  <c r="K76" i="6"/>
  <c r="K78" i="6"/>
  <c r="K80" i="6"/>
  <c r="K82" i="6"/>
  <c r="K84" i="6"/>
  <c r="K86" i="6"/>
  <c r="K88" i="6"/>
  <c r="K90" i="6"/>
  <c r="K92" i="6"/>
  <c r="K94" i="6"/>
  <c r="K96" i="6"/>
  <c r="K105" i="6"/>
  <c r="K109" i="6"/>
  <c r="K124" i="6"/>
  <c r="K126" i="6"/>
  <c r="K130" i="6"/>
  <c r="K132" i="6"/>
  <c r="K138" i="6"/>
  <c r="K140" i="6"/>
  <c r="K142" i="6"/>
  <c r="K144" i="6"/>
  <c r="K146" i="6"/>
  <c r="K148" i="6"/>
  <c r="K151" i="6"/>
  <c r="K111" i="6"/>
  <c r="K113" i="6"/>
  <c r="K115" i="6"/>
  <c r="K117" i="6"/>
  <c r="K119" i="6"/>
  <c r="K129" i="6"/>
  <c r="K135" i="6"/>
  <c r="K152" i="6"/>
  <c r="K154" i="6"/>
  <c r="K156" i="6"/>
  <c r="K158" i="6"/>
  <c r="K32" i="6"/>
  <c r="K9" i="6"/>
  <c r="K13" i="6"/>
  <c r="K17" i="6"/>
  <c r="K21" i="6"/>
  <c r="K43" i="6"/>
  <c r="K66" i="6"/>
  <c r="K110" i="6"/>
  <c r="K10" i="6"/>
  <c r="K14" i="6"/>
  <c r="K18" i="6"/>
  <c r="K22" i="6"/>
  <c r="K41" i="6"/>
  <c r="K60" i="6"/>
  <c r="E147" i="6"/>
  <c r="E162" i="6"/>
  <c r="E123" i="6"/>
  <c r="E50" i="6"/>
  <c r="E122" i="6"/>
  <c r="E200" i="6"/>
  <c r="E124" i="6"/>
  <c r="E92" i="6"/>
  <c r="K70" i="5"/>
  <c r="K60" i="5"/>
  <c r="K77" i="5"/>
  <c r="K59" i="5"/>
  <c r="K32" i="5"/>
  <c r="K25" i="5"/>
  <c r="E199" i="6"/>
  <c r="E197" i="6"/>
  <c r="E195" i="6"/>
  <c r="E194" i="6"/>
  <c r="E192" i="6"/>
  <c r="E190" i="6"/>
  <c r="E188" i="6"/>
  <c r="E186" i="6"/>
  <c r="E184" i="6"/>
  <c r="E182" i="6"/>
  <c r="E180" i="6"/>
  <c r="E178" i="6"/>
  <c r="E176" i="6"/>
  <c r="E174" i="6"/>
  <c r="E172" i="6"/>
  <c r="E170" i="6"/>
  <c r="E168" i="6"/>
  <c r="E166" i="6"/>
  <c r="E164" i="6"/>
  <c r="E161" i="6"/>
  <c r="E159" i="6"/>
  <c r="E157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0" i="6"/>
  <c r="E129" i="6"/>
  <c r="E128" i="6"/>
  <c r="E127" i="6"/>
  <c r="E126" i="6"/>
  <c r="E125" i="6"/>
  <c r="E121" i="6"/>
  <c r="E120" i="6"/>
  <c r="E119" i="6"/>
  <c r="E118" i="6"/>
  <c r="E116" i="6"/>
  <c r="E198" i="6"/>
  <c r="E196" i="6"/>
  <c r="E193" i="6"/>
  <c r="E191" i="6"/>
  <c r="E189" i="6"/>
  <c r="E187" i="6"/>
  <c r="E185" i="6"/>
  <c r="E183" i="6"/>
  <c r="E181" i="6"/>
  <c r="E179" i="6"/>
  <c r="E177" i="6"/>
  <c r="E175" i="6"/>
  <c r="E173" i="6"/>
  <c r="E171" i="6"/>
  <c r="E169" i="6"/>
  <c r="E167" i="6"/>
  <c r="E165" i="6"/>
  <c r="E163" i="6"/>
  <c r="E160" i="6"/>
  <c r="E158" i="6"/>
  <c r="E156" i="6"/>
  <c r="E155" i="6"/>
  <c r="E154" i="6"/>
  <c r="E153" i="6"/>
  <c r="E152" i="6"/>
  <c r="E151" i="6"/>
  <c r="E150" i="6"/>
  <c r="E149" i="6"/>
  <c r="E132" i="6"/>
  <c r="E131" i="6"/>
  <c r="E117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4" i="6"/>
  <c r="E65" i="6"/>
  <c r="E64" i="6"/>
  <c r="E63" i="6"/>
  <c r="E62" i="6"/>
  <c r="E61" i="6"/>
  <c r="E60" i="6"/>
  <c r="E59" i="6"/>
  <c r="E58" i="6"/>
  <c r="E52" i="6"/>
  <c r="E51" i="6"/>
  <c r="E42" i="6"/>
  <c r="E41" i="6"/>
  <c r="E95" i="6"/>
  <c r="E93" i="6"/>
  <c r="E91" i="6"/>
  <c r="E89" i="6"/>
  <c r="E87" i="6"/>
  <c r="E85" i="6"/>
  <c r="E83" i="6"/>
  <c r="E80" i="6"/>
  <c r="E78" i="6"/>
  <c r="E76" i="6"/>
  <c r="E74" i="6"/>
  <c r="E71" i="6"/>
  <c r="E69" i="6"/>
  <c r="E67" i="6"/>
  <c r="E55" i="6"/>
  <c r="E53" i="6"/>
  <c r="E49" i="6"/>
  <c r="E47" i="6"/>
  <c r="E45" i="6"/>
  <c r="E44" i="6"/>
  <c r="E40" i="6"/>
  <c r="E37" i="6"/>
  <c r="E35" i="6"/>
  <c r="E33" i="6"/>
  <c r="E32" i="6"/>
  <c r="E30" i="6"/>
  <c r="E28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90" i="6"/>
  <c r="E88" i="6"/>
  <c r="E86" i="6"/>
  <c r="E84" i="6"/>
  <c r="E82" i="6"/>
  <c r="E81" i="6"/>
  <c r="E79" i="6"/>
  <c r="E77" i="6"/>
  <c r="E75" i="6"/>
  <c r="E73" i="6"/>
  <c r="E72" i="6"/>
  <c r="E70" i="6"/>
  <c r="E68" i="6"/>
  <c r="E66" i="6"/>
  <c r="E56" i="6"/>
  <c r="E54" i="6"/>
  <c r="E48" i="6"/>
  <c r="E46" i="6"/>
  <c r="E43" i="6"/>
  <c r="E39" i="6"/>
  <c r="E38" i="6"/>
  <c r="E36" i="6"/>
  <c r="E31" i="6"/>
  <c r="E29" i="6"/>
  <c r="E27" i="6"/>
  <c r="E6" i="6"/>
  <c r="E148" i="6"/>
  <c r="E34" i="6"/>
  <c r="K76" i="5"/>
  <c r="K68" i="5"/>
  <c r="K67" i="5"/>
  <c r="K66" i="5"/>
  <c r="K65" i="5"/>
  <c r="K64" i="5"/>
  <c r="K63" i="5"/>
  <c r="K62" i="5"/>
  <c r="K61" i="5"/>
  <c r="K56" i="5"/>
  <c r="K55" i="5"/>
  <c r="K54" i="5"/>
  <c r="K53" i="5"/>
  <c r="K36" i="5"/>
  <c r="K35" i="5"/>
  <c r="K34" i="5"/>
  <c r="K33" i="5"/>
  <c r="K31" i="5"/>
  <c r="K30" i="5"/>
  <c r="K28" i="5"/>
  <c r="K27" i="5"/>
  <c r="K26" i="5"/>
  <c r="K22" i="5"/>
  <c r="K21" i="5"/>
  <c r="K20" i="5"/>
  <c r="K19" i="5"/>
  <c r="K18" i="5"/>
  <c r="K17" i="5"/>
  <c r="K16" i="5"/>
  <c r="K15" i="5"/>
  <c r="K14" i="5"/>
  <c r="K13" i="5"/>
  <c r="K74" i="5"/>
  <c r="K72" i="5"/>
  <c r="K57" i="5"/>
  <c r="K52" i="5"/>
  <c r="K50" i="5"/>
  <c r="K48" i="5"/>
  <c r="K46" i="5"/>
  <c r="K44" i="5"/>
  <c r="K42" i="5"/>
  <c r="K40" i="5"/>
  <c r="K38" i="5"/>
  <c r="K75" i="5"/>
  <c r="K71" i="5"/>
  <c r="K69" i="5"/>
  <c r="K51" i="5"/>
  <c r="K49" i="5"/>
  <c r="K47" i="5"/>
  <c r="K45" i="5"/>
  <c r="K43" i="5"/>
  <c r="K41" i="5"/>
  <c r="K39" i="5"/>
  <c r="K37" i="5"/>
  <c r="K12" i="5"/>
  <c r="K11" i="5"/>
  <c r="K10" i="5"/>
  <c r="K9" i="5"/>
  <c r="K8" i="5"/>
  <c r="K6" i="5"/>
  <c r="K58" i="5"/>
  <c r="K24" i="5"/>
  <c r="I253" i="9" l="1"/>
  <c r="K253" i="9"/>
  <c r="E253" i="9"/>
  <c r="D253" i="9"/>
  <c r="I250" i="9"/>
  <c r="J250" i="9"/>
  <c r="E250" i="9"/>
  <c r="D250" i="9"/>
  <c r="L250" i="9" s="1"/>
  <c r="L249" i="9"/>
  <c r="J249" i="9"/>
  <c r="F249" i="9"/>
  <c r="L248" i="9"/>
  <c r="K248" i="9"/>
  <c r="J248" i="9"/>
  <c r="F248" i="9"/>
  <c r="L247" i="9"/>
  <c r="J247" i="9"/>
  <c r="F247" i="9"/>
  <c r="L246" i="9"/>
  <c r="K246" i="9"/>
  <c r="J246" i="9"/>
  <c r="F246" i="9"/>
  <c r="L245" i="9"/>
  <c r="J245" i="9"/>
  <c r="F245" i="9"/>
  <c r="L244" i="9"/>
  <c r="K244" i="9"/>
  <c r="J244" i="9"/>
  <c r="F244" i="9"/>
  <c r="L243" i="9"/>
  <c r="J243" i="9"/>
  <c r="F243" i="9"/>
  <c r="L242" i="9"/>
  <c r="K242" i="9"/>
  <c r="J242" i="9"/>
  <c r="F242" i="9"/>
  <c r="L241" i="9"/>
  <c r="J241" i="9"/>
  <c r="F241" i="9"/>
  <c r="L240" i="9"/>
  <c r="K240" i="9"/>
  <c r="J240" i="9"/>
  <c r="F240" i="9"/>
  <c r="L239" i="9"/>
  <c r="J239" i="9"/>
  <c r="F239" i="9"/>
  <c r="L238" i="9"/>
  <c r="K238" i="9"/>
  <c r="J238" i="9"/>
  <c r="F238" i="9"/>
  <c r="L237" i="9"/>
  <c r="J237" i="9"/>
  <c r="F237" i="9"/>
  <c r="L236" i="9"/>
  <c r="K236" i="9"/>
  <c r="J236" i="9"/>
  <c r="F236" i="9"/>
  <c r="L235" i="9"/>
  <c r="J235" i="9"/>
  <c r="F235" i="9"/>
  <c r="L234" i="9"/>
  <c r="K234" i="9"/>
  <c r="J234" i="9"/>
  <c r="F234" i="9"/>
  <c r="L233" i="9"/>
  <c r="J233" i="9"/>
  <c r="F233" i="9"/>
  <c r="L232" i="9"/>
  <c r="K232" i="9"/>
  <c r="J232" i="9"/>
  <c r="F232" i="9"/>
  <c r="L231" i="9"/>
  <c r="J231" i="9"/>
  <c r="F231" i="9"/>
  <c r="L230" i="9"/>
  <c r="K230" i="9"/>
  <c r="J230" i="9"/>
  <c r="F230" i="9"/>
  <c r="L229" i="9"/>
  <c r="J229" i="9"/>
  <c r="F229" i="9"/>
  <c r="L228" i="9"/>
  <c r="K228" i="9"/>
  <c r="J228" i="9"/>
  <c r="F228" i="9"/>
  <c r="L227" i="9"/>
  <c r="J227" i="9"/>
  <c r="F227" i="9"/>
  <c r="L226" i="9"/>
  <c r="K226" i="9"/>
  <c r="J226" i="9"/>
  <c r="L225" i="9"/>
  <c r="K225" i="9"/>
  <c r="J225" i="9"/>
  <c r="F225" i="9"/>
  <c r="L224" i="9"/>
  <c r="J224" i="9"/>
  <c r="F224" i="9"/>
  <c r="L223" i="9"/>
  <c r="K223" i="9"/>
  <c r="J223" i="9"/>
  <c r="F223" i="9"/>
  <c r="L222" i="9"/>
  <c r="J222" i="9"/>
  <c r="F222" i="9"/>
  <c r="L221" i="9"/>
  <c r="K221" i="9"/>
  <c r="J221" i="9"/>
  <c r="F221" i="9"/>
  <c r="L220" i="9"/>
  <c r="J220" i="9"/>
  <c r="L219" i="9"/>
  <c r="J219" i="9"/>
  <c r="F219" i="9"/>
  <c r="L218" i="9"/>
  <c r="K218" i="9"/>
  <c r="J218" i="9"/>
  <c r="F218" i="9"/>
  <c r="L217" i="9"/>
  <c r="J217" i="9"/>
  <c r="F217" i="9"/>
  <c r="L216" i="9"/>
  <c r="K216" i="9"/>
  <c r="J216" i="9"/>
  <c r="F216" i="9"/>
  <c r="L215" i="9"/>
  <c r="J215" i="9"/>
  <c r="F215" i="9"/>
  <c r="L214" i="9"/>
  <c r="K214" i="9"/>
  <c r="J214" i="9"/>
  <c r="F214" i="9"/>
  <c r="L213" i="9"/>
  <c r="J213" i="9"/>
  <c r="F213" i="9"/>
  <c r="L212" i="9"/>
  <c r="K212" i="9"/>
  <c r="J212" i="9"/>
  <c r="F212" i="9"/>
  <c r="L211" i="9"/>
  <c r="J211" i="9"/>
  <c r="F211" i="9"/>
  <c r="L210" i="9"/>
  <c r="K210" i="9"/>
  <c r="J210" i="9"/>
  <c r="F210" i="9"/>
  <c r="L209" i="9"/>
  <c r="J209" i="9"/>
  <c r="F209" i="9"/>
  <c r="L208" i="9"/>
  <c r="K208" i="9"/>
  <c r="J208" i="9"/>
  <c r="F208" i="9"/>
  <c r="L207" i="9"/>
  <c r="J207" i="9"/>
  <c r="F207" i="9"/>
  <c r="L206" i="9"/>
  <c r="K206" i="9"/>
  <c r="J206" i="9"/>
  <c r="F206" i="9"/>
  <c r="L205" i="9"/>
  <c r="J205" i="9"/>
  <c r="F205" i="9"/>
  <c r="L204" i="9"/>
  <c r="K204" i="9"/>
  <c r="J204" i="9"/>
  <c r="F204" i="9"/>
  <c r="L203" i="9"/>
  <c r="J203" i="9"/>
  <c r="F203" i="9"/>
  <c r="L202" i="9"/>
  <c r="K202" i="9"/>
  <c r="J202" i="9"/>
  <c r="F202" i="9"/>
  <c r="L201" i="9"/>
  <c r="J201" i="9"/>
  <c r="F201" i="9"/>
  <c r="L200" i="9"/>
  <c r="K200" i="9"/>
  <c r="J200" i="9"/>
  <c r="F200" i="9"/>
  <c r="L199" i="9"/>
  <c r="J199" i="9"/>
  <c r="F199" i="9"/>
  <c r="L198" i="9"/>
  <c r="K198" i="9"/>
  <c r="J198" i="9"/>
  <c r="L197" i="9"/>
  <c r="K197" i="9"/>
  <c r="J197" i="9"/>
  <c r="F197" i="9"/>
  <c r="L196" i="9"/>
  <c r="J196" i="9"/>
  <c r="F196" i="9"/>
  <c r="L195" i="9"/>
  <c r="K195" i="9"/>
  <c r="J195" i="9"/>
  <c r="F195" i="9"/>
  <c r="L194" i="9"/>
  <c r="J194" i="9"/>
  <c r="F194" i="9"/>
  <c r="L193" i="9"/>
  <c r="K193" i="9"/>
  <c r="J193" i="9"/>
  <c r="F193" i="9"/>
  <c r="L192" i="9"/>
  <c r="J192" i="9"/>
  <c r="L191" i="9"/>
  <c r="J191" i="9"/>
  <c r="F191" i="9"/>
  <c r="I190" i="9"/>
  <c r="E190" i="9"/>
  <c r="D190" i="9"/>
  <c r="L189" i="9"/>
  <c r="J189" i="9"/>
  <c r="F189" i="9"/>
  <c r="L188" i="9"/>
  <c r="J188" i="9"/>
  <c r="F188" i="9"/>
  <c r="L187" i="9"/>
  <c r="J187" i="9"/>
  <c r="F187" i="9"/>
  <c r="L186" i="9"/>
  <c r="J186" i="9"/>
  <c r="F186" i="9"/>
  <c r="L185" i="9"/>
  <c r="J185" i="9"/>
  <c r="F185" i="9"/>
  <c r="L184" i="9"/>
  <c r="J184" i="9"/>
  <c r="F184" i="9"/>
  <c r="L183" i="9"/>
  <c r="J183" i="9"/>
  <c r="F183" i="9"/>
  <c r="L182" i="9"/>
  <c r="J182" i="9"/>
  <c r="F182" i="9"/>
  <c r="L181" i="9"/>
  <c r="J181" i="9"/>
  <c r="F181" i="9"/>
  <c r="L180" i="9"/>
  <c r="J180" i="9"/>
  <c r="F180" i="9"/>
  <c r="L179" i="9"/>
  <c r="J179" i="9"/>
  <c r="F179" i="9"/>
  <c r="L178" i="9"/>
  <c r="J178" i="9"/>
  <c r="F178" i="9"/>
  <c r="L177" i="9"/>
  <c r="J177" i="9"/>
  <c r="F177" i="9"/>
  <c r="L176" i="9"/>
  <c r="J176" i="9"/>
  <c r="F176" i="9"/>
  <c r="K175" i="9"/>
  <c r="I175" i="9"/>
  <c r="J175" i="9"/>
  <c r="E175" i="9"/>
  <c r="E174" i="9" s="1"/>
  <c r="D175" i="9"/>
  <c r="L175" i="9" s="1"/>
  <c r="K173" i="9"/>
  <c r="L172" i="9"/>
  <c r="J172" i="9"/>
  <c r="F172" i="9"/>
  <c r="L171" i="9"/>
  <c r="J171" i="9"/>
  <c r="F171" i="9"/>
  <c r="L170" i="9"/>
  <c r="J170" i="9"/>
  <c r="F170" i="9"/>
  <c r="L169" i="9"/>
  <c r="J169" i="9"/>
  <c r="F169" i="9"/>
  <c r="L168" i="9"/>
  <c r="J168" i="9"/>
  <c r="F168" i="9"/>
  <c r="L167" i="9"/>
  <c r="J167" i="9"/>
  <c r="F167" i="9"/>
  <c r="L166" i="9"/>
  <c r="J166" i="9"/>
  <c r="F166" i="9"/>
  <c r="L165" i="9"/>
  <c r="J165" i="9"/>
  <c r="F165" i="9"/>
  <c r="L164" i="9"/>
  <c r="J164" i="9"/>
  <c r="F164" i="9"/>
  <c r="L163" i="9"/>
  <c r="J163" i="9"/>
  <c r="F163" i="9"/>
  <c r="L162" i="9"/>
  <c r="J162" i="9"/>
  <c r="L161" i="9"/>
  <c r="J161" i="9"/>
  <c r="F161" i="9"/>
  <c r="L160" i="9"/>
  <c r="J160" i="9"/>
  <c r="F160" i="9"/>
  <c r="L159" i="9"/>
  <c r="J159" i="9"/>
  <c r="F159" i="9"/>
  <c r="L158" i="9"/>
  <c r="J158" i="9"/>
  <c r="F158" i="9"/>
  <c r="L157" i="9"/>
  <c r="J157" i="9"/>
  <c r="F157" i="9"/>
  <c r="L156" i="9"/>
  <c r="J156" i="9"/>
  <c r="F156" i="9"/>
  <c r="L155" i="9"/>
  <c r="J155" i="9"/>
  <c r="F155" i="9"/>
  <c r="L154" i="9"/>
  <c r="J154" i="9"/>
  <c r="F154" i="9"/>
  <c r="L153" i="9"/>
  <c r="J153" i="9"/>
  <c r="F153" i="9"/>
  <c r="L152" i="9"/>
  <c r="J152" i="9"/>
  <c r="F152" i="9"/>
  <c r="L151" i="9"/>
  <c r="J151" i="9"/>
  <c r="F151" i="9"/>
  <c r="K150" i="9"/>
  <c r="I150" i="9"/>
  <c r="J150" i="9"/>
  <c r="E150" i="9"/>
  <c r="E149" i="9" s="1"/>
  <c r="D150" i="9"/>
  <c r="L150" i="9" s="1"/>
  <c r="D149" i="9"/>
  <c r="I148" i="9"/>
  <c r="E148" i="9"/>
  <c r="D148" i="9"/>
  <c r="L148" i="9" s="1"/>
  <c r="I147" i="9"/>
  <c r="K147" i="9"/>
  <c r="E147" i="9"/>
  <c r="D147" i="9"/>
  <c r="L144" i="9"/>
  <c r="J144" i="9"/>
  <c r="L143" i="9"/>
  <c r="J143" i="9"/>
  <c r="F143" i="9"/>
  <c r="L142" i="9"/>
  <c r="J142" i="9"/>
  <c r="F142" i="9"/>
  <c r="L141" i="9"/>
  <c r="J141" i="9"/>
  <c r="L140" i="9"/>
  <c r="J140" i="9"/>
  <c r="F140" i="9"/>
  <c r="L139" i="9"/>
  <c r="J139" i="9"/>
  <c r="F139" i="9"/>
  <c r="L138" i="9"/>
  <c r="J138" i="9"/>
  <c r="F138" i="9"/>
  <c r="L137" i="9"/>
  <c r="J137" i="9"/>
  <c r="F137" i="9"/>
  <c r="L136" i="9"/>
  <c r="J136" i="9"/>
  <c r="F136" i="9"/>
  <c r="L135" i="9"/>
  <c r="J135" i="9"/>
  <c r="F135" i="9"/>
  <c r="L134" i="9"/>
  <c r="J134" i="9"/>
  <c r="F134" i="9"/>
  <c r="L133" i="9"/>
  <c r="J133" i="9"/>
  <c r="F133" i="9"/>
  <c r="L132" i="9"/>
  <c r="J132" i="9"/>
  <c r="F132" i="9"/>
  <c r="L131" i="9"/>
  <c r="J131" i="9"/>
  <c r="F131" i="9"/>
  <c r="L130" i="9"/>
  <c r="J130" i="9"/>
  <c r="F130" i="9"/>
  <c r="L129" i="9"/>
  <c r="J129" i="9"/>
  <c r="F129" i="9"/>
  <c r="L128" i="9"/>
  <c r="J128" i="9"/>
  <c r="F128" i="9"/>
  <c r="L127" i="9"/>
  <c r="J127" i="9"/>
  <c r="F127" i="9"/>
  <c r="L126" i="9"/>
  <c r="J126" i="9"/>
  <c r="F126" i="9"/>
  <c r="L125" i="9"/>
  <c r="J125" i="9"/>
  <c r="F125" i="9"/>
  <c r="L124" i="9"/>
  <c r="J124" i="9"/>
  <c r="F124" i="9"/>
  <c r="L123" i="9"/>
  <c r="J123" i="9"/>
  <c r="F123" i="9"/>
  <c r="L122" i="9"/>
  <c r="J122" i="9"/>
  <c r="F122" i="9"/>
  <c r="L121" i="9"/>
  <c r="J121" i="9"/>
  <c r="F121" i="9"/>
  <c r="L120" i="9"/>
  <c r="J120" i="9"/>
  <c r="F120" i="9"/>
  <c r="L119" i="9"/>
  <c r="J119" i="9"/>
  <c r="F119" i="9"/>
  <c r="L118" i="9"/>
  <c r="J118" i="9"/>
  <c r="F118" i="9"/>
  <c r="L117" i="9"/>
  <c r="J117" i="9"/>
  <c r="F117" i="9"/>
  <c r="L116" i="9"/>
  <c r="J116" i="9"/>
  <c r="F116" i="9"/>
  <c r="L115" i="9"/>
  <c r="J115" i="9"/>
  <c r="F115" i="9"/>
  <c r="L114" i="9"/>
  <c r="J114" i="9"/>
  <c r="F114" i="9"/>
  <c r="K113" i="9"/>
  <c r="I113" i="9"/>
  <c r="L113" i="9"/>
  <c r="F113" i="9"/>
  <c r="L112" i="9"/>
  <c r="K112" i="9"/>
  <c r="J112" i="9"/>
  <c r="L111" i="9"/>
  <c r="K111" i="9"/>
  <c r="J111" i="9"/>
  <c r="F111" i="9"/>
  <c r="L110" i="9"/>
  <c r="J110" i="9"/>
  <c r="F110" i="9"/>
  <c r="L109" i="9"/>
  <c r="K109" i="9"/>
  <c r="J109" i="9"/>
  <c r="F109" i="9"/>
  <c r="L108" i="9"/>
  <c r="J108" i="9"/>
  <c r="F108" i="9"/>
  <c r="L107" i="9"/>
  <c r="K107" i="9"/>
  <c r="J107" i="9"/>
  <c r="F107" i="9"/>
  <c r="L106" i="9"/>
  <c r="J106" i="9"/>
  <c r="F106" i="9"/>
  <c r="L105" i="9"/>
  <c r="K105" i="9"/>
  <c r="J105" i="9"/>
  <c r="F105" i="9"/>
  <c r="L104" i="9"/>
  <c r="J104" i="9"/>
  <c r="F104" i="9"/>
  <c r="L103" i="9"/>
  <c r="K103" i="9"/>
  <c r="J103" i="9"/>
  <c r="F103" i="9"/>
  <c r="L102" i="9"/>
  <c r="J102" i="9"/>
  <c r="F102" i="9"/>
  <c r="L101" i="9"/>
  <c r="K101" i="9"/>
  <c r="J101" i="9"/>
  <c r="F101" i="9"/>
  <c r="L100" i="9"/>
  <c r="J100" i="9"/>
  <c r="F100" i="9"/>
  <c r="L99" i="9"/>
  <c r="K99" i="9"/>
  <c r="J99" i="9"/>
  <c r="F99" i="9"/>
  <c r="L97" i="9"/>
  <c r="J97" i="9"/>
  <c r="F97" i="9"/>
  <c r="L96" i="9"/>
  <c r="K96" i="9"/>
  <c r="J96" i="9"/>
  <c r="F96" i="9"/>
  <c r="L95" i="9"/>
  <c r="J95" i="9"/>
  <c r="F95" i="9"/>
  <c r="L94" i="9"/>
  <c r="K94" i="9"/>
  <c r="J94" i="9"/>
  <c r="F94" i="9"/>
  <c r="L93" i="9"/>
  <c r="J93" i="9"/>
  <c r="F93" i="9"/>
  <c r="L92" i="9"/>
  <c r="K92" i="9"/>
  <c r="J92" i="9"/>
  <c r="F92" i="9"/>
  <c r="L91" i="9"/>
  <c r="J91" i="9"/>
  <c r="F91" i="9"/>
  <c r="L90" i="9"/>
  <c r="K90" i="9"/>
  <c r="J90" i="9"/>
  <c r="F90" i="9"/>
  <c r="L89" i="9"/>
  <c r="J89" i="9"/>
  <c r="F89" i="9"/>
  <c r="L88" i="9"/>
  <c r="K88" i="9"/>
  <c r="J88" i="9"/>
  <c r="F88" i="9"/>
  <c r="L87" i="9"/>
  <c r="J87" i="9"/>
  <c r="F87" i="9"/>
  <c r="L86" i="9"/>
  <c r="K86" i="9"/>
  <c r="J86" i="9"/>
  <c r="F86" i="9"/>
  <c r="L85" i="9"/>
  <c r="J85" i="9"/>
  <c r="L84" i="9"/>
  <c r="J84" i="9"/>
  <c r="F84" i="9"/>
  <c r="L83" i="9"/>
  <c r="J83" i="9"/>
  <c r="F83" i="9"/>
  <c r="L82" i="9"/>
  <c r="J82" i="9"/>
  <c r="F82" i="9"/>
  <c r="L81" i="9"/>
  <c r="J81" i="9"/>
  <c r="F81" i="9"/>
  <c r="L80" i="9"/>
  <c r="J80" i="9"/>
  <c r="F80" i="9"/>
  <c r="L79" i="9"/>
  <c r="J79" i="9"/>
  <c r="F79" i="9"/>
  <c r="L78" i="9"/>
  <c r="J78" i="9"/>
  <c r="F78" i="9"/>
  <c r="L77" i="9"/>
  <c r="J77" i="9"/>
  <c r="F77" i="9"/>
  <c r="L76" i="9"/>
  <c r="J76" i="9"/>
  <c r="F76" i="9"/>
  <c r="L75" i="9"/>
  <c r="J75" i="9"/>
  <c r="F75" i="9"/>
  <c r="L74" i="9"/>
  <c r="J74" i="9"/>
  <c r="F74" i="9"/>
  <c r="L73" i="9"/>
  <c r="J73" i="9"/>
  <c r="F73" i="9"/>
  <c r="L72" i="9"/>
  <c r="J72" i="9"/>
  <c r="F72" i="9"/>
  <c r="L71" i="9"/>
  <c r="J71" i="9"/>
  <c r="F71" i="9"/>
  <c r="L70" i="9"/>
  <c r="J70" i="9"/>
  <c r="F70" i="9"/>
  <c r="L69" i="9"/>
  <c r="J69" i="9"/>
  <c r="F69" i="9"/>
  <c r="L68" i="9"/>
  <c r="J68" i="9"/>
  <c r="F68" i="9"/>
  <c r="L67" i="9"/>
  <c r="J67" i="9"/>
  <c r="F67" i="9"/>
  <c r="K66" i="9"/>
  <c r="I66" i="9"/>
  <c r="J66" i="9"/>
  <c r="E66" i="9"/>
  <c r="D66" i="9"/>
  <c r="L66" i="9" s="1"/>
  <c r="L65" i="9"/>
  <c r="J65" i="9"/>
  <c r="F65" i="9"/>
  <c r="L64" i="9"/>
  <c r="K64" i="9"/>
  <c r="J64" i="9"/>
  <c r="F64" i="9"/>
  <c r="K63" i="9"/>
  <c r="I62" i="9"/>
  <c r="E62" i="9"/>
  <c r="D62" i="9"/>
  <c r="L62" i="9" s="1"/>
  <c r="L61" i="9"/>
  <c r="J61" i="9"/>
  <c r="F61" i="9"/>
  <c r="L60" i="9"/>
  <c r="J60" i="9"/>
  <c r="F60" i="9"/>
  <c r="L59" i="9"/>
  <c r="J59" i="9"/>
  <c r="F59" i="9"/>
  <c r="L58" i="9"/>
  <c r="J58" i="9"/>
  <c r="F58" i="9"/>
  <c r="L57" i="9"/>
  <c r="J57" i="9"/>
  <c r="F57" i="9"/>
  <c r="L56" i="9"/>
  <c r="J56" i="9"/>
  <c r="F56" i="9"/>
  <c r="L55" i="9"/>
  <c r="J55" i="9"/>
  <c r="F55" i="9"/>
  <c r="L54" i="9"/>
  <c r="J54" i="9"/>
  <c r="F54" i="9"/>
  <c r="L53" i="9"/>
  <c r="J53" i="9"/>
  <c r="F53" i="9"/>
  <c r="L52" i="9"/>
  <c r="J52" i="9"/>
  <c r="F52" i="9"/>
  <c r="L50" i="9"/>
  <c r="J50" i="9"/>
  <c r="F50" i="9"/>
  <c r="L49" i="9"/>
  <c r="J49" i="9"/>
  <c r="F49" i="9"/>
  <c r="L48" i="9"/>
  <c r="J48" i="9"/>
  <c r="F48" i="9"/>
  <c r="L47" i="9"/>
  <c r="J47" i="9"/>
  <c r="F47" i="9"/>
  <c r="L46" i="9"/>
  <c r="J46" i="9"/>
  <c r="F46" i="9"/>
  <c r="L45" i="9"/>
  <c r="J45" i="9"/>
  <c r="L44" i="9"/>
  <c r="J44" i="9"/>
  <c r="L43" i="9"/>
  <c r="J43" i="9"/>
  <c r="L42" i="9"/>
  <c r="J42" i="9"/>
  <c r="F42" i="9"/>
  <c r="L41" i="9"/>
  <c r="J41" i="9"/>
  <c r="F41" i="9"/>
  <c r="L40" i="9"/>
  <c r="J40" i="9"/>
  <c r="F40" i="9"/>
  <c r="L39" i="9"/>
  <c r="J39" i="9"/>
  <c r="F39" i="9"/>
  <c r="L38" i="9"/>
  <c r="J38" i="9"/>
  <c r="F38" i="9"/>
  <c r="K37" i="9"/>
  <c r="I37" i="9"/>
  <c r="I36" i="9" s="1"/>
  <c r="J37" i="9"/>
  <c r="E37" i="9"/>
  <c r="E36" i="9" s="1"/>
  <c r="D37" i="9"/>
  <c r="L37" i="9" s="1"/>
  <c r="K36" i="9"/>
  <c r="D36" i="9"/>
  <c r="K35" i="9"/>
  <c r="I35" i="9"/>
  <c r="J35" i="9"/>
  <c r="E35" i="9"/>
  <c r="D35" i="9"/>
  <c r="L35" i="9" s="1"/>
  <c r="L34" i="9"/>
  <c r="J34" i="9"/>
  <c r="F34" i="9"/>
  <c r="L33" i="9"/>
  <c r="K33" i="9"/>
  <c r="J33" i="9"/>
  <c r="F33" i="9"/>
  <c r="L32" i="9"/>
  <c r="J32" i="9"/>
  <c r="F32" i="9"/>
  <c r="L31" i="9"/>
  <c r="K31" i="9"/>
  <c r="J31" i="9"/>
  <c r="F31" i="9"/>
  <c r="L30" i="9"/>
  <c r="J30" i="9"/>
  <c r="F30" i="9"/>
  <c r="L29" i="9"/>
  <c r="K29" i="9"/>
  <c r="J29" i="9"/>
  <c r="F29" i="9"/>
  <c r="L28" i="9"/>
  <c r="J28" i="9"/>
  <c r="F28" i="9"/>
  <c r="L27" i="9"/>
  <c r="K27" i="9"/>
  <c r="J27" i="9"/>
  <c r="F27" i="9"/>
  <c r="L26" i="9"/>
  <c r="J26" i="9"/>
  <c r="F26" i="9"/>
  <c r="L25" i="9"/>
  <c r="K25" i="9"/>
  <c r="J25" i="9"/>
  <c r="F25" i="9"/>
  <c r="L24" i="9"/>
  <c r="J24" i="9"/>
  <c r="F24" i="9"/>
  <c r="L23" i="9"/>
  <c r="K23" i="9"/>
  <c r="J23" i="9"/>
  <c r="F23" i="9"/>
  <c r="L22" i="9"/>
  <c r="J22" i="9"/>
  <c r="F22" i="9"/>
  <c r="L21" i="9"/>
  <c r="K21" i="9"/>
  <c r="J21" i="9"/>
  <c r="F21" i="9"/>
  <c r="L20" i="9"/>
  <c r="J20" i="9"/>
  <c r="F20" i="9"/>
  <c r="L19" i="9"/>
  <c r="K19" i="9"/>
  <c r="J19" i="9"/>
  <c r="F19" i="9"/>
  <c r="L18" i="9"/>
  <c r="J18" i="9"/>
  <c r="F18" i="9"/>
  <c r="L17" i="9"/>
  <c r="K17" i="9"/>
  <c r="J17" i="9"/>
  <c r="F17" i="9"/>
  <c r="L16" i="9"/>
  <c r="J16" i="9"/>
  <c r="F16" i="9"/>
  <c r="L15" i="9"/>
  <c r="K15" i="9"/>
  <c r="J15" i="9"/>
  <c r="F15" i="9"/>
  <c r="L14" i="9"/>
  <c r="J14" i="9"/>
  <c r="F14" i="9"/>
  <c r="L13" i="9"/>
  <c r="K13" i="9"/>
  <c r="J13" i="9"/>
  <c r="F13" i="9"/>
  <c r="L12" i="9"/>
  <c r="J12" i="9"/>
  <c r="F12" i="9"/>
  <c r="L11" i="9"/>
  <c r="J11" i="9"/>
  <c r="L10" i="9"/>
  <c r="J10" i="9"/>
  <c r="F10" i="9"/>
  <c r="K8" i="9"/>
  <c r="I8" i="9"/>
  <c r="E8" i="9"/>
  <c r="G148" i="9"/>
  <c r="G15" i="9" l="1"/>
  <c r="G17" i="9"/>
  <c r="G23" i="9"/>
  <c r="G27" i="9"/>
  <c r="G29" i="9"/>
  <c r="G33" i="9"/>
  <c r="G64" i="9"/>
  <c r="G149" i="9"/>
  <c r="G193" i="9"/>
  <c r="G195" i="9"/>
  <c r="G197" i="9"/>
  <c r="G200" i="9"/>
  <c r="G202" i="9"/>
  <c r="G204" i="9"/>
  <c r="G206" i="9"/>
  <c r="G208" i="9"/>
  <c r="G210" i="9"/>
  <c r="G212" i="9"/>
  <c r="G214" i="9"/>
  <c r="G216" i="9"/>
  <c r="G218" i="9"/>
  <c r="G221" i="9"/>
  <c r="G223" i="9"/>
  <c r="G225" i="9"/>
  <c r="G228" i="9"/>
  <c r="G230" i="9"/>
  <c r="G232" i="9"/>
  <c r="G234" i="9"/>
  <c r="G236" i="9"/>
  <c r="G238" i="9"/>
  <c r="G240" i="9"/>
  <c r="G242" i="9"/>
  <c r="G244" i="9"/>
  <c r="G246" i="9"/>
  <c r="G248" i="9"/>
  <c r="G13" i="9"/>
  <c r="G19" i="9"/>
  <c r="G21" i="9"/>
  <c r="G25" i="9"/>
  <c r="G31" i="9"/>
  <c r="G35" i="9"/>
  <c r="G36" i="9"/>
  <c r="G37" i="9"/>
  <c r="G62" i="9"/>
  <c r="G86" i="9"/>
  <c r="G88" i="9"/>
  <c r="G90" i="9"/>
  <c r="G92" i="9"/>
  <c r="G94" i="9"/>
  <c r="G96" i="9"/>
  <c r="G99" i="9"/>
  <c r="G101" i="9"/>
  <c r="G103" i="9"/>
  <c r="G105" i="9"/>
  <c r="G107" i="9"/>
  <c r="G109" i="9"/>
  <c r="G111" i="9"/>
  <c r="G112" i="9"/>
  <c r="G253" i="9"/>
  <c r="F36" i="9"/>
  <c r="J36" i="9"/>
  <c r="L36" i="9"/>
  <c r="J147" i="9"/>
  <c r="L149" i="9"/>
  <c r="J173" i="9"/>
  <c r="G249" i="9"/>
  <c r="G247" i="9"/>
  <c r="G245" i="9"/>
  <c r="G243" i="9"/>
  <c r="G241" i="9"/>
  <c r="G239" i="9"/>
  <c r="G237" i="9"/>
  <c r="G235" i="9"/>
  <c r="G233" i="9"/>
  <c r="G231" i="9"/>
  <c r="G229" i="9"/>
  <c r="G227" i="9"/>
  <c r="G224" i="9"/>
  <c r="G222" i="9"/>
  <c r="G219" i="9"/>
  <c r="G217" i="9"/>
  <c r="G215" i="9"/>
  <c r="G213" i="9"/>
  <c r="G211" i="9"/>
  <c r="G209" i="9"/>
  <c r="G207" i="9"/>
  <c r="G205" i="9"/>
  <c r="G203" i="9"/>
  <c r="G201" i="9"/>
  <c r="G199" i="9"/>
  <c r="G196" i="9"/>
  <c r="G194" i="9"/>
  <c r="G188" i="9"/>
  <c r="G186" i="9"/>
  <c r="G184" i="9"/>
  <c r="G182" i="9"/>
  <c r="G180" i="9"/>
  <c r="G178" i="9"/>
  <c r="G176" i="9"/>
  <c r="G250" i="9"/>
  <c r="G191" i="9"/>
  <c r="G189" i="9"/>
  <c r="G187" i="9"/>
  <c r="G185" i="9"/>
  <c r="G183" i="9"/>
  <c r="G181" i="9"/>
  <c r="G179" i="9"/>
  <c r="G177" i="9"/>
  <c r="G175" i="9"/>
  <c r="G171" i="9"/>
  <c r="G169" i="9"/>
  <c r="G167" i="9"/>
  <c r="G165" i="9"/>
  <c r="G163" i="9"/>
  <c r="G161" i="9"/>
  <c r="G159" i="9"/>
  <c r="G157" i="9"/>
  <c r="G155" i="9"/>
  <c r="G153" i="9"/>
  <c r="G151" i="9"/>
  <c r="G142" i="9"/>
  <c r="G140" i="9"/>
  <c r="G138" i="9"/>
  <c r="G136" i="9"/>
  <c r="G134" i="9"/>
  <c r="G132" i="9"/>
  <c r="G130" i="9"/>
  <c r="G128" i="9"/>
  <c r="G126" i="9"/>
  <c r="G124" i="9"/>
  <c r="G122" i="9"/>
  <c r="G120" i="9"/>
  <c r="G118" i="9"/>
  <c r="G116" i="9"/>
  <c r="G114" i="9"/>
  <c r="G110" i="9"/>
  <c r="G108" i="9"/>
  <c r="G106" i="9"/>
  <c r="G104" i="9"/>
  <c r="G102" i="9"/>
  <c r="G100" i="9"/>
  <c r="G97" i="9"/>
  <c r="G95" i="9"/>
  <c r="G93" i="9"/>
  <c r="G91" i="9"/>
  <c r="G89" i="9"/>
  <c r="G87" i="9"/>
  <c r="G83" i="9"/>
  <c r="G81" i="9"/>
  <c r="G79" i="9"/>
  <c r="G77" i="9"/>
  <c r="G75" i="9"/>
  <c r="G73" i="9"/>
  <c r="G71" i="9"/>
  <c r="G69" i="9"/>
  <c r="G67" i="9"/>
  <c r="G65" i="9"/>
  <c r="G61" i="9"/>
  <c r="G59" i="9"/>
  <c r="G57" i="9"/>
  <c r="G55" i="9"/>
  <c r="G53" i="9"/>
  <c r="G50" i="9"/>
  <c r="G48" i="9"/>
  <c r="G46" i="9"/>
  <c r="G44" i="9"/>
  <c r="G42" i="9"/>
  <c r="G40" i="9"/>
  <c r="G38" i="9"/>
  <c r="F8" i="9"/>
  <c r="K249" i="9"/>
  <c r="K247" i="9"/>
  <c r="K245" i="9"/>
  <c r="K243" i="9"/>
  <c r="K241" i="9"/>
  <c r="K239" i="9"/>
  <c r="K237" i="9"/>
  <c r="K235" i="9"/>
  <c r="K233" i="9"/>
  <c r="K231" i="9"/>
  <c r="K229" i="9"/>
  <c r="K227" i="9"/>
  <c r="K224" i="9"/>
  <c r="K222" i="9"/>
  <c r="K220" i="9"/>
  <c r="K219" i="9"/>
  <c r="K217" i="9"/>
  <c r="K215" i="9"/>
  <c r="K213" i="9"/>
  <c r="K211" i="9"/>
  <c r="K209" i="9"/>
  <c r="K207" i="9"/>
  <c r="K205" i="9"/>
  <c r="K203" i="9"/>
  <c r="K201" i="9"/>
  <c r="K199" i="9"/>
  <c r="K196" i="9"/>
  <c r="K194" i="9"/>
  <c r="K192" i="9"/>
  <c r="K188" i="9"/>
  <c r="K186" i="9"/>
  <c r="K184" i="9"/>
  <c r="K182" i="9"/>
  <c r="K180" i="9"/>
  <c r="K178" i="9"/>
  <c r="K176" i="9"/>
  <c r="K191" i="9"/>
  <c r="K189" i="9"/>
  <c r="K187" i="9"/>
  <c r="K185" i="9"/>
  <c r="K183" i="9"/>
  <c r="K181" i="9"/>
  <c r="K179" i="9"/>
  <c r="K177" i="9"/>
  <c r="K171" i="9"/>
  <c r="K169" i="9"/>
  <c r="K167" i="9"/>
  <c r="K165" i="9"/>
  <c r="K163" i="9"/>
  <c r="K161" i="9"/>
  <c r="K159" i="9"/>
  <c r="K157" i="9"/>
  <c r="K155" i="9"/>
  <c r="K153" i="9"/>
  <c r="K151" i="9"/>
  <c r="K142" i="9"/>
  <c r="K140" i="9"/>
  <c r="K138" i="9"/>
  <c r="K136" i="9"/>
  <c r="K134" i="9"/>
  <c r="K132" i="9"/>
  <c r="K130" i="9"/>
  <c r="K128" i="9"/>
  <c r="K126" i="9"/>
  <c r="K124" i="9"/>
  <c r="K122" i="9"/>
  <c r="K120" i="9"/>
  <c r="K118" i="9"/>
  <c r="K116" i="9"/>
  <c r="K114" i="9"/>
  <c r="K110" i="9"/>
  <c r="K108" i="9"/>
  <c r="K106" i="9"/>
  <c r="K104" i="9"/>
  <c r="K102" i="9"/>
  <c r="K100" i="9"/>
  <c r="K97" i="9"/>
  <c r="K95" i="9"/>
  <c r="K93" i="9"/>
  <c r="K91" i="9"/>
  <c r="K89" i="9"/>
  <c r="K87" i="9"/>
  <c r="K85" i="9"/>
  <c r="K83" i="9"/>
  <c r="K81" i="9"/>
  <c r="K79" i="9"/>
  <c r="K77" i="9"/>
  <c r="K75" i="9"/>
  <c r="K73" i="9"/>
  <c r="K71" i="9"/>
  <c r="K69" i="9"/>
  <c r="K67" i="9"/>
  <c r="K65" i="9"/>
  <c r="K61" i="9"/>
  <c r="K59" i="9"/>
  <c r="K57" i="9"/>
  <c r="K55" i="9"/>
  <c r="K53" i="9"/>
  <c r="K50" i="9"/>
  <c r="K48" i="9"/>
  <c r="K46" i="9"/>
  <c r="K44" i="9"/>
  <c r="K42" i="9"/>
  <c r="K40" i="9"/>
  <c r="K38" i="9"/>
  <c r="J8" i="9"/>
  <c r="G10" i="9"/>
  <c r="K10" i="9"/>
  <c r="G12" i="9"/>
  <c r="K12" i="9"/>
  <c r="G14" i="9"/>
  <c r="K14" i="9"/>
  <c r="G16" i="9"/>
  <c r="K16" i="9"/>
  <c r="G18" i="9"/>
  <c r="K18" i="9"/>
  <c r="G20" i="9"/>
  <c r="K20" i="9"/>
  <c r="G22" i="9"/>
  <c r="K22" i="9"/>
  <c r="G24" i="9"/>
  <c r="K24" i="9"/>
  <c r="G26" i="9"/>
  <c r="K26" i="9"/>
  <c r="G28" i="9"/>
  <c r="K28" i="9"/>
  <c r="G30" i="9"/>
  <c r="K30" i="9"/>
  <c r="G32" i="9"/>
  <c r="K32" i="9"/>
  <c r="G34" i="9"/>
  <c r="K34" i="9"/>
  <c r="F35" i="9"/>
  <c r="F37" i="9"/>
  <c r="G39" i="9"/>
  <c r="K39" i="9"/>
  <c r="G41" i="9"/>
  <c r="K41" i="9"/>
  <c r="K43" i="9"/>
  <c r="G45" i="9"/>
  <c r="K45" i="9"/>
  <c r="G47" i="9"/>
  <c r="K47" i="9"/>
  <c r="G49" i="9"/>
  <c r="K49" i="9"/>
  <c r="G52" i="9"/>
  <c r="K52" i="9"/>
  <c r="G54" i="9"/>
  <c r="K54" i="9"/>
  <c r="G56" i="9"/>
  <c r="K56" i="9"/>
  <c r="G58" i="9"/>
  <c r="K58" i="9"/>
  <c r="G60" i="9"/>
  <c r="K60" i="9"/>
  <c r="J62" i="9"/>
  <c r="K62" i="9"/>
  <c r="G66" i="9"/>
  <c r="G68" i="9"/>
  <c r="K68" i="9"/>
  <c r="G70" i="9"/>
  <c r="K70" i="9"/>
  <c r="G72" i="9"/>
  <c r="K72" i="9"/>
  <c r="G74" i="9"/>
  <c r="K74" i="9"/>
  <c r="G76" i="9"/>
  <c r="K76" i="9"/>
  <c r="G78" i="9"/>
  <c r="K78" i="9"/>
  <c r="G80" i="9"/>
  <c r="K80" i="9"/>
  <c r="G82" i="9"/>
  <c r="K82" i="9"/>
  <c r="G84" i="9"/>
  <c r="K84" i="9"/>
  <c r="G113" i="9"/>
  <c r="G115" i="9"/>
  <c r="K115" i="9"/>
  <c r="G117" i="9"/>
  <c r="K117" i="9"/>
  <c r="G119" i="9"/>
  <c r="K119" i="9"/>
  <c r="G121" i="9"/>
  <c r="K121" i="9"/>
  <c r="G123" i="9"/>
  <c r="K123" i="9"/>
  <c r="G125" i="9"/>
  <c r="K125" i="9"/>
  <c r="G127" i="9"/>
  <c r="K127" i="9"/>
  <c r="G129" i="9"/>
  <c r="K129" i="9"/>
  <c r="G131" i="9"/>
  <c r="K131" i="9"/>
  <c r="G133" i="9"/>
  <c r="K133" i="9"/>
  <c r="G135" i="9"/>
  <c r="K135" i="9"/>
  <c r="G137" i="9"/>
  <c r="K137" i="9"/>
  <c r="G139" i="9"/>
  <c r="K139" i="9"/>
  <c r="G141" i="9"/>
  <c r="K141" i="9"/>
  <c r="G143" i="9"/>
  <c r="K143" i="9"/>
  <c r="G144" i="9"/>
  <c r="K144" i="9"/>
  <c r="G147" i="9"/>
  <c r="F147" i="9"/>
  <c r="L147" i="9"/>
  <c r="J148" i="9"/>
  <c r="K148" i="9"/>
  <c r="F149" i="9"/>
  <c r="G150" i="9"/>
  <c r="I149" i="9"/>
  <c r="G152" i="9"/>
  <c r="K152" i="9"/>
  <c r="G154" i="9"/>
  <c r="K154" i="9"/>
  <c r="G156" i="9"/>
  <c r="K156" i="9"/>
  <c r="G158" i="9"/>
  <c r="K158" i="9"/>
  <c r="G160" i="9"/>
  <c r="K160" i="9"/>
  <c r="K162" i="9"/>
  <c r="G164" i="9"/>
  <c r="K164" i="9"/>
  <c r="G166" i="9"/>
  <c r="K166" i="9"/>
  <c r="G168" i="9"/>
  <c r="K168" i="9"/>
  <c r="G170" i="9"/>
  <c r="K170" i="9"/>
  <c r="G172" i="9"/>
  <c r="K172" i="9"/>
  <c r="L173" i="9"/>
  <c r="G173" i="9"/>
  <c r="F173" i="9"/>
  <c r="D174" i="9"/>
  <c r="K190" i="9"/>
  <c r="J190" i="9"/>
  <c r="K250" i="9"/>
  <c r="F62" i="9"/>
  <c r="F66" i="9"/>
  <c r="J113" i="9"/>
  <c r="F148" i="9"/>
  <c r="F150" i="9"/>
  <c r="I174" i="9"/>
  <c r="G190" i="9"/>
  <c r="F190" i="9"/>
  <c r="L190" i="9"/>
  <c r="F175" i="9"/>
  <c r="F250" i="9"/>
  <c r="K174" i="9" l="1"/>
  <c r="J174" i="9"/>
  <c r="G174" i="9"/>
  <c r="F174" i="9"/>
  <c r="L174" i="9"/>
  <c r="K149" i="9"/>
  <c r="J149" i="9"/>
  <c r="D6" i="5"/>
  <c r="E79" i="5" s="1"/>
  <c r="D81" i="5"/>
  <c r="E81" i="5" l="1"/>
  <c r="E74" i="5"/>
  <c r="E85" i="5"/>
  <c r="E14" i="5"/>
  <c r="E51" i="5"/>
  <c r="E38" i="5"/>
  <c r="E46" i="5"/>
  <c r="E62" i="5"/>
  <c r="E68" i="5"/>
  <c r="E21" i="5"/>
  <c r="E47" i="5"/>
  <c r="E59" i="5"/>
  <c r="E73" i="5"/>
  <c r="E19" i="5"/>
  <c r="E29" i="5"/>
  <c r="E57" i="5"/>
  <c r="E44" i="5"/>
  <c r="E90" i="5"/>
  <c r="E32" i="5"/>
  <c r="E77" i="5"/>
  <c r="E17" i="5"/>
  <c r="E60" i="5"/>
  <c r="E66" i="5"/>
  <c r="E48" i="5"/>
  <c r="E36" i="5"/>
  <c r="E37" i="5"/>
  <c r="E87" i="5"/>
  <c r="E76" i="5"/>
  <c r="E54" i="5"/>
  <c r="E40" i="5"/>
  <c r="E70" i="5"/>
  <c r="E65" i="5"/>
  <c r="E80" i="5"/>
  <c r="E55" i="5"/>
  <c r="E45" i="5"/>
  <c r="E26" i="5"/>
  <c r="E9" i="5"/>
  <c r="E15" i="5"/>
  <c r="E78" i="5"/>
  <c r="E69" i="5"/>
  <c r="E34" i="5"/>
  <c r="E33" i="5"/>
  <c r="E41" i="5"/>
  <c r="E20" i="5"/>
  <c r="E83" i="5"/>
  <c r="E89" i="5"/>
  <c r="E71" i="5"/>
  <c r="E58" i="5"/>
  <c r="E23" i="5"/>
  <c r="E75" i="5"/>
  <c r="E42" i="5"/>
  <c r="E10" i="5"/>
  <c r="E53" i="5"/>
  <c r="E52" i="5"/>
  <c r="E8" i="5"/>
  <c r="E16" i="5"/>
  <c r="E13" i="5"/>
  <c r="E24" i="5"/>
  <c r="E30" i="5"/>
  <c r="E18" i="5"/>
  <c r="E22" i="5"/>
  <c r="E35" i="5"/>
  <c r="E64" i="5"/>
  <c r="E84" i="5"/>
  <c r="E43" i="5"/>
  <c r="E88" i="5"/>
  <c r="E28" i="5"/>
  <c r="E39" i="5"/>
  <c r="E31" i="5"/>
  <c r="E12" i="5"/>
  <c r="E27" i="5"/>
  <c r="E63" i="5"/>
  <c r="E25" i="5"/>
  <c r="E11" i="5"/>
  <c r="E61" i="5"/>
  <c r="E6" i="5"/>
  <c r="E56" i="5"/>
  <c r="E49" i="5"/>
  <c r="E67" i="5"/>
  <c r="D6" i="4"/>
  <c r="E13" i="4" s="1"/>
  <c r="E46" i="4" l="1"/>
  <c r="E50" i="4"/>
  <c r="E56" i="4"/>
  <c r="E45" i="4"/>
  <c r="E53" i="4"/>
  <c r="E31" i="4"/>
  <c r="E54" i="4"/>
  <c r="E18" i="4"/>
  <c r="E12" i="4"/>
  <c r="E40" i="4"/>
  <c r="E14" i="4"/>
  <c r="E22" i="4"/>
  <c r="E35" i="4"/>
  <c r="E27" i="4"/>
  <c r="E41" i="4"/>
  <c r="E49" i="4"/>
  <c r="E24" i="4"/>
  <c r="E9" i="4"/>
  <c r="E8" i="4"/>
  <c r="E42" i="4"/>
  <c r="E6" i="4"/>
  <c r="E37" i="4"/>
  <c r="E20" i="4"/>
  <c r="E29" i="4"/>
  <c r="E11" i="4"/>
  <c r="E55" i="4"/>
  <c r="E57" i="4"/>
  <c r="E19" i="4"/>
  <c r="E15" i="4"/>
  <c r="E26" i="4"/>
  <c r="E44" i="4"/>
  <c r="E39" i="4"/>
  <c r="E10" i="4"/>
  <c r="E34" i="4"/>
  <c r="E23" i="4"/>
  <c r="E51" i="4"/>
  <c r="E25" i="4"/>
  <c r="E17" i="4"/>
  <c r="E21" i="4"/>
  <c r="E43" i="4"/>
  <c r="E47" i="4"/>
  <c r="E52" i="4"/>
  <c r="E48" i="4"/>
  <c r="E32" i="4"/>
  <c r="E30" i="4"/>
  <c r="E38" i="4"/>
  <c r="E28" i="4"/>
  <c r="E16" i="4"/>
  <c r="E33" i="4"/>
  <c r="E36" i="4"/>
  <c r="K16" i="4"/>
  <c r="K27" i="4" l="1"/>
  <c r="K15" i="4"/>
  <c r="K33" i="4"/>
  <c r="K18" i="4"/>
  <c r="K20" i="4"/>
  <c r="K10" i="4"/>
  <c r="K22" i="4"/>
  <c r="K35" i="4"/>
  <c r="K6" i="4"/>
  <c r="K31" i="4"/>
  <c r="K29" i="4"/>
  <c r="K38" i="4"/>
  <c r="K25" i="4"/>
  <c r="K30" i="4"/>
  <c r="K43" i="4"/>
  <c r="K19" i="4"/>
  <c r="K36" i="4"/>
  <c r="K41" i="4"/>
  <c r="K40" i="4"/>
  <c r="K23" i="4"/>
  <c r="K17" i="4"/>
  <c r="K39" i="4"/>
  <c r="K24" i="4"/>
  <c r="K28" i="4"/>
  <c r="K12" i="4"/>
  <c r="K26" i="4"/>
  <c r="K9" i="4"/>
  <c r="K21" i="4"/>
  <c r="K37" i="4"/>
  <c r="K32" i="4"/>
  <c r="K42" i="4"/>
  <c r="K11" i="4"/>
  <c r="K8" i="4"/>
  <c r="K13" i="4"/>
  <c r="K34" i="4"/>
  <c r="K44" i="4"/>
  <c r="K14" i="4"/>
</calcChain>
</file>

<file path=xl/sharedStrings.xml><?xml version="1.0" encoding="utf-8"?>
<sst xmlns="http://schemas.openxmlformats.org/spreadsheetml/2006/main" count="1819" uniqueCount="494">
  <si>
    <t>（１）県内港全体</t>
    <phoneticPr fontId="5"/>
  </si>
  <si>
    <t>地域分類</t>
    <rPh sb="2" eb="4">
      <t>ブンルイ</t>
    </rPh>
    <phoneticPr fontId="5"/>
  </si>
  <si>
    <t>国コード</t>
    <rPh sb="0" eb="1">
      <t>クニ</t>
    </rPh>
    <phoneticPr fontId="5"/>
  </si>
  <si>
    <t>国名</t>
  </si>
  <si>
    <t>県内港</t>
  </si>
  <si>
    <t>全国</t>
  </si>
  <si>
    <t>2018年</t>
    <rPh sb="4" eb="5">
      <t>ネン</t>
    </rPh>
    <phoneticPr fontId="5"/>
  </si>
  <si>
    <t>アジア</t>
  </si>
  <si>
    <t>大韓民国</t>
  </si>
  <si>
    <t>中華人民共和国</t>
  </si>
  <si>
    <t>台湾</t>
  </si>
  <si>
    <t>モンゴル</t>
  </si>
  <si>
    <t>香港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</si>
  <si>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</si>
  <si>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</si>
  <si>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</si>
  <si>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</si>
  <si>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</si>
  <si>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</si>
  <si>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</si>
  <si>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</si>
  <si>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</si>
  <si>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</si>
  <si>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インド</t>
  </si>
  <si>
    <t>パキスタン</t>
  </si>
  <si>
    <t>スリランカ</t>
  </si>
  <si>
    <t>モルディブ</t>
  </si>
  <si>
    <t>バングラデシュ</t>
  </si>
  <si>
    <t>東ティモール</t>
  </si>
  <si>
    <t>マカオ</t>
  </si>
  <si>
    <t>アフガニスタン</t>
  </si>
  <si>
    <t>ネパール</t>
  </si>
  <si>
    <t>ブータン</t>
  </si>
  <si>
    <t>アジア 合計</t>
  </si>
  <si>
    <t>a</t>
    <phoneticPr fontId="5"/>
  </si>
  <si>
    <t>大洋州</t>
  </si>
  <si>
    <t>オーストラリア</t>
  </si>
  <si>
    <t>パプアニューギニア</t>
  </si>
  <si>
    <t>その他のオーストラリア領</t>
  </si>
  <si>
    <t>ニュージーランド</t>
  </si>
  <si>
    <t>クック諸島(ニュージーランド)</t>
  </si>
  <si>
    <t>ニウエ島(ニュージーランド)</t>
  </si>
  <si>
    <t>サモア</t>
  </si>
  <si>
    <t>バヌアツ</t>
  </si>
  <si>
    <t>フィジー</t>
  </si>
  <si>
    <t>ソロモン</t>
  </si>
  <si>
    <t>トンガ</t>
  </si>
  <si>
    <t>キリバス</t>
  </si>
  <si>
    <t>ナウル</t>
  </si>
  <si>
    <t>ニューカレドニア(仏)</t>
  </si>
  <si>
    <t>仏領ポリネシア</t>
  </si>
  <si>
    <t>グアム(米)</t>
  </si>
  <si>
    <t>米領サモア</t>
  </si>
  <si>
    <t>ツバル</t>
  </si>
  <si>
    <t>マーシャル</t>
  </si>
  <si>
    <t>ミクロネシア</t>
  </si>
  <si>
    <t>北マリアナ諸島(米)</t>
  </si>
  <si>
    <t>パラオ</t>
  </si>
  <si>
    <t>大洋州 合計</t>
    <phoneticPr fontId="5"/>
  </si>
  <si>
    <t>北米</t>
  </si>
  <si>
    <t>グリーンランド(デンマーク領）</t>
    <rPh sb="13" eb="14">
      <t>リョウ</t>
    </rPh>
    <phoneticPr fontId="5"/>
  </si>
  <si>
    <t>カナダ</t>
  </si>
  <si>
    <t>アメリカ合衆国</t>
  </si>
  <si>
    <t>北米 合計</t>
  </si>
  <si>
    <t>c</t>
    <phoneticPr fontId="5"/>
  </si>
  <si>
    <t>中南米</t>
  </si>
  <si>
    <t>メキシコ</t>
  </si>
  <si>
    <t>グアテマラ</t>
  </si>
  <si>
    <t>ホンジュラス</t>
  </si>
  <si>
    <t>ベリーズ</t>
  </si>
  <si>
    <t>エルサルバドル</t>
  </si>
  <si>
    <t>ニカラグア</t>
  </si>
  <si>
    <t>コスタリカ</t>
  </si>
  <si>
    <t>パナマ</t>
  </si>
  <si>
    <t>バーミュダ(英)</t>
  </si>
  <si>
    <t>バハマ</t>
  </si>
  <si>
    <t>ジャマイカ</t>
  </si>
  <si>
    <t>バルバドス</t>
  </si>
  <si>
    <t>トリニダード・トバゴ</t>
  </si>
  <si>
    <t>キューバ</t>
  </si>
  <si>
    <t>ハイチ</t>
  </si>
  <si>
    <t>ドミニカ共和国</t>
  </si>
  <si>
    <t>プエルトリコ(米)</t>
  </si>
  <si>
    <t>米領ヴァージン諸島</t>
  </si>
  <si>
    <t>蘭領アンティール</t>
  </si>
  <si>
    <t>仏領西インド諸島</t>
  </si>
  <si>
    <t>ケイマン諸島(英)</t>
  </si>
  <si>
    <t>グレナダ</t>
  </si>
  <si>
    <t>セントルシア</t>
  </si>
  <si>
    <t>アンティグア・バーブーダ</t>
  </si>
  <si>
    <t>英領ヴァージン諸島</t>
  </si>
  <si>
    <t>ドミニカ</t>
  </si>
  <si>
    <t>モントセラト(英)</t>
  </si>
  <si>
    <t>セントクリストファー・ネーヴィス</t>
  </si>
  <si>
    <t>セントビンセント</t>
  </si>
  <si>
    <t>英領アンギラ</t>
  </si>
  <si>
    <t>コロンビア</t>
  </si>
  <si>
    <t>ベネズエラ</t>
  </si>
  <si>
    <t>ガイアナ</t>
  </si>
  <si>
    <t>スリナム</t>
  </si>
  <si>
    <t>仏領ギアナ</t>
  </si>
  <si>
    <t>エクアドル</t>
  </si>
  <si>
    <t>ペルー</t>
  </si>
  <si>
    <t>ボリビア</t>
  </si>
  <si>
    <t>チリ</t>
  </si>
  <si>
    <t>ブラジル</t>
  </si>
  <si>
    <t>パラグアイ</t>
  </si>
  <si>
    <t>ウルグアイ</t>
  </si>
  <si>
    <t>アルゼンチン</t>
  </si>
  <si>
    <t>フォークランド諸島及びその附属諸島（英）</t>
  </si>
  <si>
    <t>中南米 合計</t>
  </si>
  <si>
    <t>西欧</t>
  </si>
  <si>
    <t>アイスランド</t>
  </si>
  <si>
    <t>ノルウェー</t>
  </si>
  <si>
    <t>スウェーデン</t>
  </si>
  <si>
    <t>デンマーク</t>
  </si>
  <si>
    <t>英国</t>
  </si>
  <si>
    <t>アイルランド</t>
  </si>
  <si>
    <t>オランダ</t>
  </si>
  <si>
    <t>ベルギー</t>
  </si>
  <si>
    <t>ルクセンブルク</t>
  </si>
  <si>
    <t>フランス</t>
  </si>
  <si>
    <t>モナコ</t>
  </si>
  <si>
    <t>アンドラ</t>
  </si>
  <si>
    <t>ドイツ</t>
  </si>
  <si>
    <t>スイス</t>
  </si>
  <si>
    <t>ポルトガル</t>
  </si>
  <si>
    <t>スペイン</t>
  </si>
  <si>
    <t>ジブラルタル(英)</t>
  </si>
  <si>
    <t>イタリア</t>
  </si>
  <si>
    <t>マルタ</t>
  </si>
  <si>
    <t>フィンランド</t>
  </si>
  <si>
    <t>オーストリア</t>
  </si>
  <si>
    <t>ギリシャ</t>
  </si>
  <si>
    <t>キプロス</t>
  </si>
  <si>
    <t>トルコ</t>
  </si>
  <si>
    <t>クロアチア</t>
  </si>
  <si>
    <t>スロベニア</t>
  </si>
  <si>
    <t>ボスニア・ヘルツェゴビナ</t>
  </si>
  <si>
    <t>モンテネグロ</t>
    <phoneticPr fontId="5"/>
  </si>
  <si>
    <t>コソボ</t>
  </si>
  <si>
    <t>(EU)</t>
    <phoneticPr fontId="5"/>
  </si>
  <si>
    <t>(EFTA)</t>
    <phoneticPr fontId="5"/>
  </si>
  <si>
    <t>(その他）</t>
    <phoneticPr fontId="5"/>
  </si>
  <si>
    <t>西欧 合計</t>
  </si>
  <si>
    <t>中東欧・</t>
    <phoneticPr fontId="5"/>
  </si>
  <si>
    <t>アゼルバイジャン</t>
  </si>
  <si>
    <t>ロシア等</t>
    <phoneticPr fontId="5"/>
  </si>
  <si>
    <t>アルメニア</t>
  </si>
  <si>
    <t>ウズベキスタン</t>
  </si>
  <si>
    <t>カザフスタン</t>
  </si>
  <si>
    <t>キルギス</t>
  </si>
  <si>
    <t>タジキスタン</t>
  </si>
  <si>
    <t>トルクメニスタン</t>
  </si>
  <si>
    <t>ポーランド</t>
  </si>
  <si>
    <t>ロシア</t>
  </si>
  <si>
    <t>ハンガリー</t>
  </si>
  <si>
    <t>アルバニア</t>
  </si>
  <si>
    <t>ルーマニア</t>
  </si>
  <si>
    <t>ブルガリア</t>
  </si>
  <si>
    <t>エストニア</t>
  </si>
  <si>
    <t>ラトビア</t>
  </si>
  <si>
    <t>リトアニア</t>
  </si>
  <si>
    <t>ウクライナ</t>
  </si>
  <si>
    <t>ベラルーシ</t>
  </si>
  <si>
    <t>モルドバ</t>
  </si>
  <si>
    <t>チェコ</t>
  </si>
  <si>
    <t>スロバキア</t>
  </si>
  <si>
    <t>中東</t>
  </si>
  <si>
    <t>イラン</t>
  </si>
  <si>
    <t>イラク</t>
  </si>
  <si>
    <t>バーレーン</t>
  </si>
  <si>
    <t>サウジアラビア</t>
  </si>
  <si>
    <t>クウェート</t>
  </si>
  <si>
    <t>カタール</t>
  </si>
  <si>
    <t>オマーン</t>
  </si>
  <si>
    <t>イスラエル</t>
  </si>
  <si>
    <t>ヨルダン</t>
  </si>
  <si>
    <t>シリア</t>
  </si>
  <si>
    <t>レバノン</t>
  </si>
  <si>
    <t>アラブ首長国連邦</t>
  </si>
  <si>
    <t>イエメン</t>
  </si>
  <si>
    <t>ヨルダン川西岸及びガザ</t>
  </si>
  <si>
    <t>中東 合計</t>
  </si>
  <si>
    <t>f</t>
    <phoneticPr fontId="5"/>
  </si>
  <si>
    <t>アフリカ</t>
  </si>
  <si>
    <t>モロッコ</t>
  </si>
  <si>
    <t>セウタ及びメリリア(西)</t>
  </si>
  <si>
    <t>アルジェリア</t>
  </si>
  <si>
    <t>チュニジア</t>
  </si>
  <si>
    <t>リビア</t>
  </si>
  <si>
    <t>エジプト</t>
  </si>
  <si>
    <t>スーダン</t>
  </si>
  <si>
    <t>西サハラ</t>
  </si>
  <si>
    <t>モーリタニア</t>
  </si>
  <si>
    <t>セネガル</t>
  </si>
  <si>
    <t>ガンビア</t>
  </si>
  <si>
    <t>ギニア・ビサウ</t>
  </si>
  <si>
    <t>ギニア</t>
  </si>
  <si>
    <t>シエラレオネ</t>
  </si>
  <si>
    <t>リベリア</t>
  </si>
  <si>
    <t>コートジボワール</t>
  </si>
  <si>
    <t>ガーナ</t>
  </si>
  <si>
    <t>トーゴ</t>
  </si>
  <si>
    <t>ベナン</t>
  </si>
  <si>
    <t>マリ</t>
  </si>
  <si>
    <t>ブルキナファソ</t>
  </si>
  <si>
    <t>カーボヴェルデ</t>
  </si>
  <si>
    <t>カナリー諸島(西)</t>
  </si>
  <si>
    <t>ナイジェリア</t>
  </si>
  <si>
    <t>ニジェール</t>
  </si>
  <si>
    <t>ルワンダ</t>
  </si>
  <si>
    <t>カメルーン</t>
  </si>
  <si>
    <t>チャド</t>
  </si>
  <si>
    <t>中央アフリカ</t>
  </si>
  <si>
    <t>赤道ギニア</t>
  </si>
  <si>
    <t>ガボン</t>
  </si>
  <si>
    <t>コンゴ共和国</t>
  </si>
  <si>
    <t>コンゴ民主共和国</t>
  </si>
  <si>
    <t>ブルンジ</t>
  </si>
  <si>
    <t>アンゴラ</t>
  </si>
  <si>
    <t>サントメ・プリンシペ</t>
  </si>
  <si>
    <t>セントヘレナ及びその附属諸島(英)</t>
  </si>
  <si>
    <t>エチオピア</t>
  </si>
  <si>
    <t>ジブチ</t>
  </si>
  <si>
    <t>ソマリア</t>
  </si>
  <si>
    <t>ケニア</t>
  </si>
  <si>
    <t>ウガンダ</t>
  </si>
  <si>
    <t>タンザニア</t>
  </si>
  <si>
    <t>セーシェル</t>
  </si>
  <si>
    <t>モザンビーク</t>
  </si>
  <si>
    <t>マダガスカル</t>
  </si>
  <si>
    <t>モーリシャス</t>
  </si>
  <si>
    <t>レユニオン(仏)</t>
  </si>
  <si>
    <t>ジンバブエ</t>
  </si>
  <si>
    <t>ナミビア</t>
  </si>
  <si>
    <t>南アフリカ共和国</t>
  </si>
  <si>
    <t>レソト</t>
  </si>
  <si>
    <t>マラウイ</t>
  </si>
  <si>
    <t>ザンビア</t>
  </si>
  <si>
    <t>ボツワナ</t>
  </si>
  <si>
    <t>スワジランド</t>
  </si>
  <si>
    <t>コモロ</t>
  </si>
  <si>
    <t>エリトリア</t>
  </si>
  <si>
    <t>南スーダン</t>
    <rPh sb="0" eb="1">
      <t>ミナミ</t>
    </rPh>
    <phoneticPr fontId="5"/>
  </si>
  <si>
    <t>アフリカ 合計</t>
  </si>
  <si>
    <t>g</t>
    <phoneticPr fontId="5"/>
  </si>
  <si>
    <t>特殊地域</t>
    <rPh sb="0" eb="2">
      <t>トクシュ</t>
    </rPh>
    <rPh sb="2" eb="4">
      <t>チイキ</t>
    </rPh>
    <phoneticPr fontId="5"/>
  </si>
  <si>
    <t>不明</t>
  </si>
  <si>
    <t>特殊地域合計</t>
    <rPh sb="0" eb="2">
      <t>トクシュ</t>
    </rPh>
    <rPh sb="2" eb="4">
      <t>チイキ</t>
    </rPh>
    <rPh sb="4" eb="6">
      <t>ゴウケイ</t>
    </rPh>
    <phoneticPr fontId="5"/>
  </si>
  <si>
    <t>（１）県内港全体</t>
    <rPh sb="3" eb="5">
      <t>ケンナイ</t>
    </rPh>
    <rPh sb="5" eb="6">
      <t>ミナト</t>
    </rPh>
    <rPh sb="6" eb="8">
      <t>ゼンタイ</t>
    </rPh>
    <phoneticPr fontId="5"/>
  </si>
  <si>
    <t>&lt;２&gt;輸入</t>
    <rPh sb="3" eb="5">
      <t>ユニュウ</t>
    </rPh>
    <phoneticPr fontId="5"/>
  </si>
  <si>
    <t>(単位：百万円、%)</t>
    <rPh sb="1" eb="3">
      <t>タンイ</t>
    </rPh>
    <rPh sb="4" eb="5">
      <t>ヒャク</t>
    </rPh>
    <rPh sb="5" eb="7">
      <t>マンエン</t>
    </rPh>
    <phoneticPr fontId="5"/>
  </si>
  <si>
    <t>県内港</t>
    <rPh sb="0" eb="2">
      <t>ケンナイ</t>
    </rPh>
    <rPh sb="2" eb="3">
      <t>コウ</t>
    </rPh>
    <phoneticPr fontId="5"/>
  </si>
  <si>
    <t>全国</t>
    <rPh sb="0" eb="2">
      <t>ゼンコク</t>
    </rPh>
    <phoneticPr fontId="5"/>
  </si>
  <si>
    <t>本県の
割合</t>
    <rPh sb="0" eb="2">
      <t>ホンケン</t>
    </rPh>
    <rPh sb="4" eb="6">
      <t>ワリアイ</t>
    </rPh>
    <phoneticPr fontId="5"/>
  </si>
  <si>
    <t>前年比</t>
    <rPh sb="0" eb="3">
      <t>ゼンネンヒ</t>
    </rPh>
    <phoneticPr fontId="5"/>
  </si>
  <si>
    <t>構成比</t>
    <rPh sb="0" eb="2">
      <t>コウセイ</t>
    </rPh>
    <rPh sb="2" eb="3">
      <t>ヒ</t>
    </rPh>
    <phoneticPr fontId="5"/>
  </si>
  <si>
    <t>総　　額</t>
    <rPh sb="0" eb="1">
      <t>フサ</t>
    </rPh>
    <rPh sb="3" eb="4">
      <t>ガク</t>
    </rPh>
    <phoneticPr fontId="5"/>
  </si>
  <si>
    <t>(ASEAN)</t>
    <phoneticPr fontId="5"/>
  </si>
  <si>
    <t>（その他）</t>
    <rPh sb="3" eb="4">
      <t>タ</t>
    </rPh>
    <phoneticPr fontId="5"/>
  </si>
  <si>
    <t>クック諸島(ニュージーランド）</t>
  </si>
  <si>
    <t>米領オセアニア</t>
  </si>
  <si>
    <t>b</t>
    <phoneticPr fontId="5"/>
  </si>
  <si>
    <t>グリーンランド(デンマーク）</t>
  </si>
  <si>
    <t>タークス及びカイコス諸島(英）</t>
  </si>
  <si>
    <t>d</t>
    <phoneticPr fontId="5"/>
  </si>
  <si>
    <t>(EU)</t>
    <phoneticPr fontId="5"/>
  </si>
  <si>
    <t>(その他）</t>
    <rPh sb="3" eb="4">
      <t>タ</t>
    </rPh>
    <phoneticPr fontId="5"/>
  </si>
  <si>
    <t>（EU)</t>
    <phoneticPr fontId="5"/>
  </si>
  <si>
    <t>中東欧・ロシア等 合計</t>
  </si>
  <si>
    <t>（2）港別ー①名古屋港ー</t>
    <rPh sb="3" eb="4">
      <t>ミナト</t>
    </rPh>
    <rPh sb="4" eb="5">
      <t>ベツ</t>
    </rPh>
    <rPh sb="7" eb="10">
      <t>ナゴヤ</t>
    </rPh>
    <rPh sb="10" eb="11">
      <t>コウ</t>
    </rPh>
    <phoneticPr fontId="5"/>
  </si>
  <si>
    <t>&lt;1&gt;輸出</t>
    <phoneticPr fontId="5"/>
  </si>
  <si>
    <t>(単位：千円、%)</t>
    <rPh sb="1" eb="3">
      <t>タンイ</t>
    </rPh>
    <rPh sb="4" eb="5">
      <t>セン</t>
    </rPh>
    <rPh sb="5" eb="6">
      <t>エン</t>
    </rPh>
    <phoneticPr fontId="5"/>
  </si>
  <si>
    <t>価格</t>
    <rPh sb="0" eb="2">
      <t>カカク</t>
    </rPh>
    <phoneticPr fontId="9"/>
  </si>
  <si>
    <t>構成比</t>
    <rPh sb="0" eb="3">
      <t>コウセイヒ</t>
    </rPh>
    <phoneticPr fontId="9"/>
  </si>
  <si>
    <t>トケラウ諸島(ニュージーランド)</t>
  </si>
  <si>
    <t>アジア 合計</t>
    <phoneticPr fontId="9"/>
  </si>
  <si>
    <t>大洋州 合計</t>
    <rPh sb="0" eb="2">
      <t>タイヨウ</t>
    </rPh>
    <rPh sb="2" eb="3">
      <t>シュウ</t>
    </rPh>
    <phoneticPr fontId="9"/>
  </si>
  <si>
    <t>北米</t>
    <rPh sb="0" eb="2">
      <t>ホクベイ</t>
    </rPh>
    <phoneticPr fontId="9"/>
  </si>
  <si>
    <t>グリーンランド(デンマーク)</t>
  </si>
  <si>
    <t>クック</t>
  </si>
  <si>
    <t>ニウエ</t>
  </si>
  <si>
    <t>タークス及びカイコス諸島(英)</t>
  </si>
  <si>
    <t>セルビア</t>
  </si>
  <si>
    <t>モンテネグロ</t>
  </si>
  <si>
    <t>ジョージア</t>
  </si>
  <si>
    <t>e2</t>
    <phoneticPr fontId="5"/>
  </si>
  <si>
    <t>西欧 合計</t>
    <phoneticPr fontId="9"/>
  </si>
  <si>
    <t>(その他)</t>
    <phoneticPr fontId="5"/>
  </si>
  <si>
    <t>中東欧・ロシア等集計</t>
    <rPh sb="8" eb="10">
      <t>シュウケイ</t>
    </rPh>
    <phoneticPr fontId="5"/>
  </si>
  <si>
    <t>g</t>
    <phoneticPr fontId="5"/>
  </si>
  <si>
    <t>中東 合計</t>
    <phoneticPr fontId="9"/>
  </si>
  <si>
    <t>南スーダン</t>
  </si>
  <si>
    <t>（2）港別ー②衣浦港ー</t>
    <rPh sb="3" eb="4">
      <t>ミナト</t>
    </rPh>
    <rPh sb="4" eb="5">
      <t>ベツ</t>
    </rPh>
    <rPh sb="7" eb="8">
      <t>キヌ</t>
    </rPh>
    <rPh sb="8" eb="9">
      <t>ウラ</t>
    </rPh>
    <rPh sb="9" eb="10">
      <t>コウ</t>
    </rPh>
    <phoneticPr fontId="5"/>
  </si>
  <si>
    <t>（2）港別ー③三河港ー</t>
    <rPh sb="3" eb="4">
      <t>ミナト</t>
    </rPh>
    <rPh sb="4" eb="5">
      <t>ベツ</t>
    </rPh>
    <rPh sb="7" eb="9">
      <t>ミカワ</t>
    </rPh>
    <rPh sb="9" eb="10">
      <t>コウ</t>
    </rPh>
    <rPh sb="10" eb="11">
      <t>メイコウ</t>
    </rPh>
    <phoneticPr fontId="5"/>
  </si>
  <si>
    <t>f</t>
  </si>
  <si>
    <t>（2）港別ー④中部国際空港ー</t>
    <rPh sb="3" eb="4">
      <t>ミナト</t>
    </rPh>
    <rPh sb="4" eb="5">
      <t>ベツ</t>
    </rPh>
    <rPh sb="7" eb="9">
      <t>チュウブ</t>
    </rPh>
    <rPh sb="9" eb="11">
      <t>コクサイ</t>
    </rPh>
    <rPh sb="11" eb="13">
      <t>クウコウ</t>
    </rPh>
    <rPh sb="12" eb="13">
      <t>コウ</t>
    </rPh>
    <rPh sb="13" eb="14">
      <t>メイコウ</t>
    </rPh>
    <phoneticPr fontId="5"/>
  </si>
  <si>
    <t>&lt;1&gt;輸出</t>
    <phoneticPr fontId="5"/>
  </si>
  <si>
    <t>(単位：百万円、%)</t>
    <phoneticPr fontId="5"/>
  </si>
  <si>
    <t>本県の
割合</t>
    <phoneticPr fontId="5"/>
  </si>
  <si>
    <t>2019年</t>
    <rPh sb="4" eb="5">
      <t>ネン</t>
    </rPh>
    <phoneticPr fontId="5"/>
  </si>
  <si>
    <t>前年比</t>
    <phoneticPr fontId="5"/>
  </si>
  <si>
    <t>構成比</t>
    <phoneticPr fontId="5"/>
  </si>
  <si>
    <t xml:space="preserve">2019年 </t>
    <rPh sb="4" eb="5">
      <t>ネン</t>
    </rPh>
    <phoneticPr fontId="5"/>
  </si>
  <si>
    <t>前年比</t>
    <phoneticPr fontId="5"/>
  </si>
  <si>
    <t>総　　額</t>
    <phoneticPr fontId="5"/>
  </si>
  <si>
    <t>(ASEAN)</t>
    <phoneticPr fontId="5"/>
  </si>
  <si>
    <t>(その他）</t>
    <phoneticPr fontId="5"/>
  </si>
  <si>
    <t>トケラウ諸島(ニュージーランド)</t>
    <phoneticPr fontId="5"/>
  </si>
  <si>
    <t>ピットケルン（英）</t>
    <rPh sb="7" eb="8">
      <t>エイ</t>
    </rPh>
    <phoneticPr fontId="5"/>
  </si>
  <si>
    <t>皆増</t>
    <rPh sb="0" eb="1">
      <t>ミナ</t>
    </rPh>
    <rPh sb="1" eb="2">
      <t>ゾウ</t>
    </rPh>
    <phoneticPr fontId="5"/>
  </si>
  <si>
    <t>b</t>
    <phoneticPr fontId="5"/>
  </si>
  <si>
    <t>タークス及びカイコス諸島(英）</t>
    <phoneticPr fontId="5"/>
  </si>
  <si>
    <t>サン・バルテルミ―島（仏）</t>
    <rPh sb="9" eb="10">
      <t>シマ</t>
    </rPh>
    <rPh sb="11" eb="12">
      <t>ブツ</t>
    </rPh>
    <phoneticPr fontId="5"/>
  </si>
  <si>
    <t>d</t>
    <phoneticPr fontId="5"/>
  </si>
  <si>
    <t>セルビア</t>
    <phoneticPr fontId="5"/>
  </si>
  <si>
    <t>フェロー諸島（デンマーク）</t>
    <rPh sb="4" eb="6">
      <t>ショトウ</t>
    </rPh>
    <phoneticPr fontId="5"/>
  </si>
  <si>
    <t>バチカン</t>
    <phoneticPr fontId="5"/>
  </si>
  <si>
    <t>(EU)</t>
    <phoneticPr fontId="5"/>
  </si>
  <si>
    <t>(EFTA)</t>
    <phoneticPr fontId="5"/>
  </si>
  <si>
    <t>(その他）</t>
    <phoneticPr fontId="5"/>
  </si>
  <si>
    <t>e1</t>
    <phoneticPr fontId="5"/>
  </si>
  <si>
    <t>中東欧・</t>
    <phoneticPr fontId="5"/>
  </si>
  <si>
    <t>ロシア等</t>
    <phoneticPr fontId="5"/>
  </si>
  <si>
    <t>ジョージア</t>
    <phoneticPr fontId="5"/>
  </si>
  <si>
    <t>(その他)</t>
    <phoneticPr fontId="5"/>
  </si>
  <si>
    <t>中東欧・ロシア等</t>
    <phoneticPr fontId="5"/>
  </si>
  <si>
    <t>e2</t>
    <phoneticPr fontId="5"/>
  </si>
  <si>
    <t>f</t>
    <phoneticPr fontId="5"/>
  </si>
  <si>
    <t>h</t>
    <phoneticPr fontId="5"/>
  </si>
  <si>
    <t>北朝鮮</t>
    <rPh sb="0" eb="3">
      <t>キタチョウセン</t>
    </rPh>
    <phoneticPr fontId="5"/>
  </si>
  <si>
    <t>皆減</t>
    <rPh sb="0" eb="1">
      <t>ミナ</t>
    </rPh>
    <rPh sb="1" eb="2">
      <t>ゲン</t>
    </rPh>
    <phoneticPr fontId="5"/>
  </si>
  <si>
    <t>英領南極地域</t>
    <rPh sb="0" eb="1">
      <t>エイ</t>
    </rPh>
    <rPh sb="1" eb="2">
      <t>リョウ</t>
    </rPh>
    <rPh sb="2" eb="4">
      <t>ナンキョク</t>
    </rPh>
    <rPh sb="4" eb="6">
      <t>チイキ</t>
    </rPh>
    <phoneticPr fontId="5"/>
  </si>
  <si>
    <t>コソボ</t>
    <phoneticPr fontId="5"/>
  </si>
  <si>
    <t>総　　額</t>
    <phoneticPr fontId="5"/>
  </si>
  <si>
    <t>ブルネイ</t>
    <phoneticPr fontId="5"/>
  </si>
  <si>
    <t>ブータン</t>
    <phoneticPr fontId="5"/>
  </si>
  <si>
    <t>(ASEAN)</t>
    <phoneticPr fontId="5"/>
  </si>
  <si>
    <t>a</t>
    <phoneticPr fontId="5"/>
  </si>
  <si>
    <t>アジア 合計</t>
    <phoneticPr fontId="9"/>
  </si>
  <si>
    <t>a</t>
    <phoneticPr fontId="5"/>
  </si>
  <si>
    <t>米領サモア</t>
    <rPh sb="0" eb="1">
      <t>ベイ</t>
    </rPh>
    <rPh sb="1" eb="2">
      <t>リョウ</t>
    </rPh>
    <phoneticPr fontId="5"/>
  </si>
  <si>
    <t>b</t>
    <phoneticPr fontId="5"/>
  </si>
  <si>
    <t>c</t>
    <phoneticPr fontId="5"/>
  </si>
  <si>
    <t>ジャマイカ</t>
    <phoneticPr fontId="5"/>
  </si>
  <si>
    <t>キューバ</t>
    <phoneticPr fontId="5"/>
  </si>
  <si>
    <t>大洋州 合計</t>
    <phoneticPr fontId="5"/>
  </si>
  <si>
    <t>b</t>
    <phoneticPr fontId="5"/>
  </si>
  <si>
    <t>グリーンランド（デンマーク）</t>
    <phoneticPr fontId="5"/>
  </si>
  <si>
    <t>北米 合計</t>
    <phoneticPr fontId="9"/>
  </si>
  <si>
    <t>モナコ</t>
    <phoneticPr fontId="5"/>
  </si>
  <si>
    <t>キプロス</t>
    <phoneticPr fontId="5"/>
  </si>
  <si>
    <t>中南米 合計</t>
    <phoneticPr fontId="9"/>
  </si>
  <si>
    <t>フェロー諸島（デンマーク）</t>
  </si>
  <si>
    <t>(EU)</t>
    <phoneticPr fontId="5"/>
  </si>
  <si>
    <t>e1</t>
    <phoneticPr fontId="5"/>
  </si>
  <si>
    <t>e2</t>
    <phoneticPr fontId="5"/>
  </si>
  <si>
    <t>e1</t>
    <phoneticPr fontId="5"/>
  </si>
  <si>
    <t>中東欧・</t>
    <phoneticPr fontId="5"/>
  </si>
  <si>
    <t>シリア</t>
    <phoneticPr fontId="5"/>
  </si>
  <si>
    <t>(EU)</t>
    <phoneticPr fontId="5"/>
  </si>
  <si>
    <t>e2</t>
    <phoneticPr fontId="5"/>
  </si>
  <si>
    <t>f</t>
    <phoneticPr fontId="5"/>
  </si>
  <si>
    <t>コモロ</t>
    <phoneticPr fontId="5"/>
  </si>
  <si>
    <t>コモロ</t>
    <phoneticPr fontId="5"/>
  </si>
  <si>
    <t>アフリカ 合計</t>
    <phoneticPr fontId="9"/>
  </si>
  <si>
    <t>&lt;1&gt;輸出</t>
    <phoneticPr fontId="5"/>
  </si>
  <si>
    <t>総　　額</t>
    <phoneticPr fontId="5"/>
  </si>
  <si>
    <t>バングラデシュ</t>
    <phoneticPr fontId="5"/>
  </si>
  <si>
    <t>大洋州 合計</t>
    <phoneticPr fontId="5"/>
  </si>
  <si>
    <t>b</t>
    <phoneticPr fontId="5"/>
  </si>
  <si>
    <t>(その他）</t>
    <phoneticPr fontId="5"/>
  </si>
  <si>
    <t>d</t>
    <phoneticPr fontId="5"/>
  </si>
  <si>
    <t>c</t>
    <phoneticPr fontId="5"/>
  </si>
  <si>
    <t>ドイツ</t>
    <phoneticPr fontId="5"/>
  </si>
  <si>
    <t>ペルー</t>
    <phoneticPr fontId="5"/>
  </si>
  <si>
    <t>中南米 合計</t>
    <phoneticPr fontId="9"/>
  </si>
  <si>
    <t>(EU)</t>
    <phoneticPr fontId="5"/>
  </si>
  <si>
    <t>ポルトガル</t>
    <phoneticPr fontId="5"/>
  </si>
  <si>
    <t>中東欧・</t>
    <phoneticPr fontId="5"/>
  </si>
  <si>
    <t>ロシア等</t>
    <phoneticPr fontId="5"/>
  </si>
  <si>
    <t>(EU)</t>
    <phoneticPr fontId="5"/>
  </si>
  <si>
    <t>（EU)</t>
    <phoneticPr fontId="5"/>
  </si>
  <si>
    <t>西欧 合計</t>
    <phoneticPr fontId="9"/>
  </si>
  <si>
    <t>中東欧・</t>
    <phoneticPr fontId="5"/>
  </si>
  <si>
    <t>ハンガリー</t>
    <phoneticPr fontId="5"/>
  </si>
  <si>
    <t>(その他)</t>
    <phoneticPr fontId="5"/>
  </si>
  <si>
    <t>f</t>
    <phoneticPr fontId="5"/>
  </si>
  <si>
    <t>サウジアラビア</t>
    <phoneticPr fontId="5"/>
  </si>
  <si>
    <t>g</t>
    <phoneticPr fontId="5"/>
  </si>
  <si>
    <t>中東 合計</t>
    <phoneticPr fontId="9"/>
  </si>
  <si>
    <t>f</t>
    <phoneticPr fontId="5"/>
  </si>
  <si>
    <t>アフリカ 合計</t>
    <phoneticPr fontId="9"/>
  </si>
  <si>
    <t>g</t>
    <phoneticPr fontId="5"/>
  </si>
  <si>
    <t>&lt;1&gt;輸出</t>
    <phoneticPr fontId="5"/>
  </si>
  <si>
    <t>総　　額</t>
    <phoneticPr fontId="5"/>
  </si>
  <si>
    <t>(ASEAN)</t>
    <phoneticPr fontId="5"/>
  </si>
  <si>
    <t>(ASEAN)</t>
    <phoneticPr fontId="5"/>
  </si>
  <si>
    <t>(その他）</t>
    <phoneticPr fontId="5"/>
  </si>
  <si>
    <t>アジア 合計</t>
    <phoneticPr fontId="9"/>
  </si>
  <si>
    <t>a</t>
    <phoneticPr fontId="5"/>
  </si>
  <si>
    <t>a</t>
    <phoneticPr fontId="5"/>
  </si>
  <si>
    <t>マーシャル</t>
    <phoneticPr fontId="5"/>
  </si>
  <si>
    <t>大洋州 合計</t>
    <phoneticPr fontId="5"/>
  </si>
  <si>
    <t>b</t>
    <phoneticPr fontId="5"/>
  </si>
  <si>
    <t>大洋州 合計</t>
    <phoneticPr fontId="5"/>
  </si>
  <si>
    <t>b</t>
    <phoneticPr fontId="5"/>
  </si>
  <si>
    <t>北米 合計</t>
    <phoneticPr fontId="9"/>
  </si>
  <si>
    <t>c</t>
    <phoneticPr fontId="5"/>
  </si>
  <si>
    <t>c</t>
    <phoneticPr fontId="5"/>
  </si>
  <si>
    <t>ボリビア</t>
    <phoneticPr fontId="5"/>
  </si>
  <si>
    <t>d</t>
    <phoneticPr fontId="5"/>
  </si>
  <si>
    <t>中南米 合計</t>
    <phoneticPr fontId="9"/>
  </si>
  <si>
    <t>d</t>
    <phoneticPr fontId="5"/>
  </si>
  <si>
    <t>トルコ</t>
    <phoneticPr fontId="5"/>
  </si>
  <si>
    <t>(EU)</t>
    <phoneticPr fontId="5"/>
  </si>
  <si>
    <t>(EFTA)</t>
    <phoneticPr fontId="5"/>
  </si>
  <si>
    <t>e1</t>
    <phoneticPr fontId="5"/>
  </si>
  <si>
    <t>中東欧・</t>
    <phoneticPr fontId="5"/>
  </si>
  <si>
    <t>ロシア等</t>
    <phoneticPr fontId="5"/>
  </si>
  <si>
    <t>ポルトガル</t>
    <phoneticPr fontId="5"/>
  </si>
  <si>
    <t>（EU)</t>
    <phoneticPr fontId="5"/>
  </si>
  <si>
    <t>e2</t>
    <phoneticPr fontId="5"/>
  </si>
  <si>
    <t>(EU)</t>
    <phoneticPr fontId="5"/>
  </si>
  <si>
    <t>(EFTA)</t>
    <phoneticPr fontId="5"/>
  </si>
  <si>
    <t>g</t>
    <phoneticPr fontId="5"/>
  </si>
  <si>
    <t>(その他）</t>
    <phoneticPr fontId="5"/>
  </si>
  <si>
    <t>西欧 合計</t>
    <phoneticPr fontId="9"/>
  </si>
  <si>
    <t>e1</t>
    <phoneticPr fontId="5"/>
  </si>
  <si>
    <t>中東欧・</t>
    <phoneticPr fontId="5"/>
  </si>
  <si>
    <t>ウズベキスタン</t>
    <phoneticPr fontId="5"/>
  </si>
  <si>
    <t>ウクライナ</t>
    <phoneticPr fontId="5"/>
  </si>
  <si>
    <t>中東 合計</t>
    <phoneticPr fontId="9"/>
  </si>
  <si>
    <t>f</t>
    <phoneticPr fontId="5"/>
  </si>
  <si>
    <t>リベリア</t>
    <phoneticPr fontId="5"/>
  </si>
  <si>
    <t>カナリー諸島（西）</t>
    <rPh sb="4" eb="6">
      <t>ショトウ</t>
    </rPh>
    <rPh sb="7" eb="8">
      <t>ニシ</t>
    </rPh>
    <phoneticPr fontId="5"/>
  </si>
  <si>
    <t>アフリカ 合計</t>
    <phoneticPr fontId="9"/>
  </si>
  <si>
    <t>g</t>
    <phoneticPr fontId="5"/>
  </si>
  <si>
    <t>&lt;1&gt;輸出</t>
    <phoneticPr fontId="5"/>
  </si>
  <si>
    <t>(ASEAN)</t>
    <phoneticPr fontId="5"/>
  </si>
  <si>
    <t>a</t>
    <phoneticPr fontId="5"/>
  </si>
  <si>
    <t>アジア 合計</t>
    <phoneticPr fontId="9"/>
  </si>
  <si>
    <t>ニューカレドニア（仏）</t>
    <rPh sb="9" eb="10">
      <t>ブツ</t>
    </rPh>
    <phoneticPr fontId="5"/>
  </si>
  <si>
    <t>大洋州 合計</t>
    <phoneticPr fontId="5"/>
  </si>
  <si>
    <t>b</t>
    <phoneticPr fontId="5"/>
  </si>
  <si>
    <t>c</t>
    <phoneticPr fontId="5"/>
  </si>
  <si>
    <t>北米 合計</t>
    <phoneticPr fontId="9"/>
  </si>
  <si>
    <t>c</t>
    <phoneticPr fontId="5"/>
  </si>
  <si>
    <t>ベナーズ</t>
    <phoneticPr fontId="5"/>
  </si>
  <si>
    <t>d</t>
    <phoneticPr fontId="5"/>
  </si>
  <si>
    <t>ケイマン諸島（英）</t>
    <rPh sb="4" eb="6">
      <t>ショトウ</t>
    </rPh>
    <rPh sb="7" eb="8">
      <t>エイ</t>
    </rPh>
    <phoneticPr fontId="5"/>
  </si>
  <si>
    <t>中南米 合計</t>
    <phoneticPr fontId="9"/>
  </si>
  <si>
    <t>e1</t>
    <phoneticPr fontId="5"/>
  </si>
  <si>
    <t>中東欧・</t>
    <phoneticPr fontId="5"/>
  </si>
  <si>
    <t>ウズベキスタン</t>
    <phoneticPr fontId="5"/>
  </si>
  <si>
    <t>モナコ</t>
    <phoneticPr fontId="5"/>
  </si>
  <si>
    <t>アンドラ</t>
    <phoneticPr fontId="5"/>
  </si>
  <si>
    <t>(その他）</t>
    <phoneticPr fontId="5"/>
  </si>
  <si>
    <t>西欧 合計</t>
    <phoneticPr fontId="9"/>
  </si>
  <si>
    <t>e1</t>
    <phoneticPr fontId="5"/>
  </si>
  <si>
    <t>ロシア等</t>
    <phoneticPr fontId="5"/>
  </si>
  <si>
    <t>f</t>
    <phoneticPr fontId="5"/>
  </si>
  <si>
    <t>タジキスタン</t>
    <phoneticPr fontId="5"/>
  </si>
  <si>
    <t>マリ</t>
    <phoneticPr fontId="5"/>
  </si>
  <si>
    <t>(EU)</t>
    <phoneticPr fontId="5"/>
  </si>
  <si>
    <t>タンザニア</t>
    <phoneticPr fontId="5"/>
  </si>
  <si>
    <t>e2</t>
    <phoneticPr fontId="5"/>
  </si>
  <si>
    <t>ブルンジ</t>
    <phoneticPr fontId="5"/>
  </si>
  <si>
    <t>アフリカ 合計</t>
    <phoneticPr fontId="9"/>
  </si>
  <si>
    <t>(ASEAN)</t>
    <phoneticPr fontId="5"/>
  </si>
  <si>
    <t>a</t>
    <phoneticPr fontId="5"/>
  </si>
  <si>
    <t>トケラウ諸島(ニュージーランド)</t>
    <phoneticPr fontId="5"/>
  </si>
  <si>
    <t>b</t>
    <phoneticPr fontId="5"/>
  </si>
  <si>
    <t>(EFTA)</t>
    <phoneticPr fontId="5"/>
  </si>
  <si>
    <t>e1</t>
    <phoneticPr fontId="5"/>
  </si>
  <si>
    <t>ロシア等</t>
    <phoneticPr fontId="5"/>
  </si>
  <si>
    <t>ジョージア</t>
    <phoneticPr fontId="5"/>
  </si>
  <si>
    <t>（EU)</t>
    <phoneticPr fontId="5"/>
  </si>
  <si>
    <t>f</t>
    <phoneticPr fontId="5"/>
  </si>
  <si>
    <t>g</t>
    <phoneticPr fontId="5"/>
  </si>
  <si>
    <t>h</t>
    <phoneticPr fontId="5"/>
  </si>
  <si>
    <t>北マケドニア</t>
    <rPh sb="0" eb="1">
      <t>キタ</t>
    </rPh>
    <phoneticPr fontId="5"/>
  </si>
  <si>
    <t>北マケドニア</t>
    <rPh sb="0" eb="1">
      <t>キタ</t>
    </rPh>
    <phoneticPr fontId="5"/>
  </si>
  <si>
    <t>第５表　県内港及び全国の地域（国）別輸出入額（令和元年）</t>
    <rPh sb="23" eb="25">
      <t>レイワ</t>
    </rPh>
    <rPh sb="25" eb="26">
      <t>ガン</t>
    </rPh>
    <rPh sb="26" eb="27">
      <t>トシ</t>
    </rPh>
    <rPh sb="27" eb="28">
      <t>ヘイネン</t>
    </rPh>
    <phoneticPr fontId="5"/>
  </si>
  <si>
    <t>第５表　県内港及び全国の地域（国）別輸出入額（令和元年）</t>
    <rPh sb="0" eb="1">
      <t>ダイ</t>
    </rPh>
    <rPh sb="2" eb="3">
      <t>ヒョウ</t>
    </rPh>
    <rPh sb="4" eb="6">
      <t>ケンナイ</t>
    </rPh>
    <rPh sb="6" eb="7">
      <t>コウ</t>
    </rPh>
    <rPh sb="7" eb="8">
      <t>オヨ</t>
    </rPh>
    <rPh sb="9" eb="11">
      <t>ゼンコク</t>
    </rPh>
    <rPh sb="12" eb="14">
      <t>チイキ</t>
    </rPh>
    <rPh sb="15" eb="16">
      <t>クニ</t>
    </rPh>
    <rPh sb="17" eb="18">
      <t>ベツ</t>
    </rPh>
    <rPh sb="18" eb="20">
      <t>ユシュツ</t>
    </rPh>
    <rPh sb="20" eb="21">
      <t>ニュウ</t>
    </rPh>
    <rPh sb="21" eb="22">
      <t>ガク</t>
    </rPh>
    <rPh sb="23" eb="25">
      <t>レイワ</t>
    </rPh>
    <rPh sb="25" eb="27">
      <t>ガンネン</t>
    </rPh>
    <rPh sb="27" eb="28">
      <t>ヘイネン</t>
    </rPh>
    <phoneticPr fontId="5"/>
  </si>
  <si>
    <t>皆増</t>
    <rPh sb="0" eb="1">
      <t>ミナ</t>
    </rPh>
    <rPh sb="1" eb="2">
      <t>ゾウ</t>
    </rPh>
    <phoneticPr fontId="5"/>
  </si>
  <si>
    <t>皆減</t>
    <rPh sb="0" eb="1">
      <t>ミナ</t>
    </rPh>
    <rPh sb="1" eb="2">
      <t>ゲン</t>
    </rPh>
    <phoneticPr fontId="5"/>
  </si>
  <si>
    <t>エスワティ二</t>
    <rPh sb="5" eb="6">
      <t>ニ</t>
    </rPh>
    <phoneticPr fontId="5"/>
  </si>
  <si>
    <t>第５表　県内港及び全国の地域（国）別輸出入額（令和元年）</t>
    <rPh sb="23" eb="25">
      <t>レイワ</t>
    </rPh>
    <rPh sb="25" eb="27">
      <t>ガンネン</t>
    </rPh>
    <rPh sb="27" eb="28">
      <t>ヘイネン</t>
    </rPh>
    <phoneticPr fontId="5"/>
  </si>
  <si>
    <t>エスワティニ</t>
    <phoneticPr fontId="5"/>
  </si>
  <si>
    <t>エスワティニ</t>
    <phoneticPr fontId="5"/>
  </si>
  <si>
    <t>皆減</t>
    <rPh sb="0" eb="1">
      <t>ミナ</t>
    </rPh>
    <rPh sb="1" eb="2">
      <t>ゲン</t>
    </rPh>
    <phoneticPr fontId="5"/>
  </si>
  <si>
    <t>皆増</t>
    <rPh sb="0" eb="1">
      <t>ミナ</t>
    </rPh>
    <rPh sb="1" eb="2">
      <t>ゾウ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</si>
</sst>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0.0_ "/>
    <numFmt numFmtId="178" formatCode="#,##0.0;&quot;△ &quot;#,##0.0"/>
    <numFmt numFmtId="179" formatCode="#,##0_ "/>
    <numFmt numFmtId="180" formatCode="0_);[Red]\(0\)"/>
  </numFmts>
  <fonts count="25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5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5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80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3" fillId="0" borderId="0" xfId="0" applyFo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0" fontId="7" fillId="0" borderId="0" xfId="3" applyFont="1">
      <alignment vertical="center"/>
    </xf>
    <xf numFmtId="0" fontId="8" fillId="0" borderId="0" xfId="3" applyFont="1">
      <alignment vertical="center"/>
    </xf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>
      <alignment vertical="center"/>
    </xf>
    <xf numFmtId="178" fontId="10" fillId="0" borderId="16" xfId="3" applyNumberFormat="1" applyFont="1" applyFill="1" applyBorder="1" applyAlignment="1">
      <alignment vertical="center" shrinkToFit="1"/>
    </xf>
    <xf numFmtId="0" fontId="2" fillId="0" borderId="0" xfId="3" applyFont="1">
      <alignment vertical="center"/>
    </xf>
    <xf numFmtId="0" fontId="6" fillId="0" borderId="10" xfId="3" applyFont="1" applyBorder="1">
      <alignment vertical="center"/>
    </xf>
    <xf numFmtId="176" fontId="10" fillId="0" borderId="10" xfId="0" applyNumberFormat="1" applyFont="1" applyBorder="1">
      <alignment vertical="center"/>
    </xf>
    <xf numFmtId="0" fontId="10" fillId="3" borderId="10" xfId="3" applyFont="1" applyFill="1" applyBorder="1" applyAlignment="1">
      <alignment horizontal="center" vertical="center" shrinkToFit="1"/>
    </xf>
    <xf numFmtId="0" fontId="10" fillId="3" borderId="10" xfId="3" applyFont="1" applyFill="1" applyBorder="1" applyAlignment="1">
      <alignment vertical="center" shrinkToFit="1"/>
    </xf>
    <xf numFmtId="176" fontId="10" fillId="3" borderId="10" xfId="3" applyNumberFormat="1" applyFont="1" applyFill="1" applyBorder="1" applyAlignment="1">
      <alignment vertical="center" shrinkToFit="1"/>
    </xf>
    <xf numFmtId="178" fontId="10" fillId="4" borderId="16" xfId="3" applyNumberFormat="1" applyFont="1" applyFill="1" applyBorder="1" applyAlignment="1">
      <alignment vertical="center" shrinkToFit="1"/>
    </xf>
    <xf numFmtId="0" fontId="10" fillId="5" borderId="18" xfId="3" applyFont="1" applyFill="1" applyBorder="1" applyAlignment="1">
      <alignment horizontal="center" vertical="center" shrinkToFit="1"/>
    </xf>
    <xf numFmtId="0" fontId="10" fillId="5" borderId="18" xfId="3" applyFont="1" applyFill="1" applyBorder="1" applyAlignment="1">
      <alignment vertical="center" shrinkToFit="1"/>
    </xf>
    <xf numFmtId="176" fontId="10" fillId="5" borderId="18" xfId="3" applyNumberFormat="1" applyFont="1" applyFill="1" applyBorder="1" applyAlignment="1">
      <alignment vertical="center" shrinkToFit="1"/>
    </xf>
    <xf numFmtId="178" fontId="10" fillId="6" borderId="22" xfId="3" applyNumberFormat="1" applyFont="1" applyFill="1" applyBorder="1" applyAlignment="1">
      <alignment vertical="center" shrinkToFit="1"/>
    </xf>
    <xf numFmtId="0" fontId="6" fillId="0" borderId="14" xfId="3" applyFont="1" applyBorder="1" applyAlignment="1">
      <alignment horizontal="center" vertical="center"/>
    </xf>
    <xf numFmtId="0" fontId="6" fillId="0" borderId="14" xfId="3" applyFont="1" applyBorder="1">
      <alignment vertical="center"/>
    </xf>
    <xf numFmtId="176" fontId="10" fillId="0" borderId="14" xfId="0" applyNumberFormat="1" applyFont="1" applyBorder="1">
      <alignment vertical="center"/>
    </xf>
    <xf numFmtId="178" fontId="10" fillId="0" borderId="15" xfId="3" applyNumberFormat="1" applyFont="1" applyFill="1" applyBorder="1" applyAlignment="1">
      <alignment vertical="center" shrinkToFit="1"/>
    </xf>
    <xf numFmtId="0" fontId="10" fillId="3" borderId="34" xfId="3" applyFont="1" applyFill="1" applyBorder="1" applyAlignment="1">
      <alignment horizontal="center" vertical="center" shrinkToFit="1"/>
    </xf>
    <xf numFmtId="0" fontId="10" fillId="3" borderId="35" xfId="3" applyFont="1" applyFill="1" applyBorder="1" applyAlignment="1">
      <alignment vertical="center" shrinkToFit="1"/>
    </xf>
    <xf numFmtId="0" fontId="10" fillId="5" borderId="19" xfId="3" applyFont="1" applyFill="1" applyBorder="1" applyAlignment="1">
      <alignment vertical="center" shrinkToFit="1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>
      <alignment vertical="center"/>
    </xf>
    <xf numFmtId="0" fontId="6" fillId="0" borderId="10" xfId="3" applyFont="1" applyFill="1" applyBorder="1" applyAlignment="1">
      <alignment horizontal="center" vertical="center"/>
    </xf>
    <xf numFmtId="0" fontId="6" fillId="0" borderId="11" xfId="3" applyFont="1" applyFill="1" applyBorder="1">
      <alignment vertical="center"/>
    </xf>
    <xf numFmtId="0" fontId="11" fillId="0" borderId="11" xfId="3" applyFont="1" applyFill="1" applyBorder="1">
      <alignment vertical="center"/>
    </xf>
    <xf numFmtId="0" fontId="10" fillId="0" borderId="2" xfId="3" applyFont="1" applyFill="1" applyBorder="1" applyAlignment="1">
      <alignment horizontal="center" vertical="center" shrinkToFit="1"/>
    </xf>
    <xf numFmtId="0" fontId="10" fillId="0" borderId="2" xfId="3" applyFont="1" applyFill="1" applyBorder="1" applyAlignment="1">
      <alignment vertical="center" shrinkToFit="1"/>
    </xf>
    <xf numFmtId="0" fontId="12" fillId="0" borderId="11" xfId="3" applyFont="1" applyFill="1" applyBorder="1">
      <alignment vertical="center"/>
    </xf>
    <xf numFmtId="0" fontId="10" fillId="0" borderId="10" xfId="0" applyFont="1" applyBorder="1">
      <alignment vertical="center"/>
    </xf>
    <xf numFmtId="0" fontId="13" fillId="0" borderId="11" xfId="3" applyFont="1" applyFill="1" applyBorder="1">
      <alignment vertical="center"/>
    </xf>
    <xf numFmtId="0" fontId="11" fillId="0" borderId="10" xfId="3" applyFont="1" applyBorder="1">
      <alignment vertical="center"/>
    </xf>
    <xf numFmtId="0" fontId="14" fillId="0" borderId="11" xfId="3" applyFont="1" applyFill="1" applyBorder="1">
      <alignment vertical="center"/>
    </xf>
    <xf numFmtId="0" fontId="10" fillId="3" borderId="11" xfId="3" applyFont="1" applyFill="1" applyBorder="1" applyAlignment="1">
      <alignment vertical="center" shrinkToFit="1"/>
    </xf>
    <xf numFmtId="0" fontId="10" fillId="5" borderId="34" xfId="3" applyFont="1" applyFill="1" applyBorder="1" applyAlignment="1">
      <alignment horizontal="center" vertical="center" shrinkToFit="1"/>
    </xf>
    <xf numFmtId="0" fontId="10" fillId="5" borderId="35" xfId="3" applyFont="1" applyFill="1" applyBorder="1" applyAlignment="1">
      <alignment vertical="center" shrinkToFit="1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>
      <alignment vertical="center"/>
    </xf>
    <xf numFmtId="0" fontId="6" fillId="0" borderId="10" xfId="3" applyFont="1" applyBorder="1" applyAlignment="1">
      <alignment vertical="center" shrinkToFit="1"/>
    </xf>
    <xf numFmtId="0" fontId="6" fillId="0" borderId="24" xfId="3" applyFont="1" applyBorder="1">
      <alignment vertical="center"/>
    </xf>
    <xf numFmtId="0" fontId="6" fillId="0" borderId="34" xfId="3" applyFont="1" applyBorder="1">
      <alignment vertical="center"/>
    </xf>
    <xf numFmtId="176" fontId="10" fillId="0" borderId="34" xfId="0" applyNumberFormat="1" applyFont="1" applyBorder="1">
      <alignment vertical="center"/>
    </xf>
    <xf numFmtId="0" fontId="6" fillId="0" borderId="0" xfId="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4" xfId="3" applyFont="1" applyBorder="1" applyAlignment="1">
      <alignment horizontal="center" vertical="center"/>
    </xf>
    <xf numFmtId="0" fontId="6" fillId="0" borderId="35" xfId="3" applyFont="1" applyBorder="1">
      <alignment vertical="center"/>
    </xf>
    <xf numFmtId="0" fontId="2" fillId="0" borderId="0" xfId="3" applyFont="1" applyAlignment="1">
      <alignment horizontal="center" vertical="center"/>
    </xf>
    <xf numFmtId="0" fontId="8" fillId="0" borderId="0" xfId="5" applyFont="1">
      <alignment vertical="center"/>
    </xf>
    <xf numFmtId="0" fontId="6" fillId="0" borderId="10" xfId="5" applyFont="1" applyBorder="1" applyAlignment="1">
      <alignment horizontal="center" vertical="center"/>
    </xf>
    <xf numFmtId="0" fontId="6" fillId="0" borderId="10" xfId="5" applyFont="1" applyBorder="1">
      <alignment vertical="center"/>
    </xf>
    <xf numFmtId="178" fontId="10" fillId="0" borderId="16" xfId="5" applyNumberFormat="1" applyFont="1" applyFill="1" applyBorder="1" applyAlignment="1">
      <alignment vertical="center" shrinkToFit="1"/>
    </xf>
    <xf numFmtId="0" fontId="6" fillId="0" borderId="0" xfId="5" applyFont="1">
      <alignment vertical="center"/>
    </xf>
    <xf numFmtId="0" fontId="10" fillId="0" borderId="31" xfId="5" applyFont="1" applyBorder="1" applyAlignment="1">
      <alignment vertical="center" shrinkToFit="1"/>
    </xf>
    <xf numFmtId="0" fontId="10" fillId="3" borderId="10" xfId="5" applyFont="1" applyFill="1" applyBorder="1" applyAlignment="1">
      <alignment horizontal="center" vertical="center" shrinkToFit="1"/>
    </xf>
    <xf numFmtId="0" fontId="10" fillId="3" borderId="10" xfId="5" applyFont="1" applyFill="1" applyBorder="1" applyAlignment="1">
      <alignment vertical="center" shrinkToFit="1"/>
    </xf>
    <xf numFmtId="176" fontId="10" fillId="3" borderId="10" xfId="5" applyNumberFormat="1" applyFont="1" applyFill="1" applyBorder="1" applyAlignment="1">
      <alignment vertical="center" shrinkToFit="1"/>
    </xf>
    <xf numFmtId="178" fontId="10" fillId="4" borderId="16" xfId="5" applyNumberFormat="1" applyFont="1" applyFill="1" applyBorder="1" applyAlignment="1">
      <alignment vertical="center" shrinkToFit="1"/>
    </xf>
    <xf numFmtId="0" fontId="10" fillId="0" borderId="23" xfId="5" applyFont="1" applyBorder="1" applyAlignment="1">
      <alignment vertical="center" shrinkToFit="1"/>
    </xf>
    <xf numFmtId="0" fontId="10" fillId="5" borderId="18" xfId="5" applyFont="1" applyFill="1" applyBorder="1" applyAlignment="1">
      <alignment horizontal="center" vertical="center" shrinkToFit="1"/>
    </xf>
    <xf numFmtId="0" fontId="10" fillId="5" borderId="18" xfId="5" applyFont="1" applyFill="1" applyBorder="1" applyAlignment="1">
      <alignment vertical="center" shrinkToFit="1"/>
    </xf>
    <xf numFmtId="176" fontId="10" fillId="5" borderId="18" xfId="5" applyNumberFormat="1" applyFont="1" applyFill="1" applyBorder="1" applyAlignment="1">
      <alignment vertical="center" shrinkToFit="1"/>
    </xf>
    <xf numFmtId="178" fontId="10" fillId="6" borderId="22" xfId="5" applyNumberFormat="1" applyFont="1" applyFill="1" applyBorder="1" applyAlignment="1">
      <alignment vertical="center" shrinkToFit="1"/>
    </xf>
    <xf numFmtId="0" fontId="6" fillId="0" borderId="14" xfId="5" applyFont="1" applyBorder="1" applyAlignment="1">
      <alignment horizontal="center" vertical="center"/>
    </xf>
    <xf numFmtId="0" fontId="6" fillId="0" borderId="14" xfId="5" applyFont="1" applyBorder="1">
      <alignment vertical="center"/>
    </xf>
    <xf numFmtId="178" fontId="10" fillId="0" borderId="15" xfId="5" applyNumberFormat="1" applyFont="1" applyFill="1" applyBorder="1" applyAlignment="1">
      <alignment vertical="center" shrinkToFit="1"/>
    </xf>
    <xf numFmtId="0" fontId="6" fillId="0" borderId="42" xfId="5" applyFont="1" applyBorder="1" applyAlignment="1">
      <alignment horizontal="center" vertical="center"/>
    </xf>
    <xf numFmtId="0" fontId="6" fillId="0" borderId="42" xfId="5" applyFont="1" applyBorder="1">
      <alignment vertical="center"/>
    </xf>
    <xf numFmtId="0" fontId="10" fillId="0" borderId="42" xfId="5" applyFont="1" applyFill="1" applyBorder="1" applyAlignment="1">
      <alignment vertical="center" shrinkToFit="1"/>
    </xf>
    <xf numFmtId="178" fontId="10" fillId="0" borderId="39" xfId="5" applyNumberFormat="1" applyFont="1" applyFill="1" applyBorder="1" applyAlignment="1">
      <alignment vertical="center" shrinkToFit="1"/>
    </xf>
    <xf numFmtId="0" fontId="6" fillId="0" borderId="10" xfId="0" applyFont="1" applyBorder="1">
      <alignment vertical="center"/>
    </xf>
    <xf numFmtId="0" fontId="6" fillId="0" borderId="14" xfId="5" applyNumberFormat="1" applyFont="1" applyBorder="1" applyAlignment="1">
      <alignment horizontal="center" vertical="center"/>
    </xf>
    <xf numFmtId="179" fontId="6" fillId="0" borderId="14" xfId="5" applyNumberFormat="1" applyFont="1" applyBorder="1">
      <alignment vertical="center"/>
    </xf>
    <xf numFmtId="0" fontId="6" fillId="0" borderId="10" xfId="5" applyNumberFormat="1" applyFont="1" applyBorder="1" applyAlignment="1">
      <alignment horizontal="center" vertical="center"/>
    </xf>
    <xf numFmtId="179" fontId="6" fillId="0" borderId="10" xfId="5" applyNumberFormat="1" applyFont="1" applyBorder="1">
      <alignment vertical="center"/>
    </xf>
    <xf numFmtId="0" fontId="6" fillId="0" borderId="26" xfId="5" applyFont="1" applyBorder="1" applyAlignment="1">
      <alignment horizontal="center" vertical="center"/>
    </xf>
    <xf numFmtId="0" fontId="6" fillId="0" borderId="10" xfId="5" applyFont="1" applyFill="1" applyBorder="1" applyAlignment="1">
      <alignment horizontal="center" vertical="center"/>
    </xf>
    <xf numFmtId="0" fontId="6" fillId="0" borderId="10" xfId="5" applyFont="1" applyFill="1" applyBorder="1">
      <alignment vertical="center"/>
    </xf>
    <xf numFmtId="0" fontId="10" fillId="0" borderId="34" xfId="5" applyFont="1" applyFill="1" applyBorder="1" applyAlignment="1">
      <alignment horizontal="center" vertical="center" shrinkToFit="1"/>
    </xf>
    <xf numFmtId="0" fontId="10" fillId="0" borderId="34" xfId="5" applyFont="1" applyFill="1" applyBorder="1" applyAlignment="1">
      <alignment vertical="center" shrinkToFit="1"/>
    </xf>
    <xf numFmtId="0" fontId="10" fillId="0" borderId="2" xfId="5" applyFont="1" applyFill="1" applyBorder="1" applyAlignment="1">
      <alignment horizontal="center" vertical="center" shrinkToFit="1"/>
    </xf>
    <xf numFmtId="0" fontId="10" fillId="0" borderId="0" xfId="5" applyFont="1" applyFill="1" applyBorder="1" applyAlignment="1">
      <alignment vertical="center" shrinkToFit="1"/>
    </xf>
    <xf numFmtId="0" fontId="6" fillId="0" borderId="0" xfId="5" applyFont="1" applyFill="1" applyBorder="1" applyAlignment="1">
      <alignment horizontal="center" vertical="center"/>
    </xf>
    <xf numFmtId="0" fontId="6" fillId="0" borderId="0" xfId="5" applyFont="1" applyFill="1" applyBorder="1">
      <alignment vertical="center"/>
    </xf>
    <xf numFmtId="176" fontId="6" fillId="0" borderId="0" xfId="5" applyNumberFormat="1" applyFont="1" applyFill="1" applyBorder="1">
      <alignment vertical="center"/>
    </xf>
    <xf numFmtId="178" fontId="10" fillId="0" borderId="0" xfId="5" applyNumberFormat="1" applyFont="1" applyFill="1" applyBorder="1" applyAlignment="1">
      <alignment vertical="center" shrinkToFit="1"/>
    </xf>
    <xf numFmtId="0" fontId="10" fillId="0" borderId="14" xfId="0" applyFont="1" applyBorder="1">
      <alignment vertical="center"/>
    </xf>
    <xf numFmtId="0" fontId="10" fillId="0" borderId="0" xfId="5" applyFont="1" applyFill="1" applyBorder="1" applyAlignment="1">
      <alignment horizontal="center" vertical="center" shrinkToFit="1"/>
    </xf>
    <xf numFmtId="179" fontId="10" fillId="0" borderId="0" xfId="5" applyNumberFormat="1" applyFont="1" applyFill="1" applyBorder="1" applyAlignment="1">
      <alignment vertical="center" shrinkToFit="1"/>
    </xf>
    <xf numFmtId="0" fontId="10" fillId="0" borderId="42" xfId="0" applyFont="1" applyBorder="1">
      <alignment vertical="center"/>
    </xf>
    <xf numFmtId="0" fontId="6" fillId="0" borderId="0" xfId="5" applyFont="1" applyFill="1">
      <alignment vertical="center"/>
    </xf>
    <xf numFmtId="0" fontId="6" fillId="0" borderId="0" xfId="5" applyFont="1" applyAlignment="1">
      <alignment horizontal="center" vertical="center"/>
    </xf>
    <xf numFmtId="0" fontId="15" fillId="0" borderId="0" xfId="5" applyFont="1" applyFill="1" applyBorder="1" applyAlignment="1">
      <alignment horizontal="center" vertical="center"/>
    </xf>
    <xf numFmtId="179" fontId="6" fillId="0" borderId="0" xfId="5" applyNumberFormat="1" applyFont="1" applyFill="1" applyBorder="1">
      <alignment vertical="center"/>
    </xf>
    <xf numFmtId="0" fontId="2" fillId="0" borderId="0" xfId="5" applyFont="1" applyAlignment="1">
      <alignment horizontal="center" vertical="center"/>
    </xf>
    <xf numFmtId="0" fontId="2" fillId="0" borderId="0" xfId="5" applyFont="1">
      <alignment vertical="center"/>
    </xf>
    <xf numFmtId="0" fontId="10" fillId="0" borderId="37" xfId="5" applyFont="1" applyFill="1" applyBorder="1" applyAlignment="1">
      <alignment horizontal="center" vertical="center" shrinkToFit="1"/>
    </xf>
    <xf numFmtId="0" fontId="10" fillId="0" borderId="29" xfId="5" applyFont="1" applyFill="1" applyBorder="1" applyAlignment="1">
      <alignment horizontal="center" vertical="center" shrinkToFit="1"/>
    </xf>
    <xf numFmtId="178" fontId="10" fillId="0" borderId="38" xfId="5" applyNumberFormat="1" applyFont="1" applyFill="1" applyBorder="1" applyAlignment="1">
      <alignment horizontal="right" vertical="center" shrinkToFit="1"/>
    </xf>
    <xf numFmtId="178" fontId="10" fillId="0" borderId="38" xfId="5" applyNumberFormat="1" applyFont="1" applyFill="1" applyBorder="1" applyAlignment="1">
      <alignment vertical="center" shrinkToFit="1"/>
    </xf>
    <xf numFmtId="178" fontId="10" fillId="0" borderId="16" xfId="5" applyNumberFormat="1" applyFont="1" applyBorder="1" applyAlignment="1">
      <alignment vertical="center" shrinkToFit="1"/>
    </xf>
    <xf numFmtId="0" fontId="10" fillId="0" borderId="0" xfId="0" applyFont="1">
      <alignment vertical="center"/>
    </xf>
    <xf numFmtId="0" fontId="6" fillId="0" borderId="14" xfId="5" applyFont="1" applyFill="1" applyBorder="1" applyAlignment="1">
      <alignment horizontal="center" vertical="center"/>
    </xf>
    <xf numFmtId="0" fontId="6" fillId="0" borderId="14" xfId="5" applyFont="1" applyFill="1" applyBorder="1">
      <alignment vertical="center"/>
    </xf>
    <xf numFmtId="178" fontId="10" fillId="0" borderId="15" xfId="5" applyNumberFormat="1" applyFont="1" applyBorder="1" applyAlignment="1">
      <alignment vertical="center" shrinkToFit="1"/>
    </xf>
    <xf numFmtId="0" fontId="10" fillId="0" borderId="14" xfId="5" applyFont="1" applyFill="1" applyBorder="1" applyAlignment="1">
      <alignment horizontal="center" vertical="center" shrinkToFit="1"/>
    </xf>
    <xf numFmtId="0" fontId="10" fillId="0" borderId="14" xfId="5" applyFont="1" applyFill="1" applyBorder="1" applyAlignment="1">
      <alignment vertical="center" shrinkToFit="1"/>
    </xf>
    <xf numFmtId="0" fontId="10" fillId="0" borderId="10" xfId="0" applyNumberFormat="1" applyFont="1" applyBorder="1" applyAlignment="1">
      <alignment horizontal="center" vertical="center"/>
    </xf>
    <xf numFmtId="0" fontId="10" fillId="7" borderId="18" xfId="5" applyFont="1" applyFill="1" applyBorder="1" applyAlignment="1">
      <alignment vertical="center" shrinkToFit="1"/>
    </xf>
    <xf numFmtId="178" fontId="10" fillId="0" borderId="8" xfId="5" applyNumberFormat="1" applyFont="1" applyFill="1" applyBorder="1" applyAlignment="1">
      <alignment vertical="center" shrinkToFit="1"/>
    </xf>
    <xf numFmtId="0" fontId="10" fillId="7" borderId="18" xfId="5" applyFont="1" applyFill="1" applyBorder="1" applyAlignment="1">
      <alignment horizontal="center" vertical="center" shrinkToFit="1"/>
    </xf>
    <xf numFmtId="176" fontId="10" fillId="7" borderId="18" xfId="5" applyNumberFormat="1" applyFont="1" applyFill="1" applyBorder="1" applyAlignment="1">
      <alignment vertical="center" shrinkToFit="1"/>
    </xf>
    <xf numFmtId="178" fontId="10" fillId="7" borderId="22" xfId="5" applyNumberFormat="1" applyFont="1" applyFill="1" applyBorder="1" applyAlignment="1">
      <alignment vertical="center" shrinkToFit="1"/>
    </xf>
    <xf numFmtId="0" fontId="16" fillId="0" borderId="0" xfId="5" applyFont="1">
      <alignment vertical="center"/>
    </xf>
    <xf numFmtId="0" fontId="6" fillId="0" borderId="14" xfId="0" applyFont="1" applyBorder="1">
      <alignment vertical="center"/>
    </xf>
    <xf numFmtId="0" fontId="6" fillId="0" borderId="34" xfId="5" applyFont="1" applyFill="1" applyBorder="1" applyAlignment="1">
      <alignment horizontal="center" vertical="center"/>
    </xf>
    <xf numFmtId="0" fontId="6" fillId="0" borderId="34" xfId="5" applyFont="1" applyFill="1" applyBorder="1">
      <alignment vertical="center"/>
    </xf>
    <xf numFmtId="0" fontId="15" fillId="0" borderId="0" xfId="5" applyFont="1">
      <alignment vertical="center"/>
    </xf>
    <xf numFmtId="178" fontId="10" fillId="4" borderId="38" xfId="5" applyNumberFormat="1" applyFont="1" applyFill="1" applyBorder="1" applyAlignment="1">
      <alignment vertical="center" shrinkToFit="1"/>
    </xf>
    <xf numFmtId="0" fontId="14" fillId="0" borderId="10" xfId="5" applyFont="1" applyFill="1" applyBorder="1">
      <alignment vertical="center"/>
    </xf>
    <xf numFmtId="0" fontId="6" fillId="0" borderId="14" xfId="5" applyFont="1" applyFill="1" applyBorder="1" applyAlignment="1">
      <alignment vertical="center" shrinkToFit="1"/>
    </xf>
    <xf numFmtId="0" fontId="6" fillId="0" borderId="10" xfId="5" applyFont="1" applyFill="1" applyBorder="1" applyAlignment="1">
      <alignment vertical="center" shrinkToFit="1"/>
    </xf>
    <xf numFmtId="0" fontId="14" fillId="0" borderId="10" xfId="5" applyFont="1" applyFill="1" applyBorder="1" applyAlignment="1">
      <alignment vertical="center" shrinkToFit="1"/>
    </xf>
    <xf numFmtId="0" fontId="1" fillId="0" borderId="0" xfId="3" applyFont="1">
      <alignment vertical="center"/>
    </xf>
    <xf numFmtId="0" fontId="11" fillId="0" borderId="10" xfId="3" applyFont="1" applyFill="1" applyBorder="1">
      <alignment vertical="center"/>
    </xf>
    <xf numFmtId="0" fontId="6" fillId="0" borderId="10" xfId="3" applyFont="1" applyFill="1" applyBorder="1">
      <alignment vertical="center"/>
    </xf>
    <xf numFmtId="0" fontId="12" fillId="0" borderId="10" xfId="3" applyFont="1" applyFill="1" applyBorder="1">
      <alignment vertical="center"/>
    </xf>
    <xf numFmtId="0" fontId="10" fillId="0" borderId="42" xfId="3" applyFont="1" applyFill="1" applyBorder="1" applyAlignment="1">
      <alignment horizontal="center" vertical="center" shrinkToFit="1"/>
    </xf>
    <xf numFmtId="0" fontId="10" fillId="0" borderId="53" xfId="3" applyFont="1" applyFill="1" applyBorder="1" applyAlignment="1">
      <alignment vertical="center" shrinkToFit="1"/>
    </xf>
    <xf numFmtId="176" fontId="10" fillId="0" borderId="42" xfId="3" applyNumberFormat="1" applyFont="1" applyFill="1" applyBorder="1" applyAlignment="1">
      <alignment vertical="center" shrinkToFit="1"/>
    </xf>
    <xf numFmtId="0" fontId="6" fillId="0" borderId="14" xfId="3" applyFont="1" applyFill="1" applyBorder="1" applyAlignment="1">
      <alignment horizontal="center" vertical="center"/>
    </xf>
    <xf numFmtId="0" fontId="6" fillId="0" borderId="24" xfId="3" applyFont="1" applyFill="1" applyBorder="1">
      <alignment vertical="center"/>
    </xf>
    <xf numFmtId="0" fontId="1" fillId="0" borderId="0" xfId="3" applyFont="1" applyAlignment="1">
      <alignment horizontal="center" vertical="center"/>
    </xf>
    <xf numFmtId="0" fontId="6" fillId="0" borderId="2" xfId="5" applyFont="1" applyBorder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4" xfId="5" applyFont="1" applyBorder="1">
      <alignment vertical="center"/>
    </xf>
    <xf numFmtId="0" fontId="6" fillId="0" borderId="0" xfId="5" applyFont="1" applyBorder="1" applyAlignment="1">
      <alignment horizontal="center" vertical="center"/>
    </xf>
    <xf numFmtId="0" fontId="6" fillId="0" borderId="0" xfId="5" applyFont="1" applyBorder="1">
      <alignment vertical="center"/>
    </xf>
    <xf numFmtId="176" fontId="10" fillId="0" borderId="0" xfId="0" applyNumberFormat="1" applyFont="1" applyBorder="1">
      <alignment vertical="center"/>
    </xf>
    <xf numFmtId="0" fontId="1" fillId="0" borderId="0" xfId="5" applyFont="1" applyAlignment="1">
      <alignment horizontal="center" vertical="center"/>
    </xf>
    <xf numFmtId="0" fontId="1" fillId="0" borderId="0" xfId="5" applyFont="1">
      <alignment vertical="center"/>
    </xf>
    <xf numFmtId="0" fontId="10" fillId="0" borderId="10" xfId="5" applyFont="1" applyFill="1" applyBorder="1" applyAlignment="1">
      <alignment horizontal="center" vertical="center" shrinkToFit="1"/>
    </xf>
    <xf numFmtId="0" fontId="10" fillId="0" borderId="51" xfId="5" applyFont="1" applyFill="1" applyBorder="1" applyAlignment="1">
      <alignment horizontal="center" vertical="center" shrinkToFit="1"/>
    </xf>
    <xf numFmtId="0" fontId="6" fillId="0" borderId="11" xfId="5" applyFont="1" applyFill="1" applyBorder="1">
      <alignment vertical="center"/>
    </xf>
    <xf numFmtId="178" fontId="10" fillId="0" borderId="38" xfId="5" applyNumberFormat="1" applyFont="1" applyBorder="1" applyAlignment="1">
      <alignment vertical="center" shrinkToFit="1"/>
    </xf>
    <xf numFmtId="0" fontId="6" fillId="0" borderId="2" xfId="5" applyFont="1" applyFill="1" applyBorder="1">
      <alignment vertical="center"/>
    </xf>
    <xf numFmtId="178" fontId="10" fillId="0" borderId="46" xfId="5" applyNumberFormat="1" applyFont="1" applyFill="1" applyBorder="1" applyAlignment="1">
      <alignment vertical="center" shrinkToFit="1"/>
    </xf>
    <xf numFmtId="0" fontId="14" fillId="0" borderId="34" xfId="5" applyFont="1" applyFill="1" applyBorder="1">
      <alignment vertical="center"/>
    </xf>
    <xf numFmtId="176" fontId="10" fillId="9" borderId="18" xfId="5" applyNumberFormat="1" applyFont="1" applyFill="1" applyBorder="1" applyAlignment="1">
      <alignment vertical="center" shrinkToFit="1"/>
    </xf>
    <xf numFmtId="178" fontId="10" fillId="9" borderId="22" xfId="5" applyNumberFormat="1" applyFont="1" applyFill="1" applyBorder="1" applyAlignment="1">
      <alignment vertical="center" shrinkToFit="1"/>
    </xf>
    <xf numFmtId="0" fontId="17" fillId="0" borderId="10" xfId="0" applyFont="1" applyBorder="1">
      <alignment vertical="center"/>
    </xf>
    <xf numFmtId="0" fontId="18" fillId="0" borderId="10" xfId="0" applyFont="1" applyBorder="1">
      <alignment vertical="center"/>
    </xf>
    <xf numFmtId="0" fontId="6" fillId="0" borderId="24" xfId="5" applyFont="1" applyFill="1" applyBorder="1">
      <alignment vertical="center"/>
    </xf>
    <xf numFmtId="0" fontId="19" fillId="0" borderId="0" xfId="0" applyFont="1">
      <alignment vertical="center"/>
    </xf>
    <xf numFmtId="0" fontId="6" fillId="0" borderId="11" xfId="0" applyFont="1" applyBorder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right" vertical="center" shrinkToFit="1"/>
    </xf>
    <xf numFmtId="0" fontId="12" fillId="0" borderId="10" xfId="3" applyFont="1" applyBorder="1">
      <alignment vertical="center"/>
    </xf>
    <xf numFmtId="0" fontId="20" fillId="0" borderId="0" xfId="3" applyFont="1">
      <alignment vertical="center"/>
    </xf>
    <xf numFmtId="0" fontId="21" fillId="0" borderId="0" xfId="3" applyFont="1" applyAlignment="1">
      <alignment horizontal="center" vertical="center"/>
    </xf>
    <xf numFmtId="0" fontId="21" fillId="0" borderId="0" xfId="3" applyFont="1" applyAlignment="1">
      <alignment vertical="center" shrinkToFit="1"/>
    </xf>
    <xf numFmtId="0" fontId="21" fillId="0" borderId="0" xfId="3" applyFont="1" applyAlignment="1">
      <alignment horizontal="right" vertical="center"/>
    </xf>
    <xf numFmtId="0" fontId="15" fillId="0" borderId="0" xfId="3" applyFont="1">
      <alignment vertical="center"/>
    </xf>
    <xf numFmtId="0" fontId="15" fillId="0" borderId="0" xfId="3" applyFont="1" applyAlignment="1">
      <alignment horizontal="center" vertical="center"/>
    </xf>
    <xf numFmtId="0" fontId="10" fillId="0" borderId="0" xfId="3" applyFont="1">
      <alignment vertical="center"/>
    </xf>
    <xf numFmtId="0" fontId="10" fillId="0" borderId="0" xfId="3" applyFont="1" applyAlignment="1">
      <alignment horizontal="center" vertical="center"/>
    </xf>
    <xf numFmtId="0" fontId="10" fillId="0" borderId="0" xfId="3" applyFont="1" applyAlignment="1">
      <alignment vertical="center" shrinkToFit="1"/>
    </xf>
    <xf numFmtId="0" fontId="10" fillId="0" borderId="0" xfId="3" applyFont="1" applyAlignment="1">
      <alignment horizontal="right" vertical="center"/>
    </xf>
    <xf numFmtId="0" fontId="6" fillId="0" borderId="0" xfId="3" applyFont="1">
      <alignment vertical="center"/>
    </xf>
    <xf numFmtId="0" fontId="6" fillId="0" borderId="0" xfId="3" applyFont="1" applyAlignment="1">
      <alignment horizontal="center" vertical="center"/>
    </xf>
    <xf numFmtId="0" fontId="21" fillId="0" borderId="0" xfId="3" applyFont="1" applyFill="1">
      <alignment vertical="center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vertical="center" shrinkToFit="1"/>
    </xf>
    <xf numFmtId="0" fontId="10" fillId="0" borderId="1" xfId="3" applyFont="1" applyFill="1" applyBorder="1" applyAlignment="1">
      <alignment vertical="center" shrinkToFit="1"/>
    </xf>
    <xf numFmtId="0" fontId="10" fillId="0" borderId="36" xfId="3" applyFont="1" applyFill="1" applyBorder="1" applyAlignment="1">
      <alignment horizontal="center" vertical="center" shrinkToFit="1"/>
    </xf>
    <xf numFmtId="0" fontId="10" fillId="0" borderId="36" xfId="3" applyFont="1" applyFill="1" applyBorder="1" applyAlignment="1">
      <alignment vertical="center" shrinkToFit="1"/>
    </xf>
    <xf numFmtId="0" fontId="10" fillId="0" borderId="6" xfId="3" applyFont="1" applyFill="1" applyBorder="1" applyAlignment="1">
      <alignment horizontal="center" vertical="center"/>
    </xf>
    <xf numFmtId="0" fontId="10" fillId="0" borderId="1" xfId="3" applyFont="1" applyBorder="1" applyAlignment="1">
      <alignment vertical="center" shrinkToFit="1"/>
    </xf>
    <xf numFmtId="0" fontId="10" fillId="0" borderId="2" xfId="3" applyFont="1" applyBorder="1" applyAlignment="1">
      <alignment horizontal="center" vertical="center" shrinkToFit="1"/>
    </xf>
    <xf numFmtId="0" fontId="10" fillId="0" borderId="2" xfId="3" applyFont="1" applyBorder="1" applyAlignment="1">
      <alignment vertical="center" shrinkToFit="1"/>
    </xf>
    <xf numFmtId="0" fontId="10" fillId="0" borderId="8" xfId="3" applyFont="1" applyBorder="1" applyAlignment="1">
      <alignment horizontal="center" vertical="center"/>
    </xf>
    <xf numFmtId="179" fontId="21" fillId="2" borderId="10" xfId="3" applyNumberFormat="1" applyFont="1" applyFill="1" applyBorder="1" applyAlignment="1">
      <alignment horizontal="right" vertical="center" shrinkToFit="1"/>
    </xf>
    <xf numFmtId="178" fontId="21" fillId="8" borderId="16" xfId="3" applyNumberFormat="1" applyFont="1" applyFill="1" applyBorder="1" applyAlignment="1">
      <alignment vertical="center" shrinkToFit="1"/>
    </xf>
    <xf numFmtId="0" fontId="10" fillId="0" borderId="37" xfId="3" applyFont="1" applyFill="1" applyBorder="1" applyAlignment="1">
      <alignment horizontal="center" vertical="center" shrinkToFit="1"/>
    </xf>
    <xf numFmtId="0" fontId="10" fillId="0" borderId="29" xfId="3" applyFont="1" applyFill="1" applyBorder="1" applyAlignment="1">
      <alignment horizontal="center" vertical="center" shrinkToFit="1"/>
    </xf>
    <xf numFmtId="178" fontId="10" fillId="0" borderId="38" xfId="3" applyNumberFormat="1" applyFont="1" applyFill="1" applyBorder="1" applyAlignment="1">
      <alignment horizontal="right" vertical="center" shrinkToFit="1"/>
    </xf>
    <xf numFmtId="0" fontId="10" fillId="0" borderId="9" xfId="3" applyFont="1" applyFill="1" applyBorder="1" applyAlignment="1">
      <alignment horizontal="center" vertical="center" shrinkToFit="1"/>
    </xf>
    <xf numFmtId="0" fontId="10" fillId="0" borderId="10" xfId="3" applyFont="1" applyFill="1" applyBorder="1" applyAlignment="1">
      <alignment horizontal="center" vertical="center" shrinkToFit="1"/>
    </xf>
    <xf numFmtId="0" fontId="10" fillId="0" borderId="34" xfId="3" applyFont="1" applyBorder="1" applyAlignment="1">
      <alignment vertical="center" shrinkToFit="1"/>
    </xf>
    <xf numFmtId="0" fontId="10" fillId="0" borderId="9" xfId="3" applyFont="1" applyBorder="1" applyAlignment="1">
      <alignment vertical="center" shrinkToFit="1"/>
    </xf>
    <xf numFmtId="0" fontId="10" fillId="0" borderId="42" xfId="3" applyFont="1" applyBorder="1" applyAlignment="1">
      <alignment vertical="center" shrinkToFit="1"/>
    </xf>
    <xf numFmtId="0" fontId="10" fillId="5" borderId="17" xfId="3" applyFont="1" applyFill="1" applyBorder="1" applyAlignment="1">
      <alignment vertical="center" shrinkToFit="1"/>
    </xf>
    <xf numFmtId="0" fontId="10" fillId="0" borderId="23" xfId="3" applyFont="1" applyBorder="1" applyAlignment="1">
      <alignment vertical="center" shrinkToFit="1"/>
    </xf>
    <xf numFmtId="0" fontId="10" fillId="0" borderId="36" xfId="3" applyFont="1" applyBorder="1" applyAlignment="1">
      <alignment vertical="center" shrinkToFit="1"/>
    </xf>
    <xf numFmtId="0" fontId="6" fillId="0" borderId="42" xfId="3" applyFont="1" applyBorder="1">
      <alignment vertical="center"/>
    </xf>
    <xf numFmtId="176" fontId="10" fillId="0" borderId="13" xfId="0" applyNumberFormat="1" applyFont="1" applyBorder="1">
      <alignment vertical="center"/>
    </xf>
    <xf numFmtId="176" fontId="10" fillId="0" borderId="0" xfId="0" applyNumberFormat="1" applyFont="1">
      <alignment vertical="center"/>
    </xf>
    <xf numFmtId="0" fontId="10" fillId="0" borderId="33" xfId="3" applyFont="1" applyBorder="1" applyAlignment="1">
      <alignment vertical="center" shrinkToFit="1"/>
    </xf>
    <xf numFmtId="0" fontId="10" fillId="0" borderId="42" xfId="3" applyFont="1" applyBorder="1" applyAlignment="1">
      <alignment horizontal="right" vertical="center" shrinkToFit="1"/>
    </xf>
    <xf numFmtId="0" fontId="10" fillId="0" borderId="42" xfId="3" applyFont="1" applyFill="1" applyBorder="1" applyAlignment="1">
      <alignment vertical="center" shrinkToFit="1"/>
    </xf>
    <xf numFmtId="0" fontId="16" fillId="0" borderId="0" xfId="3" applyFont="1">
      <alignment vertical="center"/>
    </xf>
    <xf numFmtId="0" fontId="10" fillId="0" borderId="23" xfId="3" applyFont="1" applyFill="1" applyBorder="1" applyAlignment="1">
      <alignment vertical="center" shrinkToFit="1"/>
    </xf>
    <xf numFmtId="0" fontId="10" fillId="5" borderId="34" xfId="3" applyFont="1" applyFill="1" applyBorder="1" applyAlignment="1">
      <alignment vertical="center" shrinkToFit="1"/>
    </xf>
    <xf numFmtId="0" fontId="10" fillId="0" borderId="0" xfId="3" applyFont="1" applyFill="1" applyBorder="1" applyAlignment="1">
      <alignment vertical="center" shrinkToFit="1"/>
    </xf>
    <xf numFmtId="0" fontId="10" fillId="0" borderId="0" xfId="3" applyFont="1" applyFill="1" applyBorder="1" applyAlignment="1">
      <alignment horizontal="center" vertical="center" shrinkToFit="1"/>
    </xf>
    <xf numFmtId="179" fontId="10" fillId="0" borderId="0" xfId="3" applyNumberFormat="1" applyFont="1" applyFill="1" applyBorder="1" applyAlignment="1">
      <alignment vertical="center" shrinkToFit="1"/>
    </xf>
    <xf numFmtId="178" fontId="10" fillId="0" borderId="0" xfId="3" applyNumberFormat="1" applyFont="1" applyFill="1" applyBorder="1" applyAlignment="1">
      <alignment vertical="center" shrinkToFit="1"/>
    </xf>
    <xf numFmtId="0" fontId="6" fillId="0" borderId="0" xfId="3" applyFont="1" applyFill="1" applyBorder="1">
      <alignment vertical="center"/>
    </xf>
    <xf numFmtId="179" fontId="6" fillId="0" borderId="0" xfId="3" applyNumberFormat="1" applyFont="1" applyFill="1" applyBorder="1">
      <alignment vertical="center"/>
    </xf>
    <xf numFmtId="0" fontId="15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20" fillId="0" borderId="0" xfId="5" applyFont="1">
      <alignment vertical="center"/>
    </xf>
    <xf numFmtId="0" fontId="21" fillId="0" borderId="0" xfId="5" applyFont="1" applyAlignment="1">
      <alignment horizontal="center" vertical="center"/>
    </xf>
    <xf numFmtId="0" fontId="21" fillId="0" borderId="0" xfId="5" applyFont="1" applyAlignment="1">
      <alignment vertical="center" shrinkToFit="1"/>
    </xf>
    <xf numFmtId="0" fontId="21" fillId="0" borderId="0" xfId="5" applyFont="1" applyAlignment="1">
      <alignment horizontal="right" vertical="center"/>
    </xf>
    <xf numFmtId="0" fontId="10" fillId="0" borderId="0" xfId="5" applyFont="1">
      <alignment vertical="center"/>
    </xf>
    <xf numFmtId="0" fontId="10" fillId="0" borderId="0" xfId="5" applyFont="1" applyAlignment="1">
      <alignment horizontal="center" vertical="center"/>
    </xf>
    <xf numFmtId="0" fontId="10" fillId="0" borderId="0" xfId="5" applyFont="1" applyAlignment="1">
      <alignment vertical="center" shrinkToFit="1"/>
    </xf>
    <xf numFmtId="0" fontId="10" fillId="0" borderId="0" xfId="5" applyFont="1" applyAlignment="1">
      <alignment horizontal="right" vertical="center"/>
    </xf>
    <xf numFmtId="0" fontId="21" fillId="0" borderId="0" xfId="5" applyFont="1" applyFill="1">
      <alignment vertical="center"/>
    </xf>
    <xf numFmtId="0" fontId="10" fillId="0" borderId="0" xfId="5" applyFont="1" applyFill="1" applyAlignment="1">
      <alignment horizontal="center" vertical="center"/>
    </xf>
    <xf numFmtId="0" fontId="10" fillId="0" borderId="0" xfId="5" applyFont="1" applyFill="1" applyAlignment="1">
      <alignment vertical="center" shrinkToFit="1"/>
    </xf>
    <xf numFmtId="0" fontId="10" fillId="0" borderId="1" xfId="5" applyFont="1" applyFill="1" applyBorder="1" applyAlignment="1">
      <alignment vertical="center" shrinkToFit="1"/>
    </xf>
    <xf numFmtId="0" fontId="10" fillId="0" borderId="2" xfId="5" applyFont="1" applyFill="1" applyBorder="1" applyAlignment="1">
      <alignment vertical="center" shrinkToFit="1"/>
    </xf>
    <xf numFmtId="0" fontId="10" fillId="0" borderId="8" xfId="5" applyFont="1" applyFill="1" applyBorder="1" applyAlignment="1">
      <alignment horizontal="center" vertical="center"/>
    </xf>
    <xf numFmtId="0" fontId="10" fillId="0" borderId="1" xfId="5" applyFont="1" applyBorder="1" applyAlignment="1">
      <alignment vertical="center" shrinkToFit="1"/>
    </xf>
    <xf numFmtId="0" fontId="10" fillId="0" borderId="2" xfId="5" applyFont="1" applyBorder="1" applyAlignment="1">
      <alignment horizontal="center" vertical="center" shrinkToFit="1"/>
    </xf>
    <xf numFmtId="0" fontId="10" fillId="0" borderId="2" xfId="5" applyFont="1" applyBorder="1" applyAlignment="1">
      <alignment vertical="center" shrinkToFit="1"/>
    </xf>
    <xf numFmtId="0" fontId="10" fillId="0" borderId="8" xfId="5" applyFont="1" applyBorder="1" applyAlignment="1">
      <alignment horizontal="center" vertical="center"/>
    </xf>
    <xf numFmtId="179" fontId="21" fillId="2" borderId="10" xfId="5" applyNumberFormat="1" applyFont="1" applyFill="1" applyBorder="1" applyAlignment="1">
      <alignment horizontal="right" vertical="center" shrinkToFit="1"/>
    </xf>
    <xf numFmtId="178" fontId="21" fillId="8" borderId="16" xfId="5" applyNumberFormat="1" applyFont="1" applyFill="1" applyBorder="1" applyAlignment="1">
      <alignment vertical="center" shrinkToFit="1"/>
    </xf>
    <xf numFmtId="0" fontId="10" fillId="0" borderId="28" xfId="5" applyFont="1" applyFill="1" applyBorder="1" applyAlignment="1">
      <alignment horizontal="center" vertical="center" shrinkToFit="1"/>
    </xf>
    <xf numFmtId="0" fontId="10" fillId="0" borderId="33" xfId="5" applyFont="1" applyBorder="1" applyAlignment="1">
      <alignment vertical="center" shrinkToFit="1"/>
    </xf>
    <xf numFmtId="0" fontId="10" fillId="5" borderId="17" xfId="5" applyFont="1" applyFill="1" applyBorder="1" applyAlignment="1">
      <alignment vertical="center" shrinkToFit="1"/>
    </xf>
    <xf numFmtId="176" fontId="10" fillId="0" borderId="45" xfId="0" applyNumberFormat="1" applyFont="1" applyBorder="1">
      <alignment vertical="center"/>
    </xf>
    <xf numFmtId="0" fontId="10" fillId="0" borderId="31" xfId="5" applyFont="1" applyFill="1" applyBorder="1" applyAlignment="1">
      <alignment vertical="center" shrinkToFit="1"/>
    </xf>
    <xf numFmtId="0" fontId="10" fillId="5" borderId="33" xfId="5" applyFont="1" applyFill="1" applyBorder="1" applyAlignment="1">
      <alignment vertical="center" shrinkToFit="1"/>
    </xf>
    <xf numFmtId="0" fontId="10" fillId="0" borderId="40" xfId="5" applyFont="1" applyFill="1" applyBorder="1" applyAlignment="1">
      <alignment vertical="center" shrinkToFit="1"/>
    </xf>
    <xf numFmtId="0" fontId="10" fillId="0" borderId="40" xfId="5" applyFont="1" applyBorder="1" applyAlignment="1">
      <alignment vertical="center" shrinkToFit="1"/>
    </xf>
    <xf numFmtId="0" fontId="10" fillId="0" borderId="0" xfId="5" applyFont="1" applyBorder="1" applyAlignment="1">
      <alignment vertical="center" shrinkToFit="1"/>
    </xf>
    <xf numFmtId="0" fontId="10" fillId="0" borderId="23" xfId="5" applyFont="1" applyFill="1" applyBorder="1" applyAlignment="1">
      <alignment vertical="center" shrinkToFit="1"/>
    </xf>
    <xf numFmtId="176" fontId="10" fillId="0" borderId="54" xfId="0" applyNumberFormat="1" applyFont="1" applyBorder="1">
      <alignment vertical="center"/>
    </xf>
    <xf numFmtId="176" fontId="10" fillId="0" borderId="26" xfId="0" applyNumberFormat="1" applyFont="1" applyBorder="1">
      <alignment vertical="center"/>
    </xf>
    <xf numFmtId="0" fontId="10" fillId="0" borderId="36" xfId="5" applyFont="1" applyFill="1" applyBorder="1" applyAlignment="1">
      <alignment vertical="center" shrinkToFit="1"/>
    </xf>
    <xf numFmtId="0" fontId="10" fillId="0" borderId="42" xfId="5" applyFont="1" applyBorder="1" applyAlignment="1">
      <alignment vertical="center" shrinkToFit="1"/>
    </xf>
    <xf numFmtId="0" fontId="10" fillId="7" borderId="17" xfId="5" applyFont="1" applyFill="1" applyBorder="1" applyAlignment="1">
      <alignment vertical="center" shrinkToFit="1"/>
    </xf>
    <xf numFmtId="176" fontId="10" fillId="0" borderId="2" xfId="0" applyNumberFormat="1" applyFont="1" applyBorder="1">
      <alignment vertical="center"/>
    </xf>
    <xf numFmtId="0" fontId="10" fillId="0" borderId="34" xfId="5" applyFont="1" applyBorder="1" applyAlignment="1">
      <alignment vertical="center" shrinkToFit="1"/>
    </xf>
    <xf numFmtId="0" fontId="6" fillId="0" borderId="30" xfId="5" applyFont="1" applyBorder="1">
      <alignment vertical="center"/>
    </xf>
    <xf numFmtId="0" fontId="10" fillId="0" borderId="49" xfId="5" applyFont="1" applyBorder="1" applyAlignment="1">
      <alignment vertical="center" shrinkToFit="1"/>
    </xf>
    <xf numFmtId="0" fontId="2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shrinkToFit="1"/>
    </xf>
    <xf numFmtId="0" fontId="21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Fill="1">
      <alignment vertical="center"/>
    </xf>
    <xf numFmtId="0" fontId="10" fillId="0" borderId="0" xfId="0" applyFont="1" applyAlignment="1">
      <alignment vertical="center" shrinkToFit="1"/>
    </xf>
    <xf numFmtId="0" fontId="21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right" vertical="center"/>
    </xf>
    <xf numFmtId="176" fontId="21" fillId="0" borderId="12" xfId="0" applyNumberFormat="1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176" fontId="21" fillId="0" borderId="38" xfId="0" applyNumberFormat="1" applyFont="1" applyBorder="1" applyAlignment="1">
      <alignment horizontal="center" vertical="center"/>
    </xf>
    <xf numFmtId="176" fontId="21" fillId="0" borderId="9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176" fontId="10" fillId="2" borderId="20" xfId="0" applyNumberFormat="1" applyFont="1" applyFill="1" applyBorder="1" applyAlignment="1">
      <alignment horizontal="right" vertical="center"/>
    </xf>
    <xf numFmtId="176" fontId="10" fillId="2" borderId="17" xfId="0" applyNumberFormat="1" applyFont="1" applyFill="1" applyBorder="1" applyAlignment="1">
      <alignment horizontal="right" vertical="center"/>
    </xf>
    <xf numFmtId="177" fontId="10" fillId="2" borderId="21" xfId="2" applyNumberFormat="1" applyFont="1" applyFill="1" applyBorder="1" applyAlignment="1">
      <alignment horizontal="right" vertical="center" shrinkToFit="1"/>
    </xf>
    <xf numFmtId="178" fontId="10" fillId="2" borderId="22" xfId="0" applyNumberFormat="1" applyFont="1" applyFill="1" applyBorder="1" applyAlignment="1">
      <alignment horizontal="right" vertical="center" shrinkToFit="1"/>
    </xf>
    <xf numFmtId="38" fontId="10" fillId="2" borderId="17" xfId="1" applyFont="1" applyFill="1" applyBorder="1" applyAlignment="1">
      <alignment horizontal="right" vertical="center"/>
    </xf>
    <xf numFmtId="177" fontId="10" fillId="2" borderId="21" xfId="0" applyNumberFormat="1" applyFont="1" applyFill="1" applyBorder="1" applyAlignment="1">
      <alignment horizontal="right" vertical="center" shrinkToFit="1"/>
    </xf>
    <xf numFmtId="178" fontId="10" fillId="2" borderId="18" xfId="0" applyNumberFormat="1" applyFont="1" applyFill="1" applyBorder="1" applyAlignment="1">
      <alignment horizontal="right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176" fontId="10" fillId="0" borderId="25" xfId="0" applyNumberFormat="1" applyFont="1" applyFill="1" applyBorder="1" applyAlignment="1">
      <alignment horizontal="right" vertical="center" shrinkToFit="1"/>
    </xf>
    <xf numFmtId="176" fontId="10" fillId="0" borderId="1" xfId="0" applyNumberFormat="1" applyFont="1" applyFill="1" applyBorder="1" applyAlignment="1">
      <alignment horizontal="right" vertical="center" shrinkToFit="1"/>
    </xf>
    <xf numFmtId="177" fontId="10" fillId="0" borderId="26" xfId="2" applyNumberFormat="1" applyFont="1" applyFill="1" applyBorder="1" applyAlignment="1">
      <alignment horizontal="right" vertical="center" shrinkToFit="1"/>
    </xf>
    <xf numFmtId="178" fontId="10" fillId="0" borderId="8" xfId="0" applyNumberFormat="1" applyFont="1" applyFill="1" applyBorder="1" applyAlignment="1">
      <alignment horizontal="right" vertical="center" shrinkToFit="1"/>
    </xf>
    <xf numFmtId="38" fontId="10" fillId="0" borderId="38" xfId="1" applyFont="1" applyFill="1" applyBorder="1" applyAlignment="1">
      <alignment horizontal="right" vertical="center" shrinkToFit="1"/>
    </xf>
    <xf numFmtId="176" fontId="10" fillId="0" borderId="23" xfId="0" applyNumberFormat="1" applyFont="1" applyFill="1" applyBorder="1" applyAlignment="1">
      <alignment horizontal="right" vertical="center" shrinkToFit="1"/>
    </xf>
    <xf numFmtId="177" fontId="10" fillId="0" borderId="26" xfId="0" applyNumberFormat="1" applyFont="1" applyFill="1" applyBorder="1" applyAlignment="1">
      <alignment horizontal="right" vertical="center" shrinkToFit="1"/>
    </xf>
    <xf numFmtId="178" fontId="10" fillId="0" borderId="14" xfId="0" applyNumberFormat="1" applyFont="1" applyFill="1" applyBorder="1" applyAlignment="1">
      <alignment horizontal="right" vertical="center" shrinkToFit="1"/>
    </xf>
    <xf numFmtId="178" fontId="10" fillId="0" borderId="15" xfId="0" applyNumberFormat="1" applyFont="1" applyFill="1" applyBorder="1" applyAlignment="1">
      <alignment horizontal="right"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16" xfId="0" applyFont="1" applyBorder="1">
      <alignment vertical="center"/>
    </xf>
    <xf numFmtId="176" fontId="10" fillId="0" borderId="12" xfId="0" applyNumberFormat="1" applyFont="1" applyBorder="1">
      <alignment vertical="center"/>
    </xf>
    <xf numFmtId="176" fontId="10" fillId="0" borderId="9" xfId="1" applyNumberFormat="1" applyFont="1" applyBorder="1">
      <alignment vertical="center"/>
    </xf>
    <xf numFmtId="177" fontId="10" fillId="0" borderId="13" xfId="2" applyNumberFormat="1" applyFont="1" applyFill="1" applyBorder="1" applyAlignment="1">
      <alignment horizontal="right" vertical="center" shrinkToFit="1"/>
    </xf>
    <xf numFmtId="178" fontId="10" fillId="0" borderId="16" xfId="0" applyNumberFormat="1" applyFont="1" applyFill="1" applyBorder="1" applyAlignment="1">
      <alignment horizontal="right" vertical="center" shrinkToFit="1"/>
    </xf>
    <xf numFmtId="38" fontId="10" fillId="0" borderId="38" xfId="1" applyFont="1" applyBorder="1">
      <alignment vertical="center"/>
    </xf>
    <xf numFmtId="176" fontId="10" fillId="0" borderId="9" xfId="1" applyNumberFormat="1" applyFont="1" applyFill="1" applyBorder="1">
      <alignment vertical="center"/>
    </xf>
    <xf numFmtId="177" fontId="10" fillId="0" borderId="13" xfId="0" applyNumberFormat="1" applyFont="1" applyFill="1" applyBorder="1" applyAlignment="1">
      <alignment horizontal="right" vertical="center" shrinkToFit="1"/>
    </xf>
    <xf numFmtId="178" fontId="10" fillId="0" borderId="10" xfId="0" applyNumberFormat="1" applyFont="1" applyFill="1" applyBorder="1" applyAlignment="1">
      <alignment horizontal="right" vertical="center" shrinkToFit="1"/>
    </xf>
    <xf numFmtId="0" fontId="17" fillId="0" borderId="16" xfId="0" applyFont="1" applyBorder="1">
      <alignment vertical="center"/>
    </xf>
    <xf numFmtId="0" fontId="19" fillId="0" borderId="16" xfId="0" applyFont="1" applyBorder="1">
      <alignment vertical="center"/>
    </xf>
    <xf numFmtId="0" fontId="10" fillId="3" borderId="10" xfId="0" applyFont="1" applyFill="1" applyBorder="1" applyAlignment="1">
      <alignment horizontal="center" vertical="center" shrinkToFit="1"/>
    </xf>
    <xf numFmtId="0" fontId="10" fillId="3" borderId="16" xfId="0" applyFont="1" applyFill="1" applyBorder="1" applyAlignment="1">
      <alignment vertical="center" shrinkToFit="1"/>
    </xf>
    <xf numFmtId="176" fontId="10" fillId="3" borderId="12" xfId="0" applyNumberFormat="1" applyFont="1" applyFill="1" applyBorder="1" applyAlignment="1">
      <alignment horizontal="right" vertical="center"/>
    </xf>
    <xf numFmtId="176" fontId="10" fillId="3" borderId="9" xfId="0" applyNumberFormat="1" applyFont="1" applyFill="1" applyBorder="1" applyAlignment="1">
      <alignment horizontal="right" vertical="center"/>
    </xf>
    <xf numFmtId="177" fontId="10" fillId="4" borderId="13" xfId="2" applyNumberFormat="1" applyFont="1" applyFill="1" applyBorder="1" applyAlignment="1">
      <alignment horizontal="right" vertical="center" shrinkToFit="1"/>
    </xf>
    <xf numFmtId="178" fontId="10" fillId="4" borderId="16" xfId="0" applyNumberFormat="1" applyFont="1" applyFill="1" applyBorder="1" applyAlignment="1">
      <alignment horizontal="right" vertical="center" shrinkToFit="1"/>
    </xf>
    <xf numFmtId="38" fontId="10" fillId="3" borderId="38" xfId="1" applyFont="1" applyFill="1" applyBorder="1" applyAlignment="1">
      <alignment horizontal="right" vertical="center"/>
    </xf>
    <xf numFmtId="177" fontId="10" fillId="4" borderId="13" xfId="0" applyNumberFormat="1" applyFont="1" applyFill="1" applyBorder="1" applyAlignment="1">
      <alignment horizontal="right" vertical="center" shrinkToFit="1"/>
    </xf>
    <xf numFmtId="178" fontId="10" fillId="4" borderId="10" xfId="0" applyNumberFormat="1" applyFont="1" applyFill="1" applyBorder="1" applyAlignment="1">
      <alignment horizontal="right" vertical="center" shrinkToFit="1"/>
    </xf>
    <xf numFmtId="0" fontId="10" fillId="5" borderId="17" xfId="0" applyFont="1" applyFill="1" applyBorder="1" applyAlignment="1">
      <alignment vertical="center" shrinkToFit="1"/>
    </xf>
    <xf numFmtId="0" fontId="10" fillId="5" borderId="18" xfId="0" applyFont="1" applyFill="1" applyBorder="1" applyAlignment="1">
      <alignment horizontal="center" vertical="center" shrinkToFit="1"/>
    </xf>
    <xf numFmtId="0" fontId="10" fillId="5" borderId="22" xfId="0" applyFont="1" applyFill="1" applyBorder="1" applyAlignment="1">
      <alignment vertical="center" shrinkToFit="1"/>
    </xf>
    <xf numFmtId="176" fontId="10" fillId="5" borderId="20" xfId="0" applyNumberFormat="1" applyFont="1" applyFill="1" applyBorder="1" applyAlignment="1">
      <alignment horizontal="right" vertical="center"/>
    </xf>
    <xf numFmtId="176" fontId="10" fillId="5" borderId="17" xfId="0" applyNumberFormat="1" applyFont="1" applyFill="1" applyBorder="1" applyAlignment="1">
      <alignment horizontal="right" vertical="center"/>
    </xf>
    <xf numFmtId="177" fontId="10" fillId="6" borderId="21" xfId="2" applyNumberFormat="1" applyFont="1" applyFill="1" applyBorder="1" applyAlignment="1">
      <alignment horizontal="right" vertical="center" shrinkToFit="1"/>
    </xf>
    <xf numFmtId="178" fontId="10" fillId="6" borderId="22" xfId="0" applyNumberFormat="1" applyFont="1" applyFill="1" applyBorder="1" applyAlignment="1">
      <alignment horizontal="right" vertical="center" shrinkToFit="1"/>
    </xf>
    <xf numFmtId="38" fontId="10" fillId="5" borderId="44" xfId="1" applyFont="1" applyFill="1" applyBorder="1" applyAlignment="1">
      <alignment horizontal="right" vertical="center"/>
    </xf>
    <xf numFmtId="177" fontId="10" fillId="7" borderId="21" xfId="0" applyNumberFormat="1" applyFont="1" applyFill="1" applyBorder="1" applyAlignment="1">
      <alignment horizontal="right" vertical="center" shrinkToFit="1"/>
    </xf>
    <xf numFmtId="178" fontId="10" fillId="6" borderId="18" xfId="0" applyNumberFormat="1" applyFont="1" applyFill="1" applyBorder="1" applyAlignment="1">
      <alignment horizontal="right" vertical="center" shrinkToFit="1"/>
    </xf>
    <xf numFmtId="0" fontId="10" fillId="0" borderId="23" xfId="0" applyFont="1" applyBorder="1" applyAlignment="1">
      <alignment vertical="center" shrinkToFit="1"/>
    </xf>
    <xf numFmtId="0" fontId="19" fillId="0" borderId="15" xfId="0" applyFont="1" applyBorder="1">
      <alignment vertical="center"/>
    </xf>
    <xf numFmtId="176" fontId="10" fillId="0" borderId="27" xfId="0" applyNumberFormat="1" applyFont="1" applyBorder="1">
      <alignment vertical="center"/>
    </xf>
    <xf numFmtId="176" fontId="10" fillId="0" borderId="23" xfId="1" applyNumberFormat="1" applyFont="1" applyBorder="1">
      <alignment vertical="center"/>
    </xf>
    <xf numFmtId="38" fontId="10" fillId="0" borderId="46" xfId="1" applyFont="1" applyBorder="1">
      <alignment vertical="center"/>
    </xf>
    <xf numFmtId="176" fontId="10" fillId="0" borderId="23" xfId="1" applyNumberFormat="1" applyFont="1" applyFill="1" applyBorder="1">
      <alignment vertical="center"/>
    </xf>
    <xf numFmtId="177" fontId="10" fillId="0" borderId="45" xfId="0" applyNumberFormat="1" applyFont="1" applyFill="1" applyBorder="1" applyAlignment="1">
      <alignment horizontal="right" vertical="center" shrinkToFit="1"/>
    </xf>
    <xf numFmtId="0" fontId="18" fillId="0" borderId="16" xfId="0" applyFont="1" applyBorder="1">
      <alignment vertical="center"/>
    </xf>
    <xf numFmtId="0" fontId="22" fillId="0" borderId="16" xfId="0" applyFont="1" applyBorder="1" applyAlignment="1">
      <alignment horizontal="left" vertical="center"/>
    </xf>
    <xf numFmtId="0" fontId="23" fillId="0" borderId="16" xfId="0" applyFont="1" applyBorder="1">
      <alignment vertical="center"/>
    </xf>
    <xf numFmtId="176" fontId="10" fillId="0" borderId="12" xfId="1" applyNumberFormat="1" applyFont="1" applyBorder="1">
      <alignment vertical="center"/>
    </xf>
    <xf numFmtId="38" fontId="10" fillId="0" borderId="47" xfId="1" applyFont="1" applyBorder="1">
      <alignment vertical="center"/>
    </xf>
    <xf numFmtId="0" fontId="24" fillId="0" borderId="16" xfId="0" applyFont="1" applyBorder="1">
      <alignment vertical="center"/>
    </xf>
    <xf numFmtId="176" fontId="10" fillId="0" borderId="13" xfId="1" applyNumberFormat="1" applyFont="1" applyFill="1" applyBorder="1">
      <alignment vertical="center"/>
    </xf>
    <xf numFmtId="38" fontId="10" fillId="5" borderId="20" xfId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vertical="center" shrinkToFit="1"/>
    </xf>
    <xf numFmtId="180" fontId="10" fillId="0" borderId="27" xfId="0" applyNumberFormat="1" applyFont="1" applyBorder="1">
      <alignment vertical="center"/>
    </xf>
    <xf numFmtId="176" fontId="10" fillId="0" borderId="26" xfId="1" applyNumberFormat="1" applyFont="1" applyFill="1" applyBorder="1">
      <alignment vertical="center"/>
    </xf>
    <xf numFmtId="0" fontId="10" fillId="0" borderId="16" xfId="0" applyFont="1" applyFill="1" applyBorder="1" applyAlignment="1">
      <alignment vertical="center" shrinkToFit="1"/>
    </xf>
    <xf numFmtId="180" fontId="10" fillId="0" borderId="12" xfId="0" applyNumberFormat="1" applyFont="1" applyBorder="1">
      <alignment vertical="center"/>
    </xf>
    <xf numFmtId="0" fontId="10" fillId="0" borderId="23" xfId="0" applyFont="1" applyFill="1" applyBorder="1" applyAlignment="1">
      <alignment vertical="center" shrinkToFit="1"/>
    </xf>
    <xf numFmtId="38" fontId="10" fillId="0" borderId="25" xfId="1" applyFont="1" applyBorder="1">
      <alignment vertical="center"/>
    </xf>
    <xf numFmtId="0" fontId="10" fillId="0" borderId="9" xfId="0" applyFont="1" applyFill="1" applyBorder="1" applyAlignment="1">
      <alignment vertical="center" shrinkToFit="1"/>
    </xf>
    <xf numFmtId="38" fontId="10" fillId="0" borderId="12" xfId="1" applyFont="1" applyBorder="1">
      <alignment vertical="center"/>
    </xf>
    <xf numFmtId="38" fontId="10" fillId="0" borderId="30" xfId="1" applyFont="1" applyBorder="1">
      <alignment vertical="center"/>
    </xf>
    <xf numFmtId="176" fontId="10" fillId="5" borderId="21" xfId="0" applyNumberFormat="1" applyFont="1" applyFill="1" applyBorder="1" applyAlignment="1">
      <alignment horizontal="right" vertical="center"/>
    </xf>
    <xf numFmtId="38" fontId="10" fillId="0" borderId="27" xfId="1" applyFont="1" applyBorder="1">
      <alignment vertical="center"/>
    </xf>
    <xf numFmtId="38" fontId="10" fillId="3" borderId="12" xfId="1" applyFont="1" applyFill="1" applyBorder="1" applyAlignment="1">
      <alignment horizontal="right" vertical="center"/>
    </xf>
    <xf numFmtId="176" fontId="10" fillId="3" borderId="13" xfId="0" applyNumberFormat="1" applyFont="1" applyFill="1" applyBorder="1" applyAlignment="1">
      <alignment horizontal="right" vertical="center"/>
    </xf>
    <xf numFmtId="176" fontId="10" fillId="0" borderId="45" xfId="1" applyNumberFormat="1" applyFont="1" applyFill="1" applyBorder="1">
      <alignment vertical="center"/>
    </xf>
    <xf numFmtId="38" fontId="10" fillId="0" borderId="48" xfId="1" applyFont="1" applyBorder="1">
      <alignment vertical="center"/>
    </xf>
    <xf numFmtId="176" fontId="10" fillId="0" borderId="27" xfId="0" applyNumberFormat="1" applyFont="1" applyBorder="1" applyAlignment="1">
      <alignment horizontal="right" vertical="center"/>
    </xf>
    <xf numFmtId="176" fontId="10" fillId="0" borderId="23" xfId="0" applyNumberFormat="1" applyFont="1" applyBorder="1" applyAlignment="1">
      <alignment horizontal="right" vertical="center"/>
    </xf>
    <xf numFmtId="38" fontId="10" fillId="0" borderId="27" xfId="1" applyFont="1" applyFill="1" applyBorder="1">
      <alignment vertical="center"/>
    </xf>
    <xf numFmtId="38" fontId="10" fillId="0" borderId="30" xfId="1" applyFont="1" applyFill="1" applyBorder="1">
      <alignment vertical="center"/>
    </xf>
    <xf numFmtId="176" fontId="10" fillId="0" borderId="49" xfId="1" applyNumberFormat="1" applyFont="1" applyFill="1" applyBorder="1">
      <alignment vertical="center"/>
    </xf>
    <xf numFmtId="176" fontId="10" fillId="5" borderId="43" xfId="0" applyNumberFormat="1" applyFont="1" applyFill="1" applyBorder="1" applyAlignment="1">
      <alignment horizontal="right" vertical="center"/>
    </xf>
    <xf numFmtId="177" fontId="10" fillId="6" borderId="18" xfId="2" applyNumberFormat="1" applyFont="1" applyFill="1" applyBorder="1" applyAlignment="1">
      <alignment horizontal="right" vertical="center" shrinkToFit="1"/>
    </xf>
    <xf numFmtId="177" fontId="10" fillId="6" borderId="21" xfId="0" applyNumberFormat="1" applyFont="1" applyFill="1" applyBorder="1" applyAlignment="1">
      <alignment horizontal="right" vertical="center" shrinkToFit="1"/>
    </xf>
    <xf numFmtId="176" fontId="10" fillId="0" borderId="0" xfId="0" applyNumberFormat="1" applyFont="1" applyAlignment="1">
      <alignment horizontal="center" vertical="center"/>
    </xf>
    <xf numFmtId="176" fontId="21" fillId="0" borderId="28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176" fontId="10" fillId="2" borderId="28" xfId="0" applyNumberFormat="1" applyFont="1" applyFill="1" applyBorder="1" applyAlignment="1">
      <alignment horizontal="right" vertical="center"/>
    </xf>
    <xf numFmtId="178" fontId="10" fillId="2" borderId="10" xfId="0" applyNumberFormat="1" applyFont="1" applyFill="1" applyBorder="1" applyAlignment="1">
      <alignment horizontal="right" vertical="center" shrinkToFit="1"/>
    </xf>
    <xf numFmtId="178" fontId="10" fillId="2" borderId="11" xfId="0" applyNumberFormat="1" applyFont="1" applyFill="1" applyBorder="1" applyAlignment="1">
      <alignment horizontal="right" vertical="center" shrinkToFit="1"/>
    </xf>
    <xf numFmtId="176" fontId="10" fillId="2" borderId="27" xfId="0" applyNumberFormat="1" applyFont="1" applyFill="1" applyBorder="1" applyAlignment="1">
      <alignment horizontal="right" vertical="center"/>
    </xf>
    <xf numFmtId="176" fontId="10" fillId="2" borderId="9" xfId="0" applyNumberFormat="1" applyFont="1" applyFill="1" applyBorder="1" applyAlignment="1">
      <alignment horizontal="right" vertical="center"/>
    </xf>
    <xf numFmtId="178" fontId="10" fillId="2" borderId="13" xfId="0" applyNumberFormat="1" applyFont="1" applyFill="1" applyBorder="1" applyAlignment="1">
      <alignment horizontal="right" vertical="center" shrinkToFit="1"/>
    </xf>
    <xf numFmtId="178" fontId="10" fillId="8" borderId="16" xfId="0" applyNumberFormat="1" applyFont="1" applyFill="1" applyBorder="1" applyAlignment="1">
      <alignment horizontal="right" vertical="center" shrinkToFit="1"/>
    </xf>
    <xf numFmtId="0" fontId="10" fillId="0" borderId="9" xfId="0" applyFont="1" applyFill="1" applyBorder="1" applyAlignment="1">
      <alignment horizontal="center" vertical="center" shrinkToFit="1"/>
    </xf>
    <xf numFmtId="176" fontId="10" fillId="0" borderId="12" xfId="0" applyNumberFormat="1" applyFont="1" applyBorder="1" applyAlignment="1">
      <alignment horizontal="right" vertical="center"/>
    </xf>
    <xf numFmtId="176" fontId="10" fillId="0" borderId="29" xfId="0" applyNumberFormat="1" applyFont="1" applyBorder="1" applyAlignment="1">
      <alignment horizontal="right" vertical="center"/>
    </xf>
    <xf numFmtId="178" fontId="10" fillId="0" borderId="11" xfId="0" applyNumberFormat="1" applyFont="1" applyFill="1" applyBorder="1" applyAlignment="1">
      <alignment horizontal="right" vertical="center" shrinkToFit="1"/>
    </xf>
    <xf numFmtId="176" fontId="10" fillId="0" borderId="9" xfId="0" applyNumberFormat="1" applyFont="1" applyBorder="1" applyAlignment="1">
      <alignment horizontal="right" vertical="center"/>
    </xf>
    <xf numFmtId="176" fontId="10" fillId="0" borderId="9" xfId="0" applyNumberFormat="1" applyFont="1" applyBorder="1">
      <alignment vertical="center"/>
    </xf>
    <xf numFmtId="176" fontId="10" fillId="0" borderId="29" xfId="0" applyNumberFormat="1" applyFont="1" applyBorder="1">
      <alignment vertical="center"/>
    </xf>
    <xf numFmtId="176" fontId="10" fillId="3" borderId="29" xfId="0" applyNumberFormat="1" applyFont="1" applyFill="1" applyBorder="1" applyAlignment="1">
      <alignment horizontal="right" vertical="center"/>
    </xf>
    <xf numFmtId="178" fontId="10" fillId="3" borderId="10" xfId="0" applyNumberFormat="1" applyFont="1" applyFill="1" applyBorder="1" applyAlignment="1">
      <alignment horizontal="right" vertical="center" shrinkToFit="1"/>
    </xf>
    <xf numFmtId="178" fontId="10" fillId="3" borderId="16" xfId="0" applyNumberFormat="1" applyFont="1" applyFill="1" applyBorder="1" applyAlignment="1">
      <alignment horizontal="right" vertical="center" shrinkToFit="1"/>
    </xf>
    <xf numFmtId="176" fontId="10" fillId="3" borderId="38" xfId="0" applyNumberFormat="1" applyFont="1" applyFill="1" applyBorder="1" applyAlignment="1">
      <alignment horizontal="right" vertical="center"/>
    </xf>
    <xf numFmtId="178" fontId="10" fillId="3" borderId="13" xfId="0" applyNumberFormat="1" applyFont="1" applyFill="1" applyBorder="1" applyAlignment="1">
      <alignment horizontal="right" vertical="center" shrinkToFit="1"/>
    </xf>
    <xf numFmtId="178" fontId="10" fillId="5" borderId="18" xfId="0" applyNumberFormat="1" applyFont="1" applyFill="1" applyBorder="1" applyAlignment="1">
      <alignment horizontal="right" vertical="center" shrinkToFit="1"/>
    </xf>
    <xf numFmtId="178" fontId="10" fillId="5" borderId="22" xfId="0" applyNumberFormat="1" applyFont="1" applyFill="1" applyBorder="1" applyAlignment="1">
      <alignment horizontal="right" vertical="center" shrinkToFit="1"/>
    </xf>
    <xf numFmtId="178" fontId="10" fillId="5" borderId="21" xfId="0" applyNumberFormat="1" applyFont="1" applyFill="1" applyBorder="1" applyAlignment="1">
      <alignment horizontal="right" vertical="center" shrinkToFit="1"/>
    </xf>
    <xf numFmtId="176" fontId="10" fillId="0" borderId="41" xfId="0" applyNumberFormat="1" applyFont="1" applyBorder="1">
      <alignment vertical="center"/>
    </xf>
    <xf numFmtId="176" fontId="10" fillId="0" borderId="23" xfId="0" applyNumberFormat="1" applyFont="1" applyBorder="1">
      <alignment vertical="center"/>
    </xf>
    <xf numFmtId="176" fontId="10" fillId="0" borderId="30" xfId="0" applyNumberFormat="1" applyFont="1" applyBorder="1">
      <alignment vertical="center"/>
    </xf>
    <xf numFmtId="176" fontId="10" fillId="0" borderId="50" xfId="0" applyNumberFormat="1" applyFont="1" applyBorder="1">
      <alignment vertical="center"/>
    </xf>
    <xf numFmtId="0" fontId="10" fillId="0" borderId="33" xfId="0" applyFont="1" applyBorder="1" applyAlignment="1">
      <alignment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vertical="center" shrinkToFit="1"/>
    </xf>
    <xf numFmtId="176" fontId="10" fillId="0" borderId="51" xfId="0" applyNumberFormat="1" applyFont="1" applyBorder="1">
      <alignment vertical="center"/>
    </xf>
    <xf numFmtId="178" fontId="10" fillId="0" borderId="34" xfId="0" applyNumberFormat="1" applyFont="1" applyFill="1" applyBorder="1" applyAlignment="1">
      <alignment horizontal="right" vertical="center" shrinkToFit="1"/>
    </xf>
    <xf numFmtId="178" fontId="10" fillId="0" borderId="39" xfId="0" applyNumberFormat="1" applyFont="1" applyFill="1" applyBorder="1" applyAlignment="1">
      <alignment horizontal="right" vertical="center" shrinkToFit="1"/>
    </xf>
    <xf numFmtId="176" fontId="10" fillId="5" borderId="32" xfId="0" applyNumberFormat="1" applyFont="1" applyFill="1" applyBorder="1" applyAlignment="1">
      <alignment horizontal="right" vertical="center"/>
    </xf>
    <xf numFmtId="176" fontId="10" fillId="0" borderId="25" xfId="0" applyNumberFormat="1" applyFont="1" applyBorder="1">
      <alignment vertical="center"/>
    </xf>
    <xf numFmtId="176" fontId="10" fillId="0" borderId="1" xfId="0" applyNumberFormat="1" applyFont="1" applyBorder="1">
      <alignment vertical="center"/>
    </xf>
    <xf numFmtId="178" fontId="10" fillId="0" borderId="13" xfId="0" applyNumberFormat="1" applyFont="1" applyFill="1" applyBorder="1" applyAlignment="1">
      <alignment horizontal="right" vertical="center" shrinkToFit="1"/>
    </xf>
    <xf numFmtId="176" fontId="10" fillId="0" borderId="38" xfId="0" applyNumberFormat="1" applyFont="1" applyBorder="1">
      <alignment vertical="center"/>
    </xf>
    <xf numFmtId="176" fontId="10" fillId="4" borderId="12" xfId="0" applyNumberFormat="1" applyFont="1" applyFill="1" applyBorder="1" applyAlignment="1">
      <alignment horizontal="right" vertical="center"/>
    </xf>
    <xf numFmtId="176" fontId="10" fillId="4" borderId="13" xfId="0" applyNumberFormat="1" applyFont="1" applyFill="1" applyBorder="1" applyAlignment="1">
      <alignment horizontal="right" vertical="center"/>
    </xf>
    <xf numFmtId="176" fontId="10" fillId="4" borderId="38" xfId="0" applyNumberFormat="1" applyFont="1" applyFill="1" applyBorder="1" applyAlignment="1">
      <alignment horizontal="right" vertical="center"/>
    </xf>
    <xf numFmtId="176" fontId="10" fillId="4" borderId="9" xfId="0" applyNumberFormat="1" applyFont="1" applyFill="1" applyBorder="1" applyAlignment="1">
      <alignment horizontal="right" vertical="center"/>
    </xf>
    <xf numFmtId="176" fontId="10" fillId="5" borderId="44" xfId="0" applyNumberFormat="1" applyFont="1" applyFill="1" applyBorder="1" applyAlignment="1">
      <alignment horizontal="right" vertical="center"/>
    </xf>
    <xf numFmtId="176" fontId="10" fillId="5" borderId="52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horizontal="right" vertical="center" shrinkToFit="1"/>
    </xf>
    <xf numFmtId="178" fontId="10" fillId="0" borderId="26" xfId="0" applyNumberFormat="1" applyFont="1" applyFill="1" applyBorder="1" applyAlignment="1">
      <alignment horizontal="right" vertical="center" shrinkToFit="1"/>
    </xf>
    <xf numFmtId="176" fontId="10" fillId="0" borderId="49" xfId="0" applyNumberFormat="1" applyFont="1" applyBorder="1">
      <alignment vertical="center"/>
    </xf>
    <xf numFmtId="178" fontId="10" fillId="0" borderId="13" xfId="0" applyNumberFormat="1" applyFont="1" applyBorder="1" applyAlignment="1">
      <alignment horizontal="right" vertical="center" shrinkToFit="1"/>
    </xf>
    <xf numFmtId="0" fontId="2" fillId="0" borderId="0" xfId="5" applyFont="1" applyBorder="1">
      <alignment vertical="center"/>
    </xf>
    <xf numFmtId="0" fontId="2" fillId="0" borderId="0" xfId="5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176" fontId="10" fillId="0" borderId="0" xfId="0" applyNumberFormat="1" applyFont="1" applyFill="1" applyBorder="1">
      <alignment vertical="center"/>
    </xf>
    <xf numFmtId="176" fontId="10" fillId="0" borderId="0" xfId="5" applyNumberFormat="1" applyFont="1" applyFill="1" applyBorder="1" applyAlignment="1">
      <alignment vertical="center" shrinkToFit="1"/>
    </xf>
    <xf numFmtId="0" fontId="2" fillId="0" borderId="41" xfId="5" applyFont="1" applyBorder="1">
      <alignment vertical="center"/>
    </xf>
    <xf numFmtId="178" fontId="10" fillId="0" borderId="41" xfId="5" applyNumberFormat="1" applyFont="1" applyFill="1" applyBorder="1" applyAlignment="1">
      <alignment vertical="center" shrinkToFit="1"/>
    </xf>
    <xf numFmtId="0" fontId="10" fillId="0" borderId="53" xfId="5" applyFont="1" applyFill="1" applyBorder="1" applyAlignment="1">
      <alignment vertical="center" shrinkToFit="1"/>
    </xf>
    <xf numFmtId="0" fontId="10" fillId="0" borderId="29" xfId="0" applyFont="1" applyBorder="1">
      <alignment vertical="center"/>
    </xf>
    <xf numFmtId="178" fontId="10" fillId="10" borderId="10" xfId="0" applyNumberFormat="1" applyFont="1" applyFill="1" applyBorder="1" applyAlignment="1">
      <alignment horizontal="right" vertical="center" shrinkToFit="1"/>
    </xf>
    <xf numFmtId="176" fontId="10" fillId="0" borderId="30" xfId="0" applyNumberFormat="1" applyFont="1" applyFill="1" applyBorder="1">
      <alignment vertical="center"/>
    </xf>
    <xf numFmtId="176" fontId="10" fillId="0" borderId="13" xfId="0" applyNumberFormat="1" applyFont="1" applyFill="1" applyBorder="1">
      <alignment vertical="center"/>
    </xf>
    <xf numFmtId="0" fontId="10" fillId="0" borderId="16" xfId="0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24" fillId="0" borderId="16" xfId="0" applyFont="1" applyBorder="1" applyAlignment="1">
      <alignment vertical="center" shrinkToFit="1"/>
    </xf>
    <xf numFmtId="0" fontId="17" fillId="0" borderId="16" xfId="0" applyFont="1" applyBorder="1" applyAlignment="1">
      <alignment vertical="center" shrinkToFit="1"/>
    </xf>
    <xf numFmtId="0" fontId="6" fillId="0" borderId="41" xfId="0" applyFont="1" applyBorder="1">
      <alignment vertical="center"/>
    </xf>
    <xf numFmtId="176" fontId="6" fillId="0" borderId="41" xfId="0" applyNumberFormat="1" applyFont="1" applyBorder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31" xfId="5" applyFont="1" applyBorder="1">
      <alignment vertical="center"/>
    </xf>
    <xf numFmtId="0" fontId="21" fillId="2" borderId="28" xfId="3" applyFont="1" applyFill="1" applyBorder="1" applyAlignment="1">
      <alignment horizontal="center" vertical="center" shrinkToFit="1"/>
    </xf>
    <xf numFmtId="0" fontId="21" fillId="2" borderId="29" xfId="3" applyFont="1" applyFill="1" applyBorder="1" applyAlignment="1">
      <alignment horizontal="center" vertical="center" shrinkToFit="1"/>
    </xf>
    <xf numFmtId="0" fontId="21" fillId="2" borderId="9" xfId="3" applyFont="1" applyFill="1" applyBorder="1" applyAlignment="1">
      <alignment horizontal="center" vertical="center" shrinkToFit="1"/>
    </xf>
    <xf numFmtId="0" fontId="21" fillId="2" borderId="10" xfId="3" applyFont="1" applyFill="1" applyBorder="1" applyAlignment="1">
      <alignment horizontal="center" vertical="center" shrinkToFit="1"/>
    </xf>
    <xf numFmtId="0" fontId="21" fillId="2" borderId="9" xfId="5" applyFont="1" applyFill="1" applyBorder="1" applyAlignment="1">
      <alignment horizontal="center" vertical="center" shrinkToFit="1"/>
    </xf>
    <xf numFmtId="0" fontId="21" fillId="2" borderId="10" xfId="5" applyFont="1" applyFill="1" applyBorder="1" applyAlignment="1">
      <alignment horizontal="center" vertical="center" shrinkToFit="1"/>
    </xf>
    <xf numFmtId="0" fontId="21" fillId="2" borderId="28" xfId="5" applyFont="1" applyFill="1" applyBorder="1" applyAlignment="1">
      <alignment horizontal="center" vertical="center" shrinkToFit="1"/>
    </xf>
    <xf numFmtId="0" fontId="21" fillId="2" borderId="29" xfId="5" applyFont="1" applyFill="1" applyBorder="1" applyAlignment="1">
      <alignment horizontal="center" vertical="center" shrinkToFit="1"/>
    </xf>
    <xf numFmtId="0" fontId="21" fillId="0" borderId="7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16" xfId="0" applyFont="1" applyBorder="1" applyAlignment="1">
      <alignment horizontal="center" vertical="center" wrapText="1" shrinkToFit="1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9" xfId="0" applyFont="1" applyBorder="1" applyAlignment="1">
      <alignment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16" xfId="0" applyFont="1" applyBorder="1" applyAlignment="1">
      <alignment vertical="center" shrinkToFit="1"/>
    </xf>
    <xf numFmtId="0" fontId="21" fillId="0" borderId="8" xfId="0" applyFont="1" applyBorder="1" applyAlignment="1">
      <alignment horizontal="center" vertical="center"/>
    </xf>
  </cellXfs>
  <cellStyles count="6">
    <cellStyle name="パーセント" xfId="2" builtinId="5"/>
    <cellStyle name="桁区切り" xfId="1" builtinId="6"/>
    <cellStyle name="桁区切り 2" xfId="4"/>
    <cellStyle name="標準" xfId="0" builtinId="0"/>
    <cellStyle name="標準 3 2 2 3" xfId="3"/>
    <cellStyle name="標準 3 2 2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43"/>
  <sheetViews>
    <sheetView workbookViewId="0">
      <selection activeCell="L21" sqref="L21"/>
    </sheetView>
  </sheetViews>
  <sheetFormatPr defaultRowHeight="13.5" customHeight="1" x14ac:dyDescent="0.15"/>
  <cols>
    <col min="1" max="1" width="6.625" style="15" customWidth="1"/>
    <col min="2" max="2" width="7.125" style="58" customWidth="1"/>
    <col min="3" max="3" width="19.125" style="15" customWidth="1"/>
    <col min="4" max="4" width="14.625" style="15" customWidth="1"/>
    <col min="5" max="7" width="6.625" style="15" customWidth="1"/>
    <col min="8" max="8" width="7.125" style="58" customWidth="1"/>
    <col min="9" max="9" width="19.125" style="15" customWidth="1"/>
    <col min="10" max="10" width="14.625" style="15" customWidth="1"/>
    <col min="11" max="11" width="6.625" style="15" customWidth="1"/>
    <col min="12" max="16384" width="9" style="15"/>
  </cols>
  <sheetData>
    <row r="1" spans="1:12" ht="15.75" customHeight="1" x14ac:dyDescent="0.15">
      <c r="A1" s="170" t="s">
        <v>489</v>
      </c>
      <c r="B1" s="171"/>
      <c r="C1" s="172"/>
      <c r="D1" s="172"/>
      <c r="E1" s="173"/>
      <c r="F1" s="174"/>
      <c r="G1" s="174"/>
      <c r="H1" s="175"/>
      <c r="I1" s="174"/>
      <c r="J1" s="174"/>
      <c r="K1" s="174"/>
      <c r="L1" s="10"/>
    </row>
    <row r="2" spans="1:12" ht="15.75" customHeight="1" x14ac:dyDescent="0.15">
      <c r="A2" s="176"/>
      <c r="B2" s="177"/>
      <c r="C2" s="178"/>
      <c r="D2" s="178"/>
      <c r="E2" s="179"/>
      <c r="F2" s="180"/>
      <c r="G2" s="180"/>
      <c r="H2" s="181"/>
      <c r="I2" s="180"/>
      <c r="J2" s="180"/>
      <c r="K2" s="180"/>
      <c r="L2" s="11"/>
    </row>
    <row r="3" spans="1:12" ht="15.75" customHeight="1" x14ac:dyDescent="0.15">
      <c r="A3" s="176" t="s">
        <v>271</v>
      </c>
      <c r="B3" s="177"/>
      <c r="C3" s="178"/>
      <c r="D3" s="178"/>
      <c r="E3" s="179"/>
      <c r="F3" s="180"/>
      <c r="G3" s="180"/>
      <c r="H3" s="181"/>
      <c r="I3" s="180"/>
      <c r="J3" s="180"/>
      <c r="K3" s="180"/>
      <c r="L3" s="11"/>
    </row>
    <row r="4" spans="1:12" ht="13.5" customHeight="1" thickBot="1" x14ac:dyDescent="0.2">
      <c r="A4" s="182" t="s">
        <v>272</v>
      </c>
      <c r="B4" s="183"/>
      <c r="C4" s="184"/>
      <c r="D4" s="176"/>
      <c r="E4" s="179" t="s">
        <v>273</v>
      </c>
      <c r="F4" s="180"/>
      <c r="G4" s="182" t="s">
        <v>251</v>
      </c>
      <c r="H4" s="177"/>
      <c r="I4" s="178"/>
      <c r="J4" s="176"/>
      <c r="K4" s="179" t="s">
        <v>273</v>
      </c>
      <c r="L4" s="11"/>
    </row>
    <row r="5" spans="1:12" ht="13.5" customHeight="1" x14ac:dyDescent="0.15">
      <c r="A5" s="185" t="s">
        <v>1</v>
      </c>
      <c r="B5" s="186" t="s">
        <v>2</v>
      </c>
      <c r="C5" s="187" t="s">
        <v>3</v>
      </c>
      <c r="D5" s="38" t="s">
        <v>274</v>
      </c>
      <c r="E5" s="188" t="s">
        <v>275</v>
      </c>
      <c r="F5" s="180"/>
      <c r="G5" s="189" t="s">
        <v>1</v>
      </c>
      <c r="H5" s="190" t="s">
        <v>2</v>
      </c>
      <c r="I5" s="191" t="s">
        <v>3</v>
      </c>
      <c r="J5" s="190" t="s">
        <v>274</v>
      </c>
      <c r="K5" s="192" t="s">
        <v>275</v>
      </c>
      <c r="L5" s="11"/>
    </row>
    <row r="6" spans="1:12" ht="13.5" customHeight="1" x14ac:dyDescent="0.15">
      <c r="A6" s="442" t="s">
        <v>335</v>
      </c>
      <c r="B6" s="443"/>
      <c r="C6" s="443"/>
      <c r="D6" s="193">
        <f>D35+D59+D63+D107+D141+D166+D181+D238</f>
        <v>12306759105</v>
      </c>
      <c r="E6" s="194">
        <f>D6/$D$6*100</f>
        <v>100</v>
      </c>
      <c r="F6" s="174"/>
      <c r="G6" s="444" t="s">
        <v>258</v>
      </c>
      <c r="H6" s="445"/>
      <c r="I6" s="445"/>
      <c r="J6" s="193">
        <f>J33+J42+J46+J78+J112+J135+J148+J192</f>
        <v>5084883082</v>
      </c>
      <c r="K6" s="194">
        <f>J6/$J$6*100</f>
        <v>100</v>
      </c>
      <c r="L6" s="10"/>
    </row>
    <row r="7" spans="1:12" ht="13.5" customHeight="1" x14ac:dyDescent="0.15">
      <c r="A7" s="195"/>
      <c r="B7" s="196"/>
      <c r="C7" s="196"/>
      <c r="D7" s="196"/>
      <c r="E7" s="197"/>
      <c r="F7" s="180"/>
      <c r="G7" s="198"/>
      <c r="H7" s="199"/>
      <c r="I7" s="199"/>
      <c r="J7" s="199"/>
      <c r="K7" s="14"/>
      <c r="L7" s="11"/>
    </row>
    <row r="8" spans="1:12" ht="13.5" customHeight="1" x14ac:dyDescent="0.15">
      <c r="A8" s="200" t="s">
        <v>7</v>
      </c>
      <c r="B8" s="12">
        <v>103</v>
      </c>
      <c r="C8" s="13" t="s">
        <v>8</v>
      </c>
      <c r="D8" s="17">
        <v>310746202</v>
      </c>
      <c r="E8" s="14">
        <f t="shared" ref="E8:E71" si="0">D8/$D$6*100</f>
        <v>2.5250043439442136</v>
      </c>
      <c r="F8" s="180"/>
      <c r="G8" s="201" t="s">
        <v>7</v>
      </c>
      <c r="H8" s="12">
        <v>103</v>
      </c>
      <c r="I8" s="13" t="s">
        <v>8</v>
      </c>
      <c r="J8" s="17">
        <v>210079200</v>
      </c>
      <c r="K8" s="14">
        <f>J8/$J$6*100</f>
        <v>4.1314460256453147</v>
      </c>
      <c r="L8" s="134"/>
    </row>
    <row r="9" spans="1:12" ht="13.5" customHeight="1" x14ac:dyDescent="0.15">
      <c r="A9" s="202"/>
      <c r="B9" s="12">
        <v>105</v>
      </c>
      <c r="C9" s="13" t="s">
        <v>9</v>
      </c>
      <c r="D9" s="17">
        <v>2199836319</v>
      </c>
      <c r="E9" s="14">
        <f t="shared" si="0"/>
        <v>17.875025424900443</v>
      </c>
      <c r="F9" s="180"/>
      <c r="G9" s="201"/>
      <c r="H9" s="12">
        <v>105</v>
      </c>
      <c r="I9" s="13" t="s">
        <v>9</v>
      </c>
      <c r="J9" s="17">
        <v>1684664425</v>
      </c>
      <c r="K9" s="14">
        <f t="shared" ref="K9:K41" si="1">J9/$J$6*100</f>
        <v>33.130838956033251</v>
      </c>
      <c r="L9" s="134"/>
    </row>
    <row r="10" spans="1:12" ht="13.5" customHeight="1" x14ac:dyDescent="0.15">
      <c r="A10" s="202"/>
      <c r="B10" s="12">
        <v>106</v>
      </c>
      <c r="C10" s="13" t="s">
        <v>10</v>
      </c>
      <c r="D10" s="17">
        <v>369879139</v>
      </c>
      <c r="E10" s="14">
        <f t="shared" si="0"/>
        <v>3.0054958892445147</v>
      </c>
      <c r="F10" s="180"/>
      <c r="G10" s="201"/>
      <c r="H10" s="12">
        <v>106</v>
      </c>
      <c r="I10" s="13" t="s">
        <v>10</v>
      </c>
      <c r="J10" s="17">
        <v>148647370</v>
      </c>
      <c r="K10" s="14">
        <f t="shared" si="1"/>
        <v>2.9233193291345767</v>
      </c>
      <c r="L10" s="134"/>
    </row>
    <row r="11" spans="1:12" ht="13.5" customHeight="1" x14ac:dyDescent="0.15">
      <c r="A11" s="202"/>
      <c r="B11" s="12">
        <v>107</v>
      </c>
      <c r="C11" s="13" t="s">
        <v>11</v>
      </c>
      <c r="D11" s="17">
        <v>16682732</v>
      </c>
      <c r="E11" s="14">
        <f t="shared" si="0"/>
        <v>0.13555747583636479</v>
      </c>
      <c r="F11" s="180"/>
      <c r="G11" s="201"/>
      <c r="H11" s="12">
        <v>107</v>
      </c>
      <c r="I11" s="13" t="s">
        <v>11</v>
      </c>
      <c r="J11" s="17">
        <v>215538</v>
      </c>
      <c r="K11" s="14">
        <f t="shared" si="1"/>
        <v>4.2387995264430746E-3</v>
      </c>
      <c r="L11" s="134"/>
    </row>
    <row r="12" spans="1:12" ht="13.5" customHeight="1" x14ac:dyDescent="0.15">
      <c r="A12" s="202"/>
      <c r="B12" s="12">
        <v>108</v>
      </c>
      <c r="C12" s="13" t="s">
        <v>12</v>
      </c>
      <c r="D12" s="17">
        <v>190202841</v>
      </c>
      <c r="E12" s="14">
        <f t="shared" si="0"/>
        <v>1.5455152682945117</v>
      </c>
      <c r="F12" s="180"/>
      <c r="G12" s="201"/>
      <c r="H12" s="12">
        <v>108</v>
      </c>
      <c r="I12" s="13" t="s">
        <v>12</v>
      </c>
      <c r="J12" s="17">
        <v>2190032</v>
      </c>
      <c r="K12" s="14">
        <f t="shared" si="1"/>
        <v>4.3069466193873841E-2</v>
      </c>
      <c r="L12" s="134"/>
    </row>
    <row r="13" spans="1:12" ht="13.5" customHeight="1" x14ac:dyDescent="0.15">
      <c r="A13" s="202"/>
      <c r="B13" s="12">
        <v>110</v>
      </c>
      <c r="C13" s="13" t="s">
        <v>13</v>
      </c>
      <c r="D13" s="17">
        <v>184130555</v>
      </c>
      <c r="E13" s="14">
        <f t="shared" si="0"/>
        <v>1.4961742033708232</v>
      </c>
      <c r="F13" s="180"/>
      <c r="G13" s="201"/>
      <c r="H13" s="12">
        <v>110</v>
      </c>
      <c r="I13" s="13" t="s">
        <v>13</v>
      </c>
      <c r="J13" s="17">
        <v>324616510</v>
      </c>
      <c r="K13" s="14">
        <f t="shared" si="1"/>
        <v>6.3839522908424664</v>
      </c>
      <c r="L13" s="134"/>
    </row>
    <row r="14" spans="1:12" ht="13.5" customHeight="1" x14ac:dyDescent="0.15">
      <c r="A14" s="202"/>
      <c r="B14" s="12">
        <v>111</v>
      </c>
      <c r="C14" s="13" t="s">
        <v>14</v>
      </c>
      <c r="D14" s="17">
        <v>684896741</v>
      </c>
      <c r="E14" s="14">
        <f t="shared" si="0"/>
        <v>5.5652079898251978</v>
      </c>
      <c r="F14" s="180"/>
      <c r="G14" s="201"/>
      <c r="H14" s="12">
        <v>111</v>
      </c>
      <c r="I14" s="13" t="s">
        <v>14</v>
      </c>
      <c r="J14" s="17">
        <v>317141709</v>
      </c>
      <c r="K14" s="14">
        <f t="shared" si="1"/>
        <v>6.2369518410885654</v>
      </c>
      <c r="L14" s="134"/>
    </row>
    <row r="15" spans="1:12" ht="13.5" customHeight="1" x14ac:dyDescent="0.15">
      <c r="A15" s="202"/>
      <c r="B15" s="12">
        <v>112</v>
      </c>
      <c r="C15" s="13" t="s">
        <v>15</v>
      </c>
      <c r="D15" s="17">
        <v>104762219</v>
      </c>
      <c r="E15" s="14">
        <f t="shared" si="0"/>
        <v>0.85125757403862012</v>
      </c>
      <c r="F15" s="180"/>
      <c r="G15" s="201"/>
      <c r="H15" s="12">
        <v>112</v>
      </c>
      <c r="I15" s="13" t="s">
        <v>15</v>
      </c>
      <c r="J15" s="17">
        <v>38808485</v>
      </c>
      <c r="K15" s="14">
        <f t="shared" si="1"/>
        <v>0.76321292690835563</v>
      </c>
      <c r="L15" s="134"/>
    </row>
    <row r="16" spans="1:12" ht="13.5" customHeight="1" x14ac:dyDescent="0.15">
      <c r="A16" s="202"/>
      <c r="B16" s="12">
        <v>113</v>
      </c>
      <c r="C16" s="13" t="s">
        <v>16</v>
      </c>
      <c r="D16" s="17">
        <v>149297047</v>
      </c>
      <c r="E16" s="14">
        <f t="shared" si="0"/>
        <v>1.2131304897269297</v>
      </c>
      <c r="F16" s="180"/>
      <c r="G16" s="201"/>
      <c r="H16" s="12">
        <v>113</v>
      </c>
      <c r="I16" s="13" t="s">
        <v>16</v>
      </c>
      <c r="J16" s="17">
        <v>167393552</v>
      </c>
      <c r="K16" s="14">
        <f t="shared" si="1"/>
        <v>3.2919842855887316</v>
      </c>
      <c r="L16" s="134"/>
    </row>
    <row r="17" spans="1:12" ht="13.5" customHeight="1" x14ac:dyDescent="0.15">
      <c r="A17" s="202"/>
      <c r="B17" s="12">
        <v>116</v>
      </c>
      <c r="C17" s="13" t="s">
        <v>17</v>
      </c>
      <c r="D17" s="17">
        <v>2403018</v>
      </c>
      <c r="E17" s="14">
        <f t="shared" si="0"/>
        <v>1.9526001764540103E-2</v>
      </c>
      <c r="F17" s="180"/>
      <c r="G17" s="201"/>
      <c r="H17" s="12">
        <v>116</v>
      </c>
      <c r="I17" s="13" t="s">
        <v>336</v>
      </c>
      <c r="J17" s="17">
        <v>1160</v>
      </c>
      <c r="K17" s="14">
        <f t="shared" si="1"/>
        <v>2.2812717250201663E-5</v>
      </c>
      <c r="L17" s="134"/>
    </row>
    <row r="18" spans="1:12" ht="13.5" customHeight="1" x14ac:dyDescent="0.15">
      <c r="A18" s="202"/>
      <c r="B18" s="12">
        <v>117</v>
      </c>
      <c r="C18" s="13" t="s">
        <v>18</v>
      </c>
      <c r="D18" s="17">
        <v>166302260</v>
      </c>
      <c r="E18" s="14">
        <f t="shared" si="0"/>
        <v>1.3513083223708717</v>
      </c>
      <c r="F18" s="180"/>
      <c r="G18" s="201"/>
      <c r="H18" s="12">
        <v>117</v>
      </c>
      <c r="I18" s="13" t="s">
        <v>18</v>
      </c>
      <c r="J18" s="17">
        <v>132224311</v>
      </c>
      <c r="K18" s="14">
        <f t="shared" si="1"/>
        <v>2.6003412245221806</v>
      </c>
      <c r="L18" s="134"/>
    </row>
    <row r="19" spans="1:12" ht="13.5" customHeight="1" x14ac:dyDescent="0.15">
      <c r="A19" s="202"/>
      <c r="B19" s="12">
        <v>118</v>
      </c>
      <c r="C19" s="13" t="s">
        <v>19</v>
      </c>
      <c r="D19" s="17">
        <v>274334615</v>
      </c>
      <c r="E19" s="14">
        <f t="shared" si="0"/>
        <v>2.2291377661608989</v>
      </c>
      <c r="F19" s="180"/>
      <c r="G19" s="201"/>
      <c r="H19" s="12">
        <v>118</v>
      </c>
      <c r="I19" s="13" t="s">
        <v>19</v>
      </c>
      <c r="J19" s="17">
        <v>210908624</v>
      </c>
      <c r="K19" s="14">
        <f t="shared" si="1"/>
        <v>4.1477575904664628</v>
      </c>
      <c r="L19" s="134"/>
    </row>
    <row r="20" spans="1:12" ht="13.5" customHeight="1" x14ac:dyDescent="0.15">
      <c r="A20" s="202"/>
      <c r="B20" s="12">
        <v>120</v>
      </c>
      <c r="C20" s="13" t="s">
        <v>20</v>
      </c>
      <c r="D20" s="17">
        <v>4195655</v>
      </c>
      <c r="E20" s="14">
        <f t="shared" si="0"/>
        <v>3.4092281844497842E-2</v>
      </c>
      <c r="F20" s="180"/>
      <c r="G20" s="201"/>
      <c r="H20" s="12">
        <v>120</v>
      </c>
      <c r="I20" s="13" t="s">
        <v>20</v>
      </c>
      <c r="J20" s="17">
        <v>21046022</v>
      </c>
      <c r="K20" s="14">
        <f t="shared" si="1"/>
        <v>0.41389392166165834</v>
      </c>
      <c r="L20" s="134"/>
    </row>
    <row r="21" spans="1:12" ht="13.5" customHeight="1" x14ac:dyDescent="0.15">
      <c r="A21" s="202"/>
      <c r="B21" s="12">
        <v>121</v>
      </c>
      <c r="C21" s="13" t="s">
        <v>21</v>
      </c>
      <c r="D21" s="17">
        <v>2431708</v>
      </c>
      <c r="E21" s="14">
        <f t="shared" si="0"/>
        <v>1.9759125690629986E-2</v>
      </c>
      <c r="F21" s="180"/>
      <c r="G21" s="201"/>
      <c r="H21" s="12">
        <v>121</v>
      </c>
      <c r="I21" s="13" t="s">
        <v>21</v>
      </c>
      <c r="J21" s="17">
        <v>1932760</v>
      </c>
      <c r="K21" s="14">
        <f t="shared" si="1"/>
        <v>3.800992016594807E-2</v>
      </c>
      <c r="L21" s="134"/>
    </row>
    <row r="22" spans="1:12" ht="13.5" customHeight="1" x14ac:dyDescent="0.15">
      <c r="A22" s="202"/>
      <c r="B22" s="12">
        <v>122</v>
      </c>
      <c r="C22" s="13" t="s">
        <v>22</v>
      </c>
      <c r="D22" s="17">
        <v>10357137</v>
      </c>
      <c r="E22" s="14">
        <f t="shared" si="0"/>
        <v>8.4158119222404335E-2</v>
      </c>
      <c r="F22" s="180"/>
      <c r="G22" s="201"/>
      <c r="H22" s="12">
        <v>122</v>
      </c>
      <c r="I22" s="13" t="s">
        <v>22</v>
      </c>
      <c r="J22" s="17">
        <v>27251236</v>
      </c>
      <c r="K22" s="14">
        <f t="shared" si="1"/>
        <v>0.53592650136768671</v>
      </c>
      <c r="L22" s="134"/>
    </row>
    <row r="23" spans="1:12" ht="13.5" customHeight="1" x14ac:dyDescent="0.15">
      <c r="A23" s="202"/>
      <c r="B23" s="12">
        <v>123</v>
      </c>
      <c r="C23" s="13" t="s">
        <v>23</v>
      </c>
      <c r="D23" s="17">
        <v>199258485</v>
      </c>
      <c r="E23" s="14">
        <f t="shared" si="0"/>
        <v>1.6190979550338731</v>
      </c>
      <c r="F23" s="180"/>
      <c r="G23" s="201"/>
      <c r="H23" s="12">
        <v>123</v>
      </c>
      <c r="I23" s="13" t="s">
        <v>23</v>
      </c>
      <c r="J23" s="17">
        <v>56431296</v>
      </c>
      <c r="K23" s="14">
        <f t="shared" si="1"/>
        <v>1.1097855169917552</v>
      </c>
      <c r="L23" s="134"/>
    </row>
    <row r="24" spans="1:12" ht="13.5" customHeight="1" x14ac:dyDescent="0.15">
      <c r="A24" s="202"/>
      <c r="B24" s="12">
        <v>124</v>
      </c>
      <c r="C24" s="13" t="s">
        <v>24</v>
      </c>
      <c r="D24" s="17">
        <v>32351637</v>
      </c>
      <c r="E24" s="14">
        <f t="shared" si="0"/>
        <v>0.26287698267252302</v>
      </c>
      <c r="F24" s="180"/>
      <c r="G24" s="201"/>
      <c r="H24" s="12">
        <v>124</v>
      </c>
      <c r="I24" s="13" t="s">
        <v>24</v>
      </c>
      <c r="J24" s="17">
        <v>3445359</v>
      </c>
      <c r="K24" s="14">
        <f t="shared" si="1"/>
        <v>6.7756897148653072E-2</v>
      </c>
      <c r="L24" s="134"/>
    </row>
    <row r="25" spans="1:12" ht="13.5" customHeight="1" x14ac:dyDescent="0.15">
      <c r="A25" s="202"/>
      <c r="B25" s="12">
        <v>125</v>
      </c>
      <c r="C25" s="13" t="s">
        <v>25</v>
      </c>
      <c r="D25" s="17">
        <v>12642888</v>
      </c>
      <c r="E25" s="14">
        <f t="shared" si="0"/>
        <v>0.1027312543630064</v>
      </c>
      <c r="F25" s="180"/>
      <c r="G25" s="201"/>
      <c r="H25" s="12">
        <v>125</v>
      </c>
      <c r="I25" s="13" t="s">
        <v>25</v>
      </c>
      <c r="J25" s="17">
        <v>3536439</v>
      </c>
      <c r="K25" s="14">
        <f t="shared" si="1"/>
        <v>6.9548088775505112E-2</v>
      </c>
      <c r="L25" s="134"/>
    </row>
    <row r="26" spans="1:12" ht="13.5" customHeight="1" x14ac:dyDescent="0.15">
      <c r="A26" s="202"/>
      <c r="B26" s="12">
        <v>126</v>
      </c>
      <c r="C26" s="13" t="s">
        <v>26</v>
      </c>
      <c r="D26" s="17">
        <v>372041</v>
      </c>
      <c r="E26" s="14">
        <f t="shared" si="0"/>
        <v>3.0230623418057061E-3</v>
      </c>
      <c r="F26" s="180"/>
      <c r="G26" s="201"/>
      <c r="H26" s="12">
        <v>127</v>
      </c>
      <c r="I26" s="13" t="s">
        <v>27</v>
      </c>
      <c r="J26" s="17">
        <v>16915692</v>
      </c>
      <c r="K26" s="14">
        <f t="shared" si="1"/>
        <v>0.33266629197198128</v>
      </c>
      <c r="L26" s="134"/>
    </row>
    <row r="27" spans="1:12" ht="13.5" customHeight="1" x14ac:dyDescent="0.15">
      <c r="A27" s="202"/>
      <c r="B27" s="12">
        <v>127</v>
      </c>
      <c r="C27" s="13" t="s">
        <v>27</v>
      </c>
      <c r="D27" s="17">
        <v>26837217</v>
      </c>
      <c r="E27" s="14">
        <f t="shared" si="0"/>
        <v>0.21806892270359426</v>
      </c>
      <c r="F27" s="180"/>
      <c r="G27" s="201"/>
      <c r="H27" s="12">
        <v>129</v>
      </c>
      <c r="I27" s="13" t="s">
        <v>29</v>
      </c>
      <c r="J27" s="17">
        <v>58333</v>
      </c>
      <c r="K27" s="14">
        <f t="shared" si="1"/>
        <v>1.1471846856517358E-3</v>
      </c>
      <c r="L27" s="134"/>
    </row>
    <row r="28" spans="1:12" ht="13.5" customHeight="1" x14ac:dyDescent="0.15">
      <c r="A28" s="202"/>
      <c r="B28" s="12">
        <v>128</v>
      </c>
      <c r="C28" s="13" t="s">
        <v>28</v>
      </c>
      <c r="D28" s="17">
        <v>154340</v>
      </c>
      <c r="E28" s="14">
        <f t="shared" si="0"/>
        <v>1.2541075898470672E-3</v>
      </c>
      <c r="F28" s="180"/>
      <c r="G28" s="201"/>
      <c r="H28" s="12">
        <v>130</v>
      </c>
      <c r="I28" s="13" t="s">
        <v>30</v>
      </c>
      <c r="J28" s="17">
        <v>567</v>
      </c>
      <c r="K28" s="14">
        <f t="shared" si="1"/>
        <v>1.115069886281409E-5</v>
      </c>
      <c r="L28" s="134"/>
    </row>
    <row r="29" spans="1:12" ht="13.5" customHeight="1" x14ac:dyDescent="0.15">
      <c r="A29" s="202"/>
      <c r="B29" s="12">
        <v>129</v>
      </c>
      <c r="C29" s="13" t="s">
        <v>29</v>
      </c>
      <c r="D29" s="17">
        <v>1386808</v>
      </c>
      <c r="E29" s="14">
        <f t="shared" si="0"/>
        <v>1.1268669421152207E-2</v>
      </c>
      <c r="F29" s="180"/>
      <c r="G29" s="201"/>
      <c r="H29" s="12">
        <v>131</v>
      </c>
      <c r="I29" s="13" t="s">
        <v>31</v>
      </c>
      <c r="J29" s="17">
        <v>1557</v>
      </c>
      <c r="K29" s="14">
        <f t="shared" si="1"/>
        <v>3.0620173067727577E-5</v>
      </c>
      <c r="L29" s="134"/>
    </row>
    <row r="30" spans="1:12" ht="13.5" customHeight="1" x14ac:dyDescent="0.15">
      <c r="A30" s="202"/>
      <c r="B30" s="12">
        <v>130</v>
      </c>
      <c r="C30" s="13" t="s">
        <v>30</v>
      </c>
      <c r="D30" s="17">
        <v>3145014</v>
      </c>
      <c r="E30" s="14">
        <f t="shared" si="0"/>
        <v>2.5555176412953767E-2</v>
      </c>
      <c r="F30" s="180"/>
      <c r="G30" s="201"/>
      <c r="H30" s="12">
        <v>132</v>
      </c>
      <c r="I30" s="16" t="s">
        <v>337</v>
      </c>
      <c r="J30" s="17">
        <v>22265</v>
      </c>
      <c r="K30" s="14">
        <f t="shared" si="1"/>
        <v>4.378665082549483E-4</v>
      </c>
      <c r="L30" s="134"/>
    </row>
    <row r="31" spans="1:12" ht="13.5" customHeight="1" x14ac:dyDescent="0.15">
      <c r="A31" s="202"/>
      <c r="B31" s="12">
        <v>131</v>
      </c>
      <c r="C31" s="13" t="s">
        <v>31</v>
      </c>
      <c r="D31" s="17">
        <v>906163</v>
      </c>
      <c r="E31" s="14">
        <f t="shared" si="0"/>
        <v>7.3631326677373841E-3</v>
      </c>
      <c r="F31" s="180"/>
      <c r="G31" s="201"/>
      <c r="H31" s="18"/>
      <c r="I31" s="19" t="s">
        <v>338</v>
      </c>
      <c r="J31" s="20">
        <f>J15+J14+J16+J18+J19+J13+J20+J21+J22+J17</f>
        <v>1241324369</v>
      </c>
      <c r="K31" s="21">
        <f t="shared" si="1"/>
        <v>24.412053315329306</v>
      </c>
      <c r="L31" s="134"/>
    </row>
    <row r="32" spans="1:12" ht="13.5" customHeight="1" x14ac:dyDescent="0.15">
      <c r="A32" s="202"/>
      <c r="B32" s="12">
        <v>132</v>
      </c>
      <c r="C32" s="13" t="s">
        <v>32</v>
      </c>
      <c r="D32" s="17">
        <v>484535</v>
      </c>
      <c r="E32" s="14">
        <f t="shared" si="0"/>
        <v>3.9371454000683469E-3</v>
      </c>
      <c r="F32" s="180"/>
      <c r="G32" s="201"/>
      <c r="H32" s="18"/>
      <c r="I32" s="19" t="s">
        <v>260</v>
      </c>
      <c r="J32" s="20">
        <f>J33-J31</f>
        <v>2126208073</v>
      </c>
      <c r="K32" s="21">
        <f t="shared" si="1"/>
        <v>41.814296193487188</v>
      </c>
      <c r="L32" s="134"/>
    </row>
    <row r="33" spans="1:12" ht="13.5" customHeight="1" thickBot="1" x14ac:dyDescent="0.2">
      <c r="A33" s="202"/>
      <c r="B33" s="30"/>
      <c r="C33" s="31" t="s">
        <v>338</v>
      </c>
      <c r="D33" s="20">
        <f>D15+D14+D16+D18+D19+D13+D17+D20+D21+D22</f>
        <v>1583110955</v>
      </c>
      <c r="E33" s="21">
        <f t="shared" si="0"/>
        <v>12.863751874015414</v>
      </c>
      <c r="F33" s="180"/>
      <c r="G33" s="203" t="s">
        <v>33</v>
      </c>
      <c r="H33" s="22" t="s">
        <v>339</v>
      </c>
      <c r="I33" s="23"/>
      <c r="J33" s="24">
        <f>SUM(J8:J30)</f>
        <v>3367532442</v>
      </c>
      <c r="K33" s="25">
        <f t="shared" si="1"/>
        <v>66.226349508816497</v>
      </c>
      <c r="L33" s="134"/>
    </row>
    <row r="34" spans="1:12" ht="13.5" customHeight="1" x14ac:dyDescent="0.15">
      <c r="A34" s="202"/>
      <c r="B34" s="30"/>
      <c r="C34" s="31" t="s">
        <v>143</v>
      </c>
      <c r="D34" s="20">
        <f>D35-D33</f>
        <v>3364886361</v>
      </c>
      <c r="E34" s="21">
        <f t="shared" si="0"/>
        <v>27.341774810826607</v>
      </c>
      <c r="F34" s="180"/>
      <c r="G34" s="204" t="s">
        <v>35</v>
      </c>
      <c r="H34" s="26">
        <v>601</v>
      </c>
      <c r="I34" s="27" t="s">
        <v>36</v>
      </c>
      <c r="J34" s="28">
        <v>237433627</v>
      </c>
      <c r="K34" s="29">
        <f t="shared" si="1"/>
        <v>4.6694018952076268</v>
      </c>
      <c r="L34" s="134"/>
    </row>
    <row r="35" spans="1:12" ht="13.5" customHeight="1" thickBot="1" x14ac:dyDescent="0.2">
      <c r="A35" s="23" t="s">
        <v>340</v>
      </c>
      <c r="B35" s="22" t="s">
        <v>341</v>
      </c>
      <c r="C35" s="32"/>
      <c r="D35" s="24">
        <f>SUM(D8:D32)</f>
        <v>4947997316</v>
      </c>
      <c r="E35" s="25">
        <f t="shared" si="0"/>
        <v>40.20552668484202</v>
      </c>
      <c r="F35" s="180"/>
      <c r="G35" s="201"/>
      <c r="H35" s="12">
        <v>602</v>
      </c>
      <c r="I35" s="16" t="s">
        <v>37</v>
      </c>
      <c r="J35" s="17">
        <v>11740346</v>
      </c>
      <c r="K35" s="14">
        <f t="shared" si="1"/>
        <v>0.23088723596339319</v>
      </c>
      <c r="L35" s="134"/>
    </row>
    <row r="36" spans="1:12" ht="13.5" customHeight="1" x14ac:dyDescent="0.15">
      <c r="A36" s="205" t="s">
        <v>35</v>
      </c>
      <c r="B36" s="33">
        <v>601</v>
      </c>
      <c r="C36" s="34" t="s">
        <v>36</v>
      </c>
      <c r="D36" s="28">
        <v>392500994</v>
      </c>
      <c r="E36" s="14">
        <f t="shared" si="0"/>
        <v>3.189312398587004</v>
      </c>
      <c r="F36" s="180"/>
      <c r="G36" s="201"/>
      <c r="H36" s="12">
        <v>606</v>
      </c>
      <c r="I36" s="16" t="s">
        <v>39</v>
      </c>
      <c r="J36" s="17">
        <v>22870120</v>
      </c>
      <c r="K36" s="14">
        <f t="shared" si="1"/>
        <v>0.44976688020532934</v>
      </c>
      <c r="L36" s="134"/>
    </row>
    <row r="37" spans="1:12" ht="13.5" customHeight="1" x14ac:dyDescent="0.15">
      <c r="A37" s="202"/>
      <c r="B37" s="35">
        <v>602</v>
      </c>
      <c r="C37" s="36" t="s">
        <v>37</v>
      </c>
      <c r="D37" s="17">
        <v>5921466</v>
      </c>
      <c r="E37" s="14">
        <f t="shared" si="0"/>
        <v>4.8115559502535661E-2</v>
      </c>
      <c r="F37" s="180"/>
      <c r="G37" s="201"/>
      <c r="H37" s="12">
        <v>608</v>
      </c>
      <c r="I37" s="16" t="s">
        <v>276</v>
      </c>
      <c r="J37" s="17"/>
      <c r="K37" s="14">
        <f t="shared" si="1"/>
        <v>0</v>
      </c>
      <c r="L37" s="134"/>
    </row>
    <row r="38" spans="1:12" ht="13.5" customHeight="1" x14ac:dyDescent="0.15">
      <c r="A38" s="206"/>
      <c r="B38" s="35">
        <v>605</v>
      </c>
      <c r="C38" s="135" t="s">
        <v>38</v>
      </c>
      <c r="D38" s="207">
        <v>3250</v>
      </c>
      <c r="E38" s="14">
        <f t="shared" si="0"/>
        <v>2.640825234549027E-5</v>
      </c>
      <c r="F38" s="180"/>
      <c r="G38" s="201"/>
      <c r="H38" s="12">
        <v>610</v>
      </c>
      <c r="I38" s="16" t="s">
        <v>42</v>
      </c>
      <c r="J38" s="208">
        <v>11181</v>
      </c>
      <c r="K38" s="14">
        <f t="shared" si="1"/>
        <v>2.1988706170215932E-4</v>
      </c>
      <c r="L38" s="134"/>
    </row>
    <row r="39" spans="1:12" ht="13.5" customHeight="1" x14ac:dyDescent="0.15">
      <c r="A39" s="206"/>
      <c r="B39" s="35">
        <v>606</v>
      </c>
      <c r="C39" s="136" t="s">
        <v>39</v>
      </c>
      <c r="D39" s="207">
        <v>67709177</v>
      </c>
      <c r="E39" s="14">
        <f t="shared" si="0"/>
        <v>0.55017877917583569</v>
      </c>
      <c r="F39" s="180"/>
      <c r="G39" s="201"/>
      <c r="H39" s="12">
        <v>612</v>
      </c>
      <c r="I39" s="16" t="s">
        <v>44</v>
      </c>
      <c r="J39" s="17">
        <v>2545830</v>
      </c>
      <c r="K39" s="14">
        <f t="shared" si="1"/>
        <v>5.006663789403526E-2</v>
      </c>
      <c r="L39" s="134"/>
    </row>
    <row r="40" spans="1:12" ht="13.5" customHeight="1" x14ac:dyDescent="0.15">
      <c r="A40" s="206"/>
      <c r="B40" s="35">
        <v>607</v>
      </c>
      <c r="C40" s="137" t="s">
        <v>281</v>
      </c>
      <c r="D40" s="207">
        <v>85848</v>
      </c>
      <c r="E40" s="14">
        <f t="shared" si="0"/>
        <v>6.9756789149404575E-4</v>
      </c>
      <c r="F40" s="180"/>
      <c r="G40" s="201"/>
      <c r="H40" s="12">
        <v>618</v>
      </c>
      <c r="I40" s="16" t="s">
        <v>49</v>
      </c>
      <c r="J40" s="17">
        <v>6819</v>
      </c>
      <c r="K40" s="14">
        <f t="shared" si="1"/>
        <v>1.3410337838717684E-4</v>
      </c>
      <c r="L40" s="134"/>
    </row>
    <row r="41" spans="1:12" ht="13.5" customHeight="1" x14ac:dyDescent="0.15">
      <c r="A41" s="202"/>
      <c r="B41" s="35">
        <v>608</v>
      </c>
      <c r="C41" s="137" t="s">
        <v>276</v>
      </c>
      <c r="D41" s="208">
        <v>5046</v>
      </c>
      <c r="E41" s="14">
        <f t="shared" si="0"/>
        <v>4.1001858872413513E-5</v>
      </c>
      <c r="F41" s="180"/>
      <c r="G41" s="209"/>
      <c r="H41" s="56">
        <v>621</v>
      </c>
      <c r="I41" s="52" t="s">
        <v>342</v>
      </c>
      <c r="J41" s="17">
        <v>241</v>
      </c>
      <c r="K41" s="14">
        <f t="shared" si="1"/>
        <v>4.7395386700850006E-6</v>
      </c>
      <c r="L41" s="134"/>
    </row>
    <row r="42" spans="1:12" ht="13.5" customHeight="1" thickBot="1" x14ac:dyDescent="0.2">
      <c r="A42" s="202"/>
      <c r="B42" s="35">
        <v>609</v>
      </c>
      <c r="C42" s="135" t="s">
        <v>282</v>
      </c>
      <c r="D42" s="207">
        <v>403819</v>
      </c>
      <c r="E42" s="14">
        <f t="shared" si="0"/>
        <v>3.2812781704318573E-3</v>
      </c>
      <c r="F42" s="180"/>
      <c r="G42" s="203" t="s">
        <v>278</v>
      </c>
      <c r="H42" s="22" t="s">
        <v>343</v>
      </c>
      <c r="I42" s="23"/>
      <c r="J42" s="24">
        <f>SUM(J34:J41)</f>
        <v>274608164</v>
      </c>
      <c r="K42" s="25">
        <f>J42/$J$6*100</f>
        <v>5.4004813792491451</v>
      </c>
      <c r="L42" s="134"/>
    </row>
    <row r="43" spans="1:12" ht="13.5" customHeight="1" x14ac:dyDescent="0.15">
      <c r="A43" s="202"/>
      <c r="B43" s="35">
        <v>610</v>
      </c>
      <c r="C43" s="36" t="s">
        <v>42</v>
      </c>
      <c r="D43" s="17">
        <v>449527</v>
      </c>
      <c r="E43" s="14">
        <f t="shared" si="0"/>
        <v>3.6526838314188325E-3</v>
      </c>
      <c r="F43" s="180"/>
      <c r="G43" s="204" t="s">
        <v>279</v>
      </c>
      <c r="H43" s="38">
        <v>301</v>
      </c>
      <c r="I43" s="39" t="s">
        <v>280</v>
      </c>
      <c r="J43" s="28">
        <v>137163</v>
      </c>
      <c r="K43" s="14">
        <f t="shared" ref="K43:K106" si="2">J43/$J$6*100</f>
        <v>2.6974661518874231E-3</v>
      </c>
      <c r="L43" s="134"/>
    </row>
    <row r="44" spans="1:12" ht="13.5" customHeight="1" x14ac:dyDescent="0.15">
      <c r="A44" s="202"/>
      <c r="B44" s="35">
        <v>611</v>
      </c>
      <c r="C44" s="36" t="s">
        <v>43</v>
      </c>
      <c r="D44" s="17">
        <v>461961</v>
      </c>
      <c r="E44" s="14">
        <f t="shared" si="0"/>
        <v>3.7537177420846248E-3</v>
      </c>
      <c r="F44" s="180"/>
      <c r="G44" s="204"/>
      <c r="H44" s="26">
        <v>302</v>
      </c>
      <c r="I44" s="27" t="s">
        <v>61</v>
      </c>
      <c r="J44" s="17">
        <v>65915795</v>
      </c>
      <c r="K44" s="14">
        <f t="shared" si="2"/>
        <v>1.2963089600493591</v>
      </c>
      <c r="L44" s="134"/>
    </row>
    <row r="45" spans="1:12" ht="13.5" customHeight="1" x14ac:dyDescent="0.15">
      <c r="A45" s="202"/>
      <c r="B45" s="35">
        <v>612</v>
      </c>
      <c r="C45" s="36" t="s">
        <v>44</v>
      </c>
      <c r="D45" s="17">
        <v>1799038</v>
      </c>
      <c r="E45" s="14">
        <f t="shared" si="0"/>
        <v>1.4618292148654193E-2</v>
      </c>
      <c r="F45" s="180"/>
      <c r="G45" s="201"/>
      <c r="H45" s="12">
        <v>304</v>
      </c>
      <c r="I45" s="16" t="s">
        <v>62</v>
      </c>
      <c r="J45" s="208">
        <v>326504841</v>
      </c>
      <c r="K45" s="14">
        <f t="shared" si="2"/>
        <v>6.4210884642715964</v>
      </c>
      <c r="L45" s="134"/>
    </row>
    <row r="46" spans="1:12" ht="13.5" customHeight="1" thickBot="1" x14ac:dyDescent="0.2">
      <c r="A46" s="202"/>
      <c r="B46" s="35">
        <v>613</v>
      </c>
      <c r="C46" s="36" t="s">
        <v>45</v>
      </c>
      <c r="D46" s="17">
        <v>324146</v>
      </c>
      <c r="E46" s="14">
        <f t="shared" si="0"/>
        <v>2.6338859583942427E-3</v>
      </c>
      <c r="F46" s="180"/>
      <c r="G46" s="203" t="s">
        <v>63</v>
      </c>
      <c r="H46" s="22" t="s">
        <v>344</v>
      </c>
      <c r="I46" s="23"/>
      <c r="J46" s="24">
        <f>SUM(J43:J45)</f>
        <v>392557799</v>
      </c>
      <c r="K46" s="25">
        <f t="shared" si="2"/>
        <v>7.7200948904728426</v>
      </c>
      <c r="L46" s="134"/>
    </row>
    <row r="47" spans="1:12" ht="13.5" customHeight="1" x14ac:dyDescent="0.15">
      <c r="A47" s="202"/>
      <c r="B47" s="35">
        <v>614</v>
      </c>
      <c r="C47" s="36" t="s">
        <v>46</v>
      </c>
      <c r="D47" s="17">
        <v>147153</v>
      </c>
      <c r="E47" s="14">
        <f t="shared" si="0"/>
        <v>1.1957087868910553E-3</v>
      </c>
      <c r="F47" s="180"/>
      <c r="G47" s="204" t="s">
        <v>65</v>
      </c>
      <c r="H47" s="26">
        <v>305</v>
      </c>
      <c r="I47" s="27" t="s">
        <v>66</v>
      </c>
      <c r="J47" s="28">
        <v>22681664</v>
      </c>
      <c r="K47" s="29">
        <f t="shared" si="2"/>
        <v>0.4460606789621363</v>
      </c>
      <c r="L47" s="134"/>
    </row>
    <row r="48" spans="1:12" ht="13.5" customHeight="1" x14ac:dyDescent="0.15">
      <c r="A48" s="202"/>
      <c r="B48" s="35">
        <v>615</v>
      </c>
      <c r="C48" s="36" t="s">
        <v>47</v>
      </c>
      <c r="D48" s="17">
        <v>66314</v>
      </c>
      <c r="E48" s="14">
        <f t="shared" si="0"/>
        <v>5.3884210647348974E-4</v>
      </c>
      <c r="F48" s="180"/>
      <c r="G48" s="201"/>
      <c r="H48" s="12">
        <v>306</v>
      </c>
      <c r="I48" s="16" t="s">
        <v>67</v>
      </c>
      <c r="J48" s="17">
        <v>1138300</v>
      </c>
      <c r="K48" s="14">
        <f t="shared" si="2"/>
        <v>2.2385962108538406E-2</v>
      </c>
      <c r="L48" s="134"/>
    </row>
    <row r="49" spans="1:12" ht="13.5" customHeight="1" x14ac:dyDescent="0.15">
      <c r="A49" s="202"/>
      <c r="B49" s="35">
        <v>617</v>
      </c>
      <c r="C49" s="36" t="s">
        <v>48</v>
      </c>
      <c r="D49" s="17">
        <v>17321</v>
      </c>
      <c r="E49" s="14">
        <f t="shared" si="0"/>
        <v>1.4074379657730369E-4</v>
      </c>
      <c r="F49" s="180"/>
      <c r="G49" s="201"/>
      <c r="H49" s="12">
        <v>307</v>
      </c>
      <c r="I49" s="16" t="s">
        <v>68</v>
      </c>
      <c r="J49" s="17">
        <v>191413</v>
      </c>
      <c r="K49" s="14">
        <f t="shared" si="2"/>
        <v>3.7643540060455609E-3</v>
      </c>
      <c r="L49" s="134"/>
    </row>
    <row r="50" spans="1:12" ht="13.5" customHeight="1" x14ac:dyDescent="0.15">
      <c r="A50" s="202"/>
      <c r="B50" s="35">
        <v>618</v>
      </c>
      <c r="C50" s="36" t="s">
        <v>49</v>
      </c>
      <c r="D50" s="17">
        <v>1556622</v>
      </c>
      <c r="E50" s="14">
        <f t="shared" si="0"/>
        <v>1.2648512794628234E-2</v>
      </c>
      <c r="F50" s="180"/>
      <c r="G50" s="201"/>
      <c r="H50" s="12">
        <v>308</v>
      </c>
      <c r="I50" s="16" t="s">
        <v>69</v>
      </c>
      <c r="J50" s="17">
        <v>22657</v>
      </c>
      <c r="K50" s="14">
        <f t="shared" si="2"/>
        <v>4.4557563339467165E-4</v>
      </c>
      <c r="L50" s="134"/>
    </row>
    <row r="51" spans="1:12" ht="13.5" customHeight="1" x14ac:dyDescent="0.15">
      <c r="A51" s="202"/>
      <c r="B51" s="35">
        <v>619</v>
      </c>
      <c r="C51" s="36" t="s">
        <v>50</v>
      </c>
      <c r="D51" s="17">
        <v>1067133</v>
      </c>
      <c r="E51" s="14">
        <f t="shared" si="0"/>
        <v>8.6711130923692523E-3</v>
      </c>
      <c r="F51" s="180"/>
      <c r="G51" s="201"/>
      <c r="H51" s="12">
        <v>309</v>
      </c>
      <c r="I51" s="16" t="s">
        <v>70</v>
      </c>
      <c r="J51" s="17">
        <v>44356</v>
      </c>
      <c r="K51" s="14">
        <f t="shared" si="2"/>
        <v>8.7231110892236632E-4</v>
      </c>
      <c r="L51" s="134"/>
    </row>
    <row r="52" spans="1:12" ht="13.5" customHeight="1" x14ac:dyDescent="0.15">
      <c r="A52" s="202"/>
      <c r="B52" s="35">
        <v>620</v>
      </c>
      <c r="C52" s="36" t="s">
        <v>51</v>
      </c>
      <c r="D52" s="17">
        <v>3672289</v>
      </c>
      <c r="E52" s="14">
        <f t="shared" si="0"/>
        <v>2.9839610645405579E-2</v>
      </c>
      <c r="F52" s="180"/>
      <c r="G52" s="201"/>
      <c r="H52" s="12">
        <v>310</v>
      </c>
      <c r="I52" s="16" t="s">
        <v>71</v>
      </c>
      <c r="J52" s="17">
        <v>60047</v>
      </c>
      <c r="K52" s="14">
        <f t="shared" si="2"/>
        <v>1.1808924420024648E-3</v>
      </c>
      <c r="L52" s="134"/>
    </row>
    <row r="53" spans="1:12" ht="13.5" customHeight="1" x14ac:dyDescent="0.15">
      <c r="A53" s="202"/>
      <c r="B53" s="35">
        <v>621</v>
      </c>
      <c r="C53" s="36" t="s">
        <v>52</v>
      </c>
      <c r="D53" s="17">
        <v>146404</v>
      </c>
      <c r="E53" s="14">
        <f t="shared" si="0"/>
        <v>1.1896227004274333E-3</v>
      </c>
      <c r="F53" s="180"/>
      <c r="G53" s="201"/>
      <c r="H53" s="12">
        <v>311</v>
      </c>
      <c r="I53" s="16" t="s">
        <v>72</v>
      </c>
      <c r="J53" s="17">
        <v>114215</v>
      </c>
      <c r="K53" s="14">
        <f t="shared" si="2"/>
        <v>2.2461676730446403E-3</v>
      </c>
      <c r="L53" s="134"/>
    </row>
    <row r="54" spans="1:12" ht="13.5" customHeight="1" x14ac:dyDescent="0.15">
      <c r="A54" s="210"/>
      <c r="B54" s="35">
        <v>624</v>
      </c>
      <c r="C54" s="36" t="s">
        <v>53</v>
      </c>
      <c r="D54" s="17">
        <v>2217</v>
      </c>
      <c r="E54" s="14">
        <f t="shared" si="0"/>
        <v>1.8014490907677516E-5</v>
      </c>
      <c r="F54" s="180"/>
      <c r="G54" s="201"/>
      <c r="H54" s="12">
        <v>312</v>
      </c>
      <c r="I54" s="16" t="s">
        <v>73</v>
      </c>
      <c r="J54" s="17">
        <v>198552</v>
      </c>
      <c r="K54" s="14">
        <f t="shared" si="2"/>
        <v>3.9047505478121036E-3</v>
      </c>
      <c r="L54" s="134"/>
    </row>
    <row r="55" spans="1:12" ht="13.5" customHeight="1" x14ac:dyDescent="0.15">
      <c r="A55" s="202"/>
      <c r="B55" s="35">
        <v>625</v>
      </c>
      <c r="C55" s="36" t="s">
        <v>54</v>
      </c>
      <c r="D55" s="17">
        <v>1669</v>
      </c>
      <c r="E55" s="14">
        <f t="shared" si="0"/>
        <v>1.3561653281422542E-5</v>
      </c>
      <c r="F55" s="180"/>
      <c r="G55" s="201"/>
      <c r="H55" s="12">
        <v>316</v>
      </c>
      <c r="I55" s="16" t="s">
        <v>345</v>
      </c>
      <c r="J55" s="208">
        <v>22249</v>
      </c>
      <c r="K55" s="14">
        <f t="shared" si="2"/>
        <v>4.3755185008598001E-4</v>
      </c>
      <c r="L55" s="134"/>
    </row>
    <row r="56" spans="1:12" ht="13.5" customHeight="1" x14ac:dyDescent="0.15">
      <c r="A56" s="202"/>
      <c r="B56" s="35">
        <v>626</v>
      </c>
      <c r="C56" s="36" t="s">
        <v>55</v>
      </c>
      <c r="D56" s="17">
        <v>48111</v>
      </c>
      <c r="E56" s="14">
        <f t="shared" si="0"/>
        <v>3.9093151649042537E-4</v>
      </c>
      <c r="F56" s="180"/>
      <c r="G56" s="201"/>
      <c r="H56" s="7">
        <v>320</v>
      </c>
      <c r="I56" s="41" t="s">
        <v>78</v>
      </c>
      <c r="J56" s="17">
        <v>3679</v>
      </c>
      <c r="K56" s="14">
        <f t="shared" si="2"/>
        <v>7.23517127271482E-5</v>
      </c>
      <c r="L56" s="134"/>
    </row>
    <row r="57" spans="1:12" ht="13.5" customHeight="1" x14ac:dyDescent="0.15">
      <c r="A57" s="202"/>
      <c r="B57" s="35">
        <v>627</v>
      </c>
      <c r="C57" s="36" t="s">
        <v>56</v>
      </c>
      <c r="D57" s="17">
        <v>1061860</v>
      </c>
      <c r="E57" s="14">
        <f t="shared" si="0"/>
        <v>8.6282667186407067E-3</v>
      </c>
      <c r="F57" s="180"/>
      <c r="G57" s="201"/>
      <c r="H57" s="7">
        <v>321</v>
      </c>
      <c r="I57" s="41" t="s">
        <v>346</v>
      </c>
      <c r="J57" s="208">
        <v>244</v>
      </c>
      <c r="K57" s="14">
        <f t="shared" si="2"/>
        <v>4.7985370767665573E-6</v>
      </c>
      <c r="L57" s="134"/>
    </row>
    <row r="58" spans="1:12" ht="13.5" customHeight="1" x14ac:dyDescent="0.15">
      <c r="A58" s="202"/>
      <c r="B58" s="35">
        <v>628</v>
      </c>
      <c r="C58" s="36" t="s">
        <v>57</v>
      </c>
      <c r="D58" s="17">
        <v>51101</v>
      </c>
      <c r="E58" s="14">
        <f t="shared" si="0"/>
        <v>4.1522710864827641E-4</v>
      </c>
      <c r="F58" s="180"/>
      <c r="G58" s="201"/>
      <c r="H58" s="12">
        <v>322</v>
      </c>
      <c r="I58" s="16" t="s">
        <v>80</v>
      </c>
      <c r="J58" s="17">
        <v>14874</v>
      </c>
      <c r="K58" s="14">
        <f t="shared" si="2"/>
        <v>2.9251410032715474E-4</v>
      </c>
      <c r="L58" s="134"/>
    </row>
    <row r="59" spans="1:12" ht="13.5" customHeight="1" thickBot="1" x14ac:dyDescent="0.2">
      <c r="A59" s="23" t="s">
        <v>347</v>
      </c>
      <c r="B59" s="22" t="s">
        <v>348</v>
      </c>
      <c r="C59" s="32"/>
      <c r="D59" s="24">
        <f>SUM(D36:D58)</f>
        <v>477502466</v>
      </c>
      <c r="E59" s="25">
        <f t="shared" si="0"/>
        <v>3.8800017285298116</v>
      </c>
      <c r="F59" s="180"/>
      <c r="G59" s="201"/>
      <c r="H59" s="12">
        <v>323</v>
      </c>
      <c r="I59" s="41" t="s">
        <v>81</v>
      </c>
      <c r="J59" s="17">
        <v>26014</v>
      </c>
      <c r="K59" s="14">
        <f t="shared" si="2"/>
        <v>5.1159485047133277E-4</v>
      </c>
      <c r="L59" s="134"/>
    </row>
    <row r="60" spans="1:12" ht="13.5" customHeight="1" x14ac:dyDescent="0.15">
      <c r="A60" s="211"/>
      <c r="B60" s="138">
        <v>301</v>
      </c>
      <c r="C60" s="139" t="s">
        <v>349</v>
      </c>
      <c r="D60" s="140">
        <v>210</v>
      </c>
      <c r="E60" s="14">
        <f t="shared" si="0"/>
        <v>1.7063793823239868E-6</v>
      </c>
      <c r="F60" s="180"/>
      <c r="G60" s="201"/>
      <c r="H60" s="12">
        <v>324</v>
      </c>
      <c r="I60" s="16" t="s">
        <v>82</v>
      </c>
      <c r="J60" s="17">
        <v>6898427</v>
      </c>
      <c r="K60" s="14">
        <f t="shared" si="2"/>
        <v>0.13566540053634216</v>
      </c>
      <c r="L60" s="134"/>
    </row>
    <row r="61" spans="1:12" ht="13.5" customHeight="1" x14ac:dyDescent="0.15">
      <c r="A61" s="202" t="s">
        <v>59</v>
      </c>
      <c r="B61" s="35">
        <v>302</v>
      </c>
      <c r="C61" s="136" t="s">
        <v>61</v>
      </c>
      <c r="D61" s="17">
        <v>243703367</v>
      </c>
      <c r="E61" s="14">
        <f t="shared" si="0"/>
        <v>1.980240004055885</v>
      </c>
      <c r="F61" s="180"/>
      <c r="G61" s="201"/>
      <c r="H61" s="12">
        <v>325</v>
      </c>
      <c r="I61" s="16" t="s">
        <v>83</v>
      </c>
      <c r="J61" s="17"/>
      <c r="K61" s="14">
        <f t="shared" si="2"/>
        <v>0</v>
      </c>
      <c r="L61" s="134"/>
    </row>
    <row r="62" spans="1:12" ht="13.5" customHeight="1" x14ac:dyDescent="0.15">
      <c r="A62" s="202"/>
      <c r="B62" s="35">
        <v>304</v>
      </c>
      <c r="C62" s="36" t="s">
        <v>62</v>
      </c>
      <c r="D62" s="17">
        <v>2164490338</v>
      </c>
      <c r="E62" s="14">
        <f t="shared" si="0"/>
        <v>17.587817552393702</v>
      </c>
      <c r="F62" s="180"/>
      <c r="G62" s="201"/>
      <c r="H62" s="12">
        <v>326</v>
      </c>
      <c r="I62" s="16" t="s">
        <v>84</v>
      </c>
      <c r="J62" s="17"/>
      <c r="K62" s="14">
        <f t="shared" si="2"/>
        <v>0</v>
      </c>
      <c r="L62" s="134"/>
    </row>
    <row r="63" spans="1:12" ht="13.5" customHeight="1" thickBot="1" x14ac:dyDescent="0.2">
      <c r="A63" s="23" t="s">
        <v>350</v>
      </c>
      <c r="B63" s="22" t="s">
        <v>64</v>
      </c>
      <c r="C63" s="32"/>
      <c r="D63" s="24">
        <f>SUM(D60:D62)</f>
        <v>2408193915</v>
      </c>
      <c r="E63" s="25">
        <f t="shared" si="0"/>
        <v>19.568059262828967</v>
      </c>
      <c r="F63" s="180"/>
      <c r="G63" s="201"/>
      <c r="H63" s="12">
        <v>327</v>
      </c>
      <c r="I63" s="41" t="s">
        <v>85</v>
      </c>
      <c r="J63" s="17">
        <v>933</v>
      </c>
      <c r="K63" s="14">
        <f t="shared" si="2"/>
        <v>1.8348504477963924E-5</v>
      </c>
      <c r="L63" s="134"/>
    </row>
    <row r="64" spans="1:12" ht="13.5" customHeight="1" x14ac:dyDescent="0.15">
      <c r="A64" s="211" t="s">
        <v>65</v>
      </c>
      <c r="B64" s="33">
        <v>305</v>
      </c>
      <c r="C64" s="34" t="s">
        <v>66</v>
      </c>
      <c r="D64" s="28">
        <v>278825172</v>
      </c>
      <c r="E64" s="14">
        <f t="shared" si="0"/>
        <v>2.2656263084463779</v>
      </c>
      <c r="F64" s="180"/>
      <c r="G64" s="201"/>
      <c r="H64" s="12">
        <v>329</v>
      </c>
      <c r="I64" s="41" t="s">
        <v>87</v>
      </c>
      <c r="J64" s="17">
        <v>856</v>
      </c>
      <c r="K64" s="14">
        <f t="shared" si="2"/>
        <v>1.6834212039803987E-5</v>
      </c>
      <c r="L64" s="134"/>
    </row>
    <row r="65" spans="1:12" ht="13.5" customHeight="1" x14ac:dyDescent="0.15">
      <c r="A65" s="211"/>
      <c r="B65" s="35">
        <v>306</v>
      </c>
      <c r="C65" s="36" t="s">
        <v>67</v>
      </c>
      <c r="D65" s="17">
        <v>2068346</v>
      </c>
      <c r="E65" s="14">
        <f t="shared" si="0"/>
        <v>1.6806585571010897E-2</v>
      </c>
      <c r="F65" s="180"/>
      <c r="G65" s="201"/>
      <c r="H65" s="12">
        <v>333</v>
      </c>
      <c r="I65" s="16" t="s">
        <v>91</v>
      </c>
      <c r="J65" s="17">
        <v>1858</v>
      </c>
      <c r="K65" s="14">
        <f t="shared" si="2"/>
        <v>3.6539679871443699E-5</v>
      </c>
      <c r="L65" s="134"/>
    </row>
    <row r="66" spans="1:12" ht="13.5" customHeight="1" x14ac:dyDescent="0.15">
      <c r="A66" s="211"/>
      <c r="B66" s="35">
        <v>307</v>
      </c>
      <c r="C66" s="36" t="s">
        <v>68</v>
      </c>
      <c r="D66" s="17">
        <v>1349723</v>
      </c>
      <c r="E66" s="14">
        <f t="shared" si="0"/>
        <v>1.0967330947849897E-2</v>
      </c>
      <c r="F66" s="180"/>
      <c r="G66" s="201"/>
      <c r="H66" s="12">
        <v>401</v>
      </c>
      <c r="I66" s="16" t="s">
        <v>96</v>
      </c>
      <c r="J66" s="17">
        <v>3348022</v>
      </c>
      <c r="K66" s="14">
        <f t="shared" si="2"/>
        <v>6.5842654511598847E-2</v>
      </c>
      <c r="L66" s="134"/>
    </row>
    <row r="67" spans="1:12" ht="13.5" customHeight="1" x14ac:dyDescent="0.15">
      <c r="A67" s="211"/>
      <c r="B67" s="35">
        <v>308</v>
      </c>
      <c r="C67" s="36" t="s">
        <v>69</v>
      </c>
      <c r="D67" s="17">
        <v>4075</v>
      </c>
      <c r="E67" s="14">
        <f t="shared" si="0"/>
        <v>3.3111885633191649E-5</v>
      </c>
      <c r="F67" s="180"/>
      <c r="G67" s="201"/>
      <c r="H67" s="12">
        <v>402</v>
      </c>
      <c r="I67" s="16" t="s">
        <v>97</v>
      </c>
      <c r="J67" s="17">
        <v>181019</v>
      </c>
      <c r="K67" s="14">
        <f t="shared" si="2"/>
        <v>3.5599441930295301E-3</v>
      </c>
      <c r="L67" s="134"/>
    </row>
    <row r="68" spans="1:12" ht="13.5" customHeight="1" x14ac:dyDescent="0.15">
      <c r="A68" s="211"/>
      <c r="B68" s="35">
        <v>309</v>
      </c>
      <c r="C68" s="36" t="s">
        <v>70</v>
      </c>
      <c r="D68" s="17">
        <v>901065</v>
      </c>
      <c r="E68" s="14">
        <f t="shared" si="0"/>
        <v>7.3217082768274443E-3</v>
      </c>
      <c r="F68" s="180"/>
      <c r="G68" s="201"/>
      <c r="H68" s="12">
        <v>403</v>
      </c>
      <c r="I68" s="16" t="s">
        <v>98</v>
      </c>
      <c r="J68" s="17">
        <v>31806</v>
      </c>
      <c r="K68" s="14">
        <f t="shared" si="2"/>
        <v>6.2550110763785695E-4</v>
      </c>
      <c r="L68" s="134"/>
    </row>
    <row r="69" spans="1:12" ht="13.5" customHeight="1" x14ac:dyDescent="0.15">
      <c r="A69" s="211"/>
      <c r="B69" s="35">
        <v>310</v>
      </c>
      <c r="C69" s="36" t="s">
        <v>71</v>
      </c>
      <c r="D69" s="17">
        <v>1033903</v>
      </c>
      <c r="E69" s="14">
        <f t="shared" si="0"/>
        <v>8.4010988691567475E-3</v>
      </c>
      <c r="F69" s="180"/>
      <c r="G69" s="201"/>
      <c r="H69" s="12">
        <v>404</v>
      </c>
      <c r="I69" s="16" t="s">
        <v>99</v>
      </c>
      <c r="J69" s="17">
        <v>15222</v>
      </c>
      <c r="K69" s="14">
        <f t="shared" si="2"/>
        <v>2.9935791550221526E-4</v>
      </c>
      <c r="L69" s="134"/>
    </row>
    <row r="70" spans="1:12" ht="13.5" customHeight="1" x14ac:dyDescent="0.15">
      <c r="A70" s="211"/>
      <c r="B70" s="35">
        <v>311</v>
      </c>
      <c r="C70" s="36" t="s">
        <v>72</v>
      </c>
      <c r="D70" s="17">
        <v>4723757</v>
      </c>
      <c r="E70" s="14">
        <f t="shared" si="0"/>
        <v>3.8383435961469564E-2</v>
      </c>
      <c r="F70" s="180"/>
      <c r="G70" s="201"/>
      <c r="H70" s="12">
        <v>406</v>
      </c>
      <c r="I70" s="16" t="s">
        <v>101</v>
      </c>
      <c r="J70" s="17">
        <v>733532</v>
      </c>
      <c r="K70" s="14">
        <f t="shared" si="2"/>
        <v>1.4425739749978387E-2</v>
      </c>
      <c r="L70" s="134"/>
    </row>
    <row r="71" spans="1:12" ht="13.5" customHeight="1" x14ac:dyDescent="0.15">
      <c r="A71" s="211"/>
      <c r="B71" s="35">
        <v>312</v>
      </c>
      <c r="C71" s="36" t="s">
        <v>73</v>
      </c>
      <c r="D71" s="17">
        <v>20526286</v>
      </c>
      <c r="E71" s="14">
        <f t="shared" si="0"/>
        <v>0.16678872012421664</v>
      </c>
      <c r="F71" s="180"/>
      <c r="G71" s="201"/>
      <c r="H71" s="12">
        <v>407</v>
      </c>
      <c r="I71" s="16" t="s">
        <v>102</v>
      </c>
      <c r="J71" s="17">
        <v>2473530</v>
      </c>
      <c r="K71" s="14">
        <f t="shared" si="2"/>
        <v>4.8644776293009763E-2</v>
      </c>
      <c r="L71" s="134"/>
    </row>
    <row r="72" spans="1:12" ht="13.5" customHeight="1" x14ac:dyDescent="0.15">
      <c r="A72" s="211"/>
      <c r="B72" s="35">
        <v>314</v>
      </c>
      <c r="C72" s="36" t="s">
        <v>74</v>
      </c>
      <c r="D72" s="17">
        <v>142582</v>
      </c>
      <c r="E72" s="14">
        <f t="shared" ref="E72:E135" si="3">D72/$D$6*100</f>
        <v>1.1585665956691364E-3</v>
      </c>
      <c r="F72" s="180"/>
      <c r="G72" s="201"/>
      <c r="H72" s="12">
        <v>408</v>
      </c>
      <c r="I72" s="16" t="s">
        <v>103</v>
      </c>
      <c r="J72" s="17">
        <v>68441</v>
      </c>
      <c r="K72" s="14">
        <f t="shared" si="2"/>
        <v>1.3459699838974588E-3</v>
      </c>
      <c r="L72" s="134"/>
    </row>
    <row r="73" spans="1:12" ht="13.5" customHeight="1" x14ac:dyDescent="0.15">
      <c r="A73" s="211"/>
      <c r="B73" s="35">
        <v>315</v>
      </c>
      <c r="C73" s="36" t="s">
        <v>75</v>
      </c>
      <c r="D73" s="17">
        <v>768655</v>
      </c>
      <c r="E73" s="14">
        <f t="shared" si="3"/>
        <v>6.2457954481916385E-3</v>
      </c>
      <c r="F73" s="180"/>
      <c r="G73" s="201"/>
      <c r="H73" s="12">
        <v>409</v>
      </c>
      <c r="I73" s="16" t="s">
        <v>104</v>
      </c>
      <c r="J73" s="17">
        <v>15116170</v>
      </c>
      <c r="K73" s="14">
        <f t="shared" si="2"/>
        <v>0.29727664837584561</v>
      </c>
      <c r="L73" s="134"/>
    </row>
    <row r="74" spans="1:12" ht="13.5" customHeight="1" x14ac:dyDescent="0.15">
      <c r="A74" s="211"/>
      <c r="B74" s="35">
        <v>316</v>
      </c>
      <c r="C74" s="36" t="s">
        <v>76</v>
      </c>
      <c r="D74" s="17">
        <v>9673877</v>
      </c>
      <c r="E74" s="14">
        <f t="shared" si="3"/>
        <v>7.860621076161059E-2</v>
      </c>
      <c r="F74" s="180"/>
      <c r="G74" s="201"/>
      <c r="H74" s="12">
        <v>410</v>
      </c>
      <c r="I74" s="16" t="s">
        <v>105</v>
      </c>
      <c r="J74" s="17">
        <v>54149511</v>
      </c>
      <c r="K74" s="14">
        <f t="shared" si="2"/>
        <v>1.0649116238617971</v>
      </c>
      <c r="L74" s="134"/>
    </row>
    <row r="75" spans="1:12" ht="13.5" customHeight="1" x14ac:dyDescent="0.15">
      <c r="A75" s="211"/>
      <c r="B75" s="35">
        <v>317</v>
      </c>
      <c r="C75" s="40" t="s">
        <v>283</v>
      </c>
      <c r="D75" s="17">
        <v>75719</v>
      </c>
      <c r="E75" s="14">
        <f t="shared" si="3"/>
        <v>6.1526352595328549E-4</v>
      </c>
      <c r="F75" s="180"/>
      <c r="G75" s="201"/>
      <c r="H75" s="12">
        <v>411</v>
      </c>
      <c r="I75" s="16" t="s">
        <v>106</v>
      </c>
      <c r="J75" s="17">
        <v>952391</v>
      </c>
      <c r="K75" s="14">
        <f t="shared" si="2"/>
        <v>1.8729850512617944E-2</v>
      </c>
      <c r="L75" s="134"/>
    </row>
    <row r="76" spans="1:12" ht="13.5" customHeight="1" x14ac:dyDescent="0.15">
      <c r="A76" s="211"/>
      <c r="B76" s="35">
        <v>319</v>
      </c>
      <c r="C76" s="36" t="s">
        <v>77</v>
      </c>
      <c r="D76" s="17">
        <v>1459956</v>
      </c>
      <c r="E76" s="14">
        <f t="shared" si="3"/>
        <v>1.1863041988096184E-2</v>
      </c>
      <c r="F76" s="180"/>
      <c r="G76" s="201"/>
      <c r="H76" s="12">
        <v>412</v>
      </c>
      <c r="I76" s="16" t="s">
        <v>107</v>
      </c>
      <c r="J76" s="17">
        <v>319394</v>
      </c>
      <c r="K76" s="14">
        <f t="shared" si="2"/>
        <v>6.2812457012163024E-3</v>
      </c>
      <c r="L76" s="134"/>
    </row>
    <row r="77" spans="1:12" ht="13.5" customHeight="1" x14ac:dyDescent="0.15">
      <c r="A77" s="211"/>
      <c r="B77" s="35">
        <v>320</v>
      </c>
      <c r="C77" s="36" t="s">
        <v>78</v>
      </c>
      <c r="D77" s="17">
        <v>4403280</v>
      </c>
      <c r="E77" s="14">
        <f t="shared" si="3"/>
        <v>3.5779362888569352E-2</v>
      </c>
      <c r="F77" s="180"/>
      <c r="G77" s="201"/>
      <c r="H77" s="12">
        <v>413</v>
      </c>
      <c r="I77" s="16" t="s">
        <v>108</v>
      </c>
      <c r="J77" s="17">
        <v>5143506</v>
      </c>
      <c r="K77" s="14">
        <f t="shared" si="2"/>
        <v>0.10115288625234117</v>
      </c>
      <c r="L77" s="134"/>
    </row>
    <row r="78" spans="1:12" ht="13.5" customHeight="1" thickBot="1" x14ac:dyDescent="0.2">
      <c r="A78" s="211"/>
      <c r="B78" s="35">
        <v>321</v>
      </c>
      <c r="C78" s="36" t="s">
        <v>79</v>
      </c>
      <c r="D78" s="17">
        <v>456297</v>
      </c>
      <c r="E78" s="14">
        <f t="shared" si="3"/>
        <v>3.7076942524585147E-3</v>
      </c>
      <c r="F78" s="180"/>
      <c r="G78" s="203" t="s">
        <v>110</v>
      </c>
      <c r="H78" s="22" t="s">
        <v>266</v>
      </c>
      <c r="I78" s="23"/>
      <c r="J78" s="24">
        <f>SUM(J47:J77)</f>
        <v>113952882</v>
      </c>
      <c r="K78" s="25">
        <f t="shared" si="2"/>
        <v>2.2410128249237884</v>
      </c>
      <c r="L78" s="134"/>
    </row>
    <row r="79" spans="1:12" ht="13.5" customHeight="1" x14ac:dyDescent="0.15">
      <c r="A79" s="211"/>
      <c r="B79" s="35">
        <v>322</v>
      </c>
      <c r="C79" s="36" t="s">
        <v>80</v>
      </c>
      <c r="D79" s="17">
        <v>870811</v>
      </c>
      <c r="E79" s="14">
        <f t="shared" si="3"/>
        <v>7.0758758871473015E-3</v>
      </c>
      <c r="F79" s="180"/>
      <c r="G79" s="204" t="s">
        <v>111</v>
      </c>
      <c r="H79" s="26">
        <v>201</v>
      </c>
      <c r="I79" s="27" t="s">
        <v>112</v>
      </c>
      <c r="J79" s="28">
        <v>808785</v>
      </c>
      <c r="K79" s="29">
        <f t="shared" si="2"/>
        <v>1.5905675449314097E-2</v>
      </c>
      <c r="L79" s="134"/>
    </row>
    <row r="80" spans="1:12" ht="13.5" customHeight="1" x14ac:dyDescent="0.15">
      <c r="A80" s="211"/>
      <c r="B80" s="35">
        <v>323</v>
      </c>
      <c r="C80" s="36" t="s">
        <v>81</v>
      </c>
      <c r="D80" s="17">
        <v>11236856</v>
      </c>
      <c r="E80" s="14">
        <f t="shared" si="3"/>
        <v>9.1306378097826602E-2</v>
      </c>
      <c r="F80" s="180"/>
      <c r="G80" s="201"/>
      <c r="H80" s="12">
        <v>202</v>
      </c>
      <c r="I80" s="16" t="s">
        <v>113</v>
      </c>
      <c r="J80" s="17">
        <v>7660863</v>
      </c>
      <c r="K80" s="14">
        <f t="shared" si="2"/>
        <v>0.1506595702685618</v>
      </c>
      <c r="L80" s="134"/>
    </row>
    <row r="81" spans="1:12" ht="13.5" customHeight="1" x14ac:dyDescent="0.15">
      <c r="A81" s="211"/>
      <c r="B81" s="35">
        <v>324</v>
      </c>
      <c r="C81" s="36" t="s">
        <v>82</v>
      </c>
      <c r="D81" s="17">
        <v>4230156</v>
      </c>
      <c r="E81" s="14">
        <f t="shared" si="3"/>
        <v>3.4372623725781461E-2</v>
      </c>
      <c r="F81" s="180"/>
      <c r="G81" s="201"/>
      <c r="H81" s="12">
        <v>203</v>
      </c>
      <c r="I81" s="16" t="s">
        <v>114</v>
      </c>
      <c r="J81" s="17">
        <v>10018810</v>
      </c>
      <c r="K81" s="14">
        <f t="shared" si="2"/>
        <v>0.1970312756150801</v>
      </c>
      <c r="L81" s="134"/>
    </row>
    <row r="82" spans="1:12" ht="13.5" customHeight="1" x14ac:dyDescent="0.15">
      <c r="A82" s="206"/>
      <c r="B82" s="35">
        <v>326</v>
      </c>
      <c r="C82" s="36" t="s">
        <v>84</v>
      </c>
      <c r="D82" s="17">
        <v>1011082</v>
      </c>
      <c r="E82" s="14">
        <f t="shared" si="3"/>
        <v>8.2156641839947683E-3</v>
      </c>
      <c r="F82" s="180"/>
      <c r="G82" s="201"/>
      <c r="H82" s="12">
        <v>204</v>
      </c>
      <c r="I82" s="16" t="s">
        <v>115</v>
      </c>
      <c r="J82" s="17">
        <v>4539028</v>
      </c>
      <c r="K82" s="14">
        <f t="shared" si="2"/>
        <v>8.9265139960989962E-2</v>
      </c>
      <c r="L82" s="134"/>
    </row>
    <row r="83" spans="1:12" ht="13.5" customHeight="1" x14ac:dyDescent="0.15">
      <c r="A83" s="206"/>
      <c r="B83" s="35">
        <v>327</v>
      </c>
      <c r="C83" s="36" t="s">
        <v>85</v>
      </c>
      <c r="D83" s="17">
        <v>1378315</v>
      </c>
      <c r="E83" s="14">
        <f t="shared" si="3"/>
        <v>1.1199658563561362E-2</v>
      </c>
      <c r="F83" s="180"/>
      <c r="G83" s="201"/>
      <c r="H83" s="12">
        <v>205</v>
      </c>
      <c r="I83" s="16" t="s">
        <v>116</v>
      </c>
      <c r="J83" s="17">
        <v>11833567</v>
      </c>
      <c r="K83" s="14">
        <f t="shared" si="2"/>
        <v>0.23272053278648031</v>
      </c>
      <c r="L83" s="134"/>
    </row>
    <row r="84" spans="1:12" ht="13.5" customHeight="1" x14ac:dyDescent="0.15">
      <c r="A84" s="206"/>
      <c r="B84" s="35">
        <v>328</v>
      </c>
      <c r="C84" s="36" t="s">
        <v>86</v>
      </c>
      <c r="D84" s="17">
        <v>579782</v>
      </c>
      <c r="E84" s="14">
        <f t="shared" si="3"/>
        <v>4.7110859573455503E-3</v>
      </c>
      <c r="F84" s="212"/>
      <c r="G84" s="201"/>
      <c r="H84" s="12">
        <v>206</v>
      </c>
      <c r="I84" s="16" t="s">
        <v>117</v>
      </c>
      <c r="J84" s="17">
        <v>1295753</v>
      </c>
      <c r="K84" s="14">
        <f t="shared" si="2"/>
        <v>2.5482454150948755E-2</v>
      </c>
      <c r="L84" s="134"/>
    </row>
    <row r="85" spans="1:12" ht="13.5" customHeight="1" x14ac:dyDescent="0.15">
      <c r="A85" s="206"/>
      <c r="B85" s="35">
        <v>329</v>
      </c>
      <c r="C85" s="36" t="s">
        <v>87</v>
      </c>
      <c r="D85" s="17">
        <v>299067</v>
      </c>
      <c r="E85" s="14">
        <f t="shared" si="3"/>
        <v>2.4301036320642272E-3</v>
      </c>
      <c r="F85" s="180"/>
      <c r="G85" s="201"/>
      <c r="H85" s="12">
        <v>207</v>
      </c>
      <c r="I85" s="16" t="s">
        <v>118</v>
      </c>
      <c r="J85" s="17">
        <v>16825820</v>
      </c>
      <c r="K85" s="14">
        <f t="shared" si="2"/>
        <v>0.33089885703688632</v>
      </c>
      <c r="L85" s="134"/>
    </row>
    <row r="86" spans="1:12" ht="13.5" customHeight="1" x14ac:dyDescent="0.15">
      <c r="A86" s="206"/>
      <c r="B86" s="35">
        <v>330</v>
      </c>
      <c r="C86" s="36" t="s">
        <v>88</v>
      </c>
      <c r="D86" s="17">
        <v>396557</v>
      </c>
      <c r="E86" s="14">
        <f t="shared" si="3"/>
        <v>3.2222699462678725E-3</v>
      </c>
      <c r="F86" s="180"/>
      <c r="G86" s="201"/>
      <c r="H86" s="12">
        <v>208</v>
      </c>
      <c r="I86" s="16" t="s">
        <v>119</v>
      </c>
      <c r="J86" s="17">
        <v>9261975</v>
      </c>
      <c r="K86" s="14">
        <f t="shared" si="2"/>
        <v>0.18214725590813496</v>
      </c>
      <c r="L86" s="134"/>
    </row>
    <row r="87" spans="1:12" ht="13.5" customHeight="1" x14ac:dyDescent="0.15">
      <c r="A87" s="206"/>
      <c r="B87" s="35">
        <v>331</v>
      </c>
      <c r="C87" s="37" t="s">
        <v>89</v>
      </c>
      <c r="D87" s="17">
        <v>782156</v>
      </c>
      <c r="E87" s="14">
        <f t="shared" si="3"/>
        <v>6.3554993912428581E-3</v>
      </c>
      <c r="F87" s="180"/>
      <c r="G87" s="201"/>
      <c r="H87" s="12">
        <v>209</v>
      </c>
      <c r="I87" s="16" t="s">
        <v>120</v>
      </c>
      <c r="J87" s="17">
        <v>493142</v>
      </c>
      <c r="K87" s="14">
        <f t="shared" si="2"/>
        <v>9.6981974225853005E-3</v>
      </c>
      <c r="L87" s="134"/>
    </row>
    <row r="88" spans="1:12" ht="13.5" customHeight="1" x14ac:dyDescent="0.15">
      <c r="A88" s="206"/>
      <c r="B88" s="35">
        <v>332</v>
      </c>
      <c r="C88" s="36" t="s">
        <v>90</v>
      </c>
      <c r="D88" s="17">
        <v>17507</v>
      </c>
      <c r="E88" s="14">
        <f t="shared" si="3"/>
        <v>1.4225516117307636E-4</v>
      </c>
      <c r="F88" s="180"/>
      <c r="G88" s="201"/>
      <c r="H88" s="12">
        <v>210</v>
      </c>
      <c r="I88" s="16" t="s">
        <v>121</v>
      </c>
      <c r="J88" s="17">
        <v>22970191</v>
      </c>
      <c r="K88" s="14">
        <f t="shared" si="2"/>
        <v>0.45173489005700607</v>
      </c>
      <c r="L88" s="134"/>
    </row>
    <row r="89" spans="1:12" ht="13.5" customHeight="1" x14ac:dyDescent="0.15">
      <c r="A89" s="206"/>
      <c r="B89" s="35">
        <v>333</v>
      </c>
      <c r="C89" s="36" t="s">
        <v>91</v>
      </c>
      <c r="D89" s="17">
        <v>138352</v>
      </c>
      <c r="E89" s="14">
        <f t="shared" si="3"/>
        <v>1.1241952395394676E-3</v>
      </c>
      <c r="F89" s="180"/>
      <c r="G89" s="201"/>
      <c r="H89" s="12">
        <v>211</v>
      </c>
      <c r="I89" s="16" t="s">
        <v>351</v>
      </c>
      <c r="J89" s="17">
        <v>338</v>
      </c>
      <c r="K89" s="14">
        <f t="shared" si="2"/>
        <v>6.6471538194553123E-6</v>
      </c>
      <c r="L89" s="134"/>
    </row>
    <row r="90" spans="1:12" ht="13.5" customHeight="1" x14ac:dyDescent="0.15">
      <c r="A90" s="206"/>
      <c r="B90" s="35">
        <v>334</v>
      </c>
      <c r="C90" s="36" t="s">
        <v>92</v>
      </c>
      <c r="D90" s="17">
        <v>4206</v>
      </c>
      <c r="E90" s="14">
        <f t="shared" si="3"/>
        <v>3.4176341343117562E-5</v>
      </c>
      <c r="F90" s="180"/>
      <c r="G90" s="201"/>
      <c r="H90" s="12">
        <v>213</v>
      </c>
      <c r="I90" s="16" t="s">
        <v>124</v>
      </c>
      <c r="J90" s="17">
        <v>107697033</v>
      </c>
      <c r="K90" s="14">
        <f t="shared" si="2"/>
        <v>2.1179844504436534</v>
      </c>
      <c r="L90" s="134"/>
    </row>
    <row r="91" spans="1:12" ht="13.5" customHeight="1" x14ac:dyDescent="0.15">
      <c r="A91" s="211"/>
      <c r="B91" s="35">
        <v>335</v>
      </c>
      <c r="C91" s="42" t="s">
        <v>93</v>
      </c>
      <c r="D91" s="17">
        <v>385851</v>
      </c>
      <c r="E91" s="14">
        <f t="shared" si="3"/>
        <v>3.1352771002337745E-3</v>
      </c>
      <c r="F91" s="180"/>
      <c r="G91" s="201"/>
      <c r="H91" s="12">
        <v>215</v>
      </c>
      <c r="I91" s="16" t="s">
        <v>125</v>
      </c>
      <c r="J91" s="17">
        <v>5441059</v>
      </c>
      <c r="K91" s="14">
        <f t="shared" si="2"/>
        <v>0.10700460388678018</v>
      </c>
      <c r="L91" s="134"/>
    </row>
    <row r="92" spans="1:12" ht="13.5" customHeight="1" x14ac:dyDescent="0.15">
      <c r="A92" s="211"/>
      <c r="B92" s="35">
        <v>336</v>
      </c>
      <c r="C92" s="36" t="s">
        <v>94</v>
      </c>
      <c r="D92" s="17">
        <v>147711</v>
      </c>
      <c r="E92" s="14">
        <f t="shared" si="3"/>
        <v>1.2002428806783733E-3</v>
      </c>
      <c r="F92" s="180"/>
      <c r="G92" s="201"/>
      <c r="H92" s="12">
        <v>217</v>
      </c>
      <c r="I92" s="16" t="s">
        <v>126</v>
      </c>
      <c r="J92" s="17">
        <v>1136106</v>
      </c>
      <c r="K92" s="14">
        <f t="shared" si="2"/>
        <v>2.2342814607118629E-2</v>
      </c>
      <c r="L92" s="134"/>
    </row>
    <row r="93" spans="1:12" ht="13.5" customHeight="1" x14ac:dyDescent="0.15">
      <c r="A93" s="211"/>
      <c r="B93" s="35">
        <v>337</v>
      </c>
      <c r="C93" s="36" t="s">
        <v>95</v>
      </c>
      <c r="D93" s="17">
        <v>31802</v>
      </c>
      <c r="E93" s="14">
        <f t="shared" si="3"/>
        <v>2.5841084341270202E-4</v>
      </c>
      <c r="F93" s="180"/>
      <c r="G93" s="201"/>
      <c r="H93" s="12">
        <v>218</v>
      </c>
      <c r="I93" s="16" t="s">
        <v>127</v>
      </c>
      <c r="J93" s="17">
        <v>14794142</v>
      </c>
      <c r="K93" s="14">
        <f t="shared" si="2"/>
        <v>0.2909436020735629</v>
      </c>
      <c r="L93" s="134"/>
    </row>
    <row r="94" spans="1:12" ht="13.5" customHeight="1" x14ac:dyDescent="0.15">
      <c r="A94" s="211"/>
      <c r="B94" s="35">
        <v>401</v>
      </c>
      <c r="C94" s="36" t="s">
        <v>96</v>
      </c>
      <c r="D94" s="17">
        <v>6071767</v>
      </c>
      <c r="E94" s="14">
        <f t="shared" si="3"/>
        <v>4.9336847728929357E-2</v>
      </c>
      <c r="F94" s="180"/>
      <c r="G94" s="201"/>
      <c r="H94" s="12">
        <v>220</v>
      </c>
      <c r="I94" s="16" t="s">
        <v>129</v>
      </c>
      <c r="J94" s="17">
        <v>25238525</v>
      </c>
      <c r="K94" s="14">
        <f t="shared" si="2"/>
        <v>0.49634425399753962</v>
      </c>
      <c r="L94" s="134"/>
    </row>
    <row r="95" spans="1:12" ht="13.5" customHeight="1" x14ac:dyDescent="0.15">
      <c r="A95" s="211"/>
      <c r="B95" s="35">
        <v>402</v>
      </c>
      <c r="C95" s="36" t="s">
        <v>97</v>
      </c>
      <c r="D95" s="17">
        <v>2119237</v>
      </c>
      <c r="E95" s="14">
        <f t="shared" si="3"/>
        <v>1.7220106300276851E-2</v>
      </c>
      <c r="F95" s="180"/>
      <c r="G95" s="201"/>
      <c r="H95" s="12">
        <v>221</v>
      </c>
      <c r="I95" s="16" t="s">
        <v>130</v>
      </c>
      <c r="J95" s="17">
        <v>7862</v>
      </c>
      <c r="K95" s="14">
        <f t="shared" si="2"/>
        <v>1.5461515777679782E-4</v>
      </c>
      <c r="L95" s="134"/>
    </row>
    <row r="96" spans="1:12" ht="13.5" customHeight="1" x14ac:dyDescent="0.15">
      <c r="A96" s="211"/>
      <c r="B96" s="35">
        <v>403</v>
      </c>
      <c r="C96" s="36" t="s">
        <v>98</v>
      </c>
      <c r="D96" s="17">
        <v>1053405</v>
      </c>
      <c r="E96" s="14">
        <f t="shared" si="3"/>
        <v>8.5595646344619018E-3</v>
      </c>
      <c r="F96" s="180"/>
      <c r="G96" s="201"/>
      <c r="H96" s="12">
        <v>222</v>
      </c>
      <c r="I96" s="16" t="s">
        <v>131</v>
      </c>
      <c r="J96" s="17">
        <v>10160302</v>
      </c>
      <c r="K96" s="14">
        <f t="shared" si="2"/>
        <v>0.19981387646780904</v>
      </c>
      <c r="L96" s="134"/>
    </row>
    <row r="97" spans="1:12" ht="13.5" customHeight="1" x14ac:dyDescent="0.15">
      <c r="A97" s="211"/>
      <c r="B97" s="35">
        <v>404</v>
      </c>
      <c r="C97" s="36" t="s">
        <v>99</v>
      </c>
      <c r="D97" s="17">
        <v>1408591</v>
      </c>
      <c r="E97" s="14">
        <f t="shared" si="3"/>
        <v>1.1445669716795842E-2</v>
      </c>
      <c r="F97" s="180"/>
      <c r="G97" s="201"/>
      <c r="H97" s="12">
        <v>225</v>
      </c>
      <c r="I97" s="16" t="s">
        <v>132</v>
      </c>
      <c r="J97" s="17">
        <v>9130991</v>
      </c>
      <c r="K97" s="14">
        <f t="shared" si="2"/>
        <v>0.17957130680787597</v>
      </c>
      <c r="L97" s="134"/>
    </row>
    <row r="98" spans="1:12" ht="13.5" customHeight="1" x14ac:dyDescent="0.15">
      <c r="A98" s="211"/>
      <c r="B98" s="35">
        <v>405</v>
      </c>
      <c r="C98" s="36" t="s">
        <v>100</v>
      </c>
      <c r="D98" s="17">
        <v>245385</v>
      </c>
      <c r="E98" s="14">
        <f t="shared" si="3"/>
        <v>1.9939043082455787E-3</v>
      </c>
      <c r="F98" s="180"/>
      <c r="G98" s="201"/>
      <c r="H98" s="12">
        <v>228</v>
      </c>
      <c r="I98" s="16" t="s">
        <v>284</v>
      </c>
      <c r="J98" s="17">
        <v>432356</v>
      </c>
      <c r="K98" s="14">
        <f t="shared" si="2"/>
        <v>8.5027717064036137E-3</v>
      </c>
      <c r="L98" s="134"/>
    </row>
    <row r="99" spans="1:12" ht="13.5" customHeight="1" x14ac:dyDescent="0.15">
      <c r="A99" s="211"/>
      <c r="B99" s="35">
        <v>406</v>
      </c>
      <c r="C99" s="36" t="s">
        <v>101</v>
      </c>
      <c r="D99" s="17">
        <v>8198219</v>
      </c>
      <c r="E99" s="14">
        <f t="shared" si="3"/>
        <v>6.66155803494132E-2</v>
      </c>
      <c r="F99" s="180"/>
      <c r="G99" s="201"/>
      <c r="H99" s="12">
        <v>230</v>
      </c>
      <c r="I99" s="16" t="s">
        <v>133</v>
      </c>
      <c r="J99" s="17">
        <v>765509</v>
      </c>
      <c r="K99" s="14">
        <f t="shared" si="2"/>
        <v>1.5054603766797093E-2</v>
      </c>
      <c r="L99" s="134"/>
    </row>
    <row r="100" spans="1:12" ht="13.5" customHeight="1" x14ac:dyDescent="0.15">
      <c r="A100" s="211"/>
      <c r="B100" s="35">
        <v>407</v>
      </c>
      <c r="C100" s="36" t="s">
        <v>102</v>
      </c>
      <c r="D100" s="17">
        <v>22796947</v>
      </c>
      <c r="E100" s="14">
        <f t="shared" si="3"/>
        <v>0.18523923971777459</v>
      </c>
      <c r="F100" s="180"/>
      <c r="G100" s="201"/>
      <c r="H100" s="12">
        <v>233</v>
      </c>
      <c r="I100" s="16" t="s">
        <v>352</v>
      </c>
      <c r="J100" s="17">
        <v>355</v>
      </c>
      <c r="K100" s="14">
        <f t="shared" si="2"/>
        <v>6.9814781239841307E-6</v>
      </c>
      <c r="L100" s="134"/>
    </row>
    <row r="101" spans="1:12" ht="13.5" customHeight="1" x14ac:dyDescent="0.15">
      <c r="A101" s="211"/>
      <c r="B101" s="35">
        <v>408</v>
      </c>
      <c r="C101" s="36" t="s">
        <v>103</v>
      </c>
      <c r="D101" s="17">
        <v>6671758</v>
      </c>
      <c r="E101" s="14">
        <f t="shared" si="3"/>
        <v>5.4212144262167229E-2</v>
      </c>
      <c r="F101" s="180"/>
      <c r="G101" s="201"/>
      <c r="H101" s="12">
        <v>234</v>
      </c>
      <c r="I101" s="16" t="s">
        <v>135</v>
      </c>
      <c r="J101" s="17">
        <v>8433969</v>
      </c>
      <c r="K101" s="14">
        <f t="shared" si="2"/>
        <v>0.16586357766721213</v>
      </c>
      <c r="L101" s="134"/>
    </row>
    <row r="102" spans="1:12" ht="13.5" customHeight="1" x14ac:dyDescent="0.15">
      <c r="A102" s="211"/>
      <c r="B102" s="35">
        <v>409</v>
      </c>
      <c r="C102" s="36" t="s">
        <v>104</v>
      </c>
      <c r="D102" s="17">
        <v>28967875</v>
      </c>
      <c r="E102" s="14">
        <f t="shared" si="3"/>
        <v>0.2353818316654212</v>
      </c>
      <c r="F102" s="180"/>
      <c r="G102" s="201"/>
      <c r="H102" s="12">
        <v>241</v>
      </c>
      <c r="I102" s="16" t="s">
        <v>136</v>
      </c>
      <c r="J102" s="17">
        <v>117045</v>
      </c>
      <c r="K102" s="14">
        <f t="shared" si="2"/>
        <v>2.3018228366809084E-3</v>
      </c>
      <c r="L102" s="134"/>
    </row>
    <row r="103" spans="1:12" ht="13.5" customHeight="1" x14ac:dyDescent="0.15">
      <c r="A103" s="211"/>
      <c r="B103" s="35">
        <v>410</v>
      </c>
      <c r="C103" s="36" t="s">
        <v>105</v>
      </c>
      <c r="D103" s="17">
        <v>172078268</v>
      </c>
      <c r="E103" s="14">
        <f t="shared" si="3"/>
        <v>1.3982419460058164</v>
      </c>
      <c r="F103" s="180"/>
      <c r="G103" s="201"/>
      <c r="H103" s="12">
        <v>242</v>
      </c>
      <c r="I103" s="16" t="s">
        <v>137</v>
      </c>
      <c r="J103" s="17">
        <v>532270</v>
      </c>
      <c r="K103" s="14">
        <f t="shared" si="2"/>
        <v>1.0467693974797276E-2</v>
      </c>
      <c r="L103" s="134"/>
    </row>
    <row r="104" spans="1:12" ht="13.5" customHeight="1" x14ac:dyDescent="0.15">
      <c r="A104" s="211"/>
      <c r="B104" s="35">
        <v>411</v>
      </c>
      <c r="C104" s="36" t="s">
        <v>106</v>
      </c>
      <c r="D104" s="17">
        <v>2463176</v>
      </c>
      <c r="E104" s="14">
        <f t="shared" si="3"/>
        <v>2.0014822578263182E-2</v>
      </c>
      <c r="F104" s="180"/>
      <c r="G104" s="201"/>
      <c r="H104" s="12">
        <v>243</v>
      </c>
      <c r="I104" s="43" t="s">
        <v>138</v>
      </c>
      <c r="J104" s="17">
        <v>42890</v>
      </c>
      <c r="K104" s="14">
        <f t="shared" si="2"/>
        <v>8.4348055419064592E-4</v>
      </c>
      <c r="L104" s="134"/>
    </row>
    <row r="105" spans="1:12" ht="13.5" customHeight="1" x14ac:dyDescent="0.15">
      <c r="A105" s="211"/>
      <c r="B105" s="35">
        <v>412</v>
      </c>
      <c r="C105" s="36" t="s">
        <v>107</v>
      </c>
      <c r="D105" s="17">
        <v>1671282</v>
      </c>
      <c r="E105" s="14">
        <f t="shared" si="3"/>
        <v>1.3580195937377131E-2</v>
      </c>
      <c r="F105" s="180"/>
      <c r="G105" s="201"/>
      <c r="H105" s="12">
        <v>244</v>
      </c>
      <c r="I105" s="169" t="s">
        <v>483</v>
      </c>
      <c r="J105" s="17">
        <v>249518</v>
      </c>
      <c r="K105" s="14">
        <f t="shared" si="2"/>
        <v>4.907054812789499E-3</v>
      </c>
      <c r="L105" s="134"/>
    </row>
    <row r="106" spans="1:12" ht="13.5" customHeight="1" x14ac:dyDescent="0.15">
      <c r="A106" s="211"/>
      <c r="B106" s="35">
        <v>413</v>
      </c>
      <c r="C106" s="36" t="s">
        <v>108</v>
      </c>
      <c r="D106" s="17">
        <v>41499836</v>
      </c>
      <c r="E106" s="14">
        <f t="shared" si="3"/>
        <v>0.3372117358106036</v>
      </c>
      <c r="F106" s="180"/>
      <c r="G106" s="201"/>
      <c r="H106" s="7">
        <v>247</v>
      </c>
      <c r="I106" s="41" t="s">
        <v>285</v>
      </c>
      <c r="J106" s="17">
        <v>11826</v>
      </c>
      <c r="K106" s="14">
        <f t="shared" si="2"/>
        <v>2.3257171913869385E-4</v>
      </c>
      <c r="L106" s="134"/>
    </row>
    <row r="107" spans="1:12" ht="13.5" customHeight="1" thickBot="1" x14ac:dyDescent="0.2">
      <c r="A107" s="23" t="s">
        <v>353</v>
      </c>
      <c r="B107" s="22" t="s">
        <v>266</v>
      </c>
      <c r="C107" s="32"/>
      <c r="D107" s="24">
        <f>SUM(D64:D106)</f>
        <v>643168650</v>
      </c>
      <c r="E107" s="25">
        <f t="shared" si="3"/>
        <v>5.2261415415102501</v>
      </c>
      <c r="F107" s="180"/>
      <c r="G107" s="201"/>
      <c r="H107" s="7">
        <v>248</v>
      </c>
      <c r="I107" s="41" t="s">
        <v>140</v>
      </c>
      <c r="J107" s="17">
        <v>1136</v>
      </c>
      <c r="K107" s="14">
        <f t="shared" ref="K107:K170" si="4">J107/$J$6*100</f>
        <v>2.2340729996749216E-5</v>
      </c>
      <c r="L107" s="134"/>
    </row>
    <row r="108" spans="1:12" ht="13.5" customHeight="1" x14ac:dyDescent="0.15">
      <c r="A108" s="202" t="s">
        <v>111</v>
      </c>
      <c r="B108" s="33">
        <v>201</v>
      </c>
      <c r="C108" s="34" t="s">
        <v>112</v>
      </c>
      <c r="D108" s="28">
        <v>2963861</v>
      </c>
      <c r="E108" s="14">
        <f t="shared" si="3"/>
        <v>2.4083196678448351E-2</v>
      </c>
      <c r="F108" s="180"/>
      <c r="G108" s="201"/>
      <c r="H108" s="7">
        <v>249</v>
      </c>
      <c r="I108" s="41" t="s">
        <v>354</v>
      </c>
      <c r="J108" s="17">
        <v>15231</v>
      </c>
      <c r="K108" s="14">
        <f t="shared" si="4"/>
        <v>2.9953491072225993E-4</v>
      </c>
      <c r="L108" s="134"/>
    </row>
    <row r="109" spans="1:12" ht="13.5" customHeight="1" x14ac:dyDescent="0.15">
      <c r="A109" s="202"/>
      <c r="B109" s="35">
        <v>202</v>
      </c>
      <c r="C109" s="36" t="s">
        <v>113</v>
      </c>
      <c r="D109" s="17">
        <v>33059747</v>
      </c>
      <c r="E109" s="14">
        <f t="shared" si="3"/>
        <v>0.26863081269355843</v>
      </c>
      <c r="F109" s="180"/>
      <c r="G109" s="201"/>
      <c r="H109" s="18"/>
      <c r="I109" s="19" t="s">
        <v>355</v>
      </c>
      <c r="J109" s="20">
        <f>J81+J82+J83+J84+J85+J86+J87+J88+J90+J92+J93+J94+J95+J96+J97+J99+J103+J102+J100</f>
        <v>246818426</v>
      </c>
      <c r="K109" s="21">
        <f t="shared" si="4"/>
        <v>4.8539646245498478</v>
      </c>
      <c r="L109" s="134"/>
    </row>
    <row r="110" spans="1:12" ht="13.5" customHeight="1" x14ac:dyDescent="0.15">
      <c r="A110" s="202"/>
      <c r="B110" s="35">
        <v>203</v>
      </c>
      <c r="C110" s="36" t="s">
        <v>114</v>
      </c>
      <c r="D110" s="17">
        <v>38661776</v>
      </c>
      <c r="E110" s="14">
        <f t="shared" si="3"/>
        <v>0.31415074976394441</v>
      </c>
      <c r="F110" s="180"/>
      <c r="G110" s="201"/>
      <c r="H110" s="18"/>
      <c r="I110" s="19" t="s">
        <v>142</v>
      </c>
      <c r="J110" s="20">
        <f>J79+J80+J91</f>
        <v>13910707</v>
      </c>
      <c r="K110" s="21">
        <f t="shared" si="4"/>
        <v>0.27356984960465608</v>
      </c>
      <c r="L110" s="134"/>
    </row>
    <row r="111" spans="1:12" ht="13.5" customHeight="1" x14ac:dyDescent="0.15">
      <c r="A111" s="202"/>
      <c r="B111" s="35">
        <v>204</v>
      </c>
      <c r="C111" s="36" t="s">
        <v>115</v>
      </c>
      <c r="D111" s="17">
        <v>15411687</v>
      </c>
      <c r="E111" s="14">
        <f t="shared" si="3"/>
        <v>0.12522945211252676</v>
      </c>
      <c r="F111" s="180"/>
      <c r="G111" s="201"/>
      <c r="H111" s="18"/>
      <c r="I111" s="19" t="s">
        <v>268</v>
      </c>
      <c r="J111" s="20">
        <f>J112-J109-J110</f>
        <v>9187264</v>
      </c>
      <c r="K111" s="21">
        <f t="shared" si="4"/>
        <v>0.18067797925427306</v>
      </c>
      <c r="L111" s="134"/>
    </row>
    <row r="112" spans="1:12" ht="13.5" customHeight="1" thickBot="1" x14ac:dyDescent="0.2">
      <c r="A112" s="202"/>
      <c r="B112" s="35">
        <v>205</v>
      </c>
      <c r="C112" s="36" t="s">
        <v>116</v>
      </c>
      <c r="D112" s="17">
        <v>261377246</v>
      </c>
      <c r="E112" s="14">
        <f t="shared" si="3"/>
        <v>2.1238511599191652</v>
      </c>
      <c r="F112" s="180"/>
      <c r="G112" s="203" t="s">
        <v>144</v>
      </c>
      <c r="H112" s="22" t="s">
        <v>356</v>
      </c>
      <c r="I112" s="23"/>
      <c r="J112" s="24">
        <f>SUM(J79:J108)</f>
        <v>269916397</v>
      </c>
      <c r="K112" s="25">
        <f t="shared" si="4"/>
        <v>5.3082124534087765</v>
      </c>
      <c r="L112" s="134"/>
    </row>
    <row r="113" spans="1:12" ht="13.5" customHeight="1" x14ac:dyDescent="0.15">
      <c r="A113" s="202"/>
      <c r="B113" s="35">
        <v>206</v>
      </c>
      <c r="C113" s="36" t="s">
        <v>117</v>
      </c>
      <c r="D113" s="17">
        <v>21729757</v>
      </c>
      <c r="E113" s="14">
        <f t="shared" si="3"/>
        <v>0.17656766346528727</v>
      </c>
      <c r="F113" s="180"/>
      <c r="G113" s="213" t="s">
        <v>145</v>
      </c>
      <c r="H113" s="26">
        <v>150</v>
      </c>
      <c r="I113" s="27" t="s">
        <v>146</v>
      </c>
      <c r="J113" s="28">
        <v>226426</v>
      </c>
      <c r="K113" s="29">
        <f t="shared" si="4"/>
        <v>4.4529244104260018E-3</v>
      </c>
      <c r="L113" s="134"/>
    </row>
    <row r="114" spans="1:12" ht="13.5" customHeight="1" x14ac:dyDescent="0.15">
      <c r="A114" s="202"/>
      <c r="B114" s="35">
        <v>207</v>
      </c>
      <c r="C114" s="36" t="s">
        <v>118</v>
      </c>
      <c r="D114" s="17">
        <v>252032328</v>
      </c>
      <c r="E114" s="14">
        <f t="shared" si="3"/>
        <v>2.0479179437062687</v>
      </c>
      <c r="F114" s="180"/>
      <c r="G114" s="201" t="s">
        <v>147</v>
      </c>
      <c r="H114" s="12">
        <v>151</v>
      </c>
      <c r="I114" s="16" t="s">
        <v>148</v>
      </c>
      <c r="J114" s="17">
        <v>30990</v>
      </c>
      <c r="K114" s="14">
        <f t="shared" si="4"/>
        <v>6.0945354102047368E-4</v>
      </c>
      <c r="L114" s="134"/>
    </row>
    <row r="115" spans="1:12" ht="13.5" customHeight="1" x14ac:dyDescent="0.15">
      <c r="A115" s="202"/>
      <c r="B115" s="35">
        <v>208</v>
      </c>
      <c r="C115" s="36" t="s">
        <v>119</v>
      </c>
      <c r="D115" s="17">
        <v>245641712</v>
      </c>
      <c r="E115" s="14">
        <f t="shared" si="3"/>
        <v>1.9959902514074601</v>
      </c>
      <c r="F115" s="180"/>
      <c r="G115" s="201"/>
      <c r="H115" s="12">
        <v>152</v>
      </c>
      <c r="I115" s="16" t="s">
        <v>149</v>
      </c>
      <c r="J115" s="17">
        <v>122688</v>
      </c>
      <c r="K115" s="14">
        <f t="shared" si="4"/>
        <v>2.4127988396489154E-3</v>
      </c>
      <c r="L115" s="134"/>
    </row>
    <row r="116" spans="1:12" ht="13.5" customHeight="1" x14ac:dyDescent="0.15">
      <c r="A116" s="202"/>
      <c r="B116" s="35">
        <v>209</v>
      </c>
      <c r="C116" s="36" t="s">
        <v>120</v>
      </c>
      <c r="D116" s="17">
        <v>68923</v>
      </c>
      <c r="E116" s="14">
        <f t="shared" si="3"/>
        <v>5.6004183889483874E-4</v>
      </c>
      <c r="F116" s="180"/>
      <c r="G116" s="201"/>
      <c r="H116" s="12">
        <v>153</v>
      </c>
      <c r="I116" s="16" t="s">
        <v>150</v>
      </c>
      <c r="J116" s="17">
        <v>1637194</v>
      </c>
      <c r="K116" s="14">
        <f t="shared" si="4"/>
        <v>3.2197279142867817E-2</v>
      </c>
      <c r="L116" s="134"/>
    </row>
    <row r="117" spans="1:12" ht="13.5" customHeight="1" x14ac:dyDescent="0.15">
      <c r="A117" s="202"/>
      <c r="B117" s="35">
        <v>210</v>
      </c>
      <c r="C117" s="36" t="s">
        <v>121</v>
      </c>
      <c r="D117" s="17">
        <v>217847208</v>
      </c>
      <c r="E117" s="14">
        <f t="shared" si="3"/>
        <v>1.7701427820383098</v>
      </c>
      <c r="F117" s="180"/>
      <c r="G117" s="201"/>
      <c r="H117" s="7">
        <v>155</v>
      </c>
      <c r="I117" s="41" t="s">
        <v>152</v>
      </c>
      <c r="J117" s="17"/>
      <c r="K117" s="14">
        <f t="shared" si="4"/>
        <v>0</v>
      </c>
      <c r="L117" s="134"/>
    </row>
    <row r="118" spans="1:12" ht="13.5" customHeight="1" x14ac:dyDescent="0.15">
      <c r="A118" s="202"/>
      <c r="B118" s="35">
        <v>211</v>
      </c>
      <c r="C118" s="36" t="s">
        <v>122</v>
      </c>
      <c r="D118" s="17"/>
      <c r="E118" s="14">
        <f t="shared" si="3"/>
        <v>0</v>
      </c>
      <c r="F118" s="180"/>
      <c r="G118" s="201"/>
      <c r="H118" s="12">
        <v>157</v>
      </c>
      <c r="I118" s="16" t="s">
        <v>286</v>
      </c>
      <c r="J118" s="17">
        <v>278587</v>
      </c>
      <c r="K118" s="14">
        <f t="shared" si="4"/>
        <v>5.4787297073982163E-3</v>
      </c>
      <c r="L118" s="134"/>
    </row>
    <row r="119" spans="1:12" ht="13.5" customHeight="1" x14ac:dyDescent="0.15">
      <c r="A119" s="202"/>
      <c r="B119" s="35">
        <v>212</v>
      </c>
      <c r="C119" s="36" t="s">
        <v>123</v>
      </c>
      <c r="D119" s="17"/>
      <c r="E119" s="14">
        <f t="shared" si="3"/>
        <v>0</v>
      </c>
      <c r="F119" s="180"/>
      <c r="G119" s="201"/>
      <c r="H119" s="12">
        <v>223</v>
      </c>
      <c r="I119" s="16" t="s">
        <v>154</v>
      </c>
      <c r="J119" s="17">
        <v>10742709</v>
      </c>
      <c r="K119" s="14">
        <f t="shared" si="4"/>
        <v>0.21126757148120404</v>
      </c>
      <c r="L119" s="134"/>
    </row>
    <row r="120" spans="1:12" ht="13.5" customHeight="1" x14ac:dyDescent="0.15">
      <c r="A120" s="202"/>
      <c r="B120" s="35">
        <v>213</v>
      </c>
      <c r="C120" s="36" t="s">
        <v>124</v>
      </c>
      <c r="D120" s="17">
        <v>308829304</v>
      </c>
      <c r="E120" s="14">
        <f t="shared" si="3"/>
        <v>2.50942836668127</v>
      </c>
      <c r="F120" s="180"/>
      <c r="G120" s="201"/>
      <c r="H120" s="12">
        <v>224</v>
      </c>
      <c r="I120" s="16" t="s">
        <v>155</v>
      </c>
      <c r="J120" s="17">
        <v>105088186</v>
      </c>
      <c r="K120" s="14">
        <f t="shared" si="4"/>
        <v>2.0666785116850011</v>
      </c>
      <c r="L120" s="134"/>
    </row>
    <row r="121" spans="1:12" ht="13.5" customHeight="1" x14ac:dyDescent="0.15">
      <c r="A121" s="202"/>
      <c r="B121" s="35">
        <v>215</v>
      </c>
      <c r="C121" s="36" t="s">
        <v>125</v>
      </c>
      <c r="D121" s="17">
        <v>23112401</v>
      </c>
      <c r="E121" s="14">
        <f t="shared" si="3"/>
        <v>0.18780249782097283</v>
      </c>
      <c r="F121" s="180"/>
      <c r="G121" s="201"/>
      <c r="H121" s="12">
        <v>227</v>
      </c>
      <c r="I121" s="16" t="s">
        <v>156</v>
      </c>
      <c r="J121" s="17">
        <v>8287466</v>
      </c>
      <c r="K121" s="14">
        <f t="shared" si="4"/>
        <v>0.16298242980918948</v>
      </c>
      <c r="L121" s="134"/>
    </row>
    <row r="122" spans="1:12" ht="13.5" customHeight="1" x14ac:dyDescent="0.15">
      <c r="A122" s="202"/>
      <c r="B122" s="35">
        <v>217</v>
      </c>
      <c r="C122" s="36" t="s">
        <v>126</v>
      </c>
      <c r="D122" s="17">
        <v>12646961</v>
      </c>
      <c r="E122" s="14">
        <f t="shared" si="3"/>
        <v>0.10276434999740738</v>
      </c>
      <c r="F122" s="180"/>
      <c r="G122" s="201"/>
      <c r="H122" s="12">
        <v>229</v>
      </c>
      <c r="I122" s="16" t="s">
        <v>157</v>
      </c>
      <c r="J122" s="17">
        <v>477753</v>
      </c>
      <c r="K122" s="14">
        <f t="shared" si="4"/>
        <v>9.3955552624444792E-3</v>
      </c>
      <c r="L122" s="134"/>
    </row>
    <row r="123" spans="1:12" ht="13.5" customHeight="1" x14ac:dyDescent="0.15">
      <c r="A123" s="202"/>
      <c r="B123" s="35">
        <v>218</v>
      </c>
      <c r="C123" s="36" t="s">
        <v>127</v>
      </c>
      <c r="D123" s="17">
        <v>119863174</v>
      </c>
      <c r="E123" s="14">
        <f t="shared" si="3"/>
        <v>0.97396213720720259</v>
      </c>
      <c r="F123" s="180"/>
      <c r="G123" s="201"/>
      <c r="H123" s="12">
        <v>231</v>
      </c>
      <c r="I123" s="16" t="s">
        <v>158</v>
      </c>
      <c r="J123" s="17">
        <v>10177399</v>
      </c>
      <c r="K123" s="14">
        <f t="shared" si="4"/>
        <v>0.2001501083874872</v>
      </c>
      <c r="L123" s="134"/>
    </row>
    <row r="124" spans="1:12" ht="13.5" customHeight="1" x14ac:dyDescent="0.15">
      <c r="A124" s="202"/>
      <c r="B124" s="35">
        <v>219</v>
      </c>
      <c r="C124" s="36" t="s">
        <v>128</v>
      </c>
      <c r="D124" s="17">
        <v>9227115</v>
      </c>
      <c r="E124" s="14">
        <f t="shared" si="3"/>
        <v>7.4975994258725684E-2</v>
      </c>
      <c r="F124" s="180"/>
      <c r="G124" s="201"/>
      <c r="H124" s="12">
        <v>232</v>
      </c>
      <c r="I124" s="16" t="s">
        <v>159</v>
      </c>
      <c r="J124" s="17">
        <v>755018</v>
      </c>
      <c r="K124" s="14">
        <f t="shared" si="4"/>
        <v>1.4848286338631689E-2</v>
      </c>
      <c r="L124" s="134"/>
    </row>
    <row r="125" spans="1:12" ht="13.5" customHeight="1" x14ac:dyDescent="0.15">
      <c r="A125" s="202"/>
      <c r="B125" s="35">
        <v>220</v>
      </c>
      <c r="C125" s="36" t="s">
        <v>129</v>
      </c>
      <c r="D125" s="17">
        <v>107623422</v>
      </c>
      <c r="E125" s="14">
        <f t="shared" si="3"/>
        <v>0.87450661121882756</v>
      </c>
      <c r="F125" s="180"/>
      <c r="G125" s="201"/>
      <c r="H125" s="12">
        <v>235</v>
      </c>
      <c r="I125" s="16" t="s">
        <v>160</v>
      </c>
      <c r="J125" s="17">
        <v>791694</v>
      </c>
      <c r="K125" s="14">
        <f t="shared" si="4"/>
        <v>1.5569561526449272E-2</v>
      </c>
      <c r="L125" s="134"/>
    </row>
    <row r="126" spans="1:12" ht="13.5" customHeight="1" x14ac:dyDescent="0.15">
      <c r="A126" s="202"/>
      <c r="B126" s="35">
        <v>221</v>
      </c>
      <c r="C126" s="36" t="s">
        <v>130</v>
      </c>
      <c r="D126" s="17">
        <v>572328</v>
      </c>
      <c r="E126" s="14">
        <f t="shared" si="3"/>
        <v>4.6505176148891559E-3</v>
      </c>
      <c r="F126" s="180"/>
      <c r="G126" s="201"/>
      <c r="H126" s="12">
        <v>236</v>
      </c>
      <c r="I126" s="16" t="s">
        <v>161</v>
      </c>
      <c r="J126" s="17">
        <v>879118</v>
      </c>
      <c r="K126" s="14">
        <f t="shared" si="4"/>
        <v>1.7288853761692057E-2</v>
      </c>
      <c r="L126" s="134"/>
    </row>
    <row r="127" spans="1:12" ht="13.5" customHeight="1" x14ac:dyDescent="0.15">
      <c r="A127" s="202"/>
      <c r="B127" s="35">
        <v>222</v>
      </c>
      <c r="C127" s="36" t="s">
        <v>131</v>
      </c>
      <c r="D127" s="17">
        <v>17789336</v>
      </c>
      <c r="E127" s="14">
        <f t="shared" si="3"/>
        <v>0.14454931512206601</v>
      </c>
      <c r="F127" s="180"/>
      <c r="G127" s="201"/>
      <c r="H127" s="12">
        <v>237</v>
      </c>
      <c r="I127" s="16" t="s">
        <v>162</v>
      </c>
      <c r="J127" s="17">
        <v>913595</v>
      </c>
      <c r="K127" s="14">
        <f t="shared" si="4"/>
        <v>1.7966883117412059E-2</v>
      </c>
      <c r="L127" s="134"/>
    </row>
    <row r="128" spans="1:12" ht="13.5" customHeight="1" x14ac:dyDescent="0.15">
      <c r="A128" s="202"/>
      <c r="B128" s="35">
        <v>225</v>
      </c>
      <c r="C128" s="36" t="s">
        <v>132</v>
      </c>
      <c r="D128" s="17">
        <v>22099864</v>
      </c>
      <c r="E128" s="14">
        <f t="shared" si="3"/>
        <v>0.17957501086554339</v>
      </c>
      <c r="F128" s="180"/>
      <c r="G128" s="201"/>
      <c r="H128" s="12">
        <v>238</v>
      </c>
      <c r="I128" s="16" t="s">
        <v>163</v>
      </c>
      <c r="J128" s="17">
        <v>2474197</v>
      </c>
      <c r="K128" s="14">
        <f t="shared" si="4"/>
        <v>4.8657893605428625E-2</v>
      </c>
      <c r="L128" s="134"/>
    </row>
    <row r="129" spans="1:12" ht="13.5" customHeight="1" x14ac:dyDescent="0.15">
      <c r="A129" s="202"/>
      <c r="B129" s="35">
        <v>228</v>
      </c>
      <c r="C129" s="36" t="s">
        <v>284</v>
      </c>
      <c r="D129" s="17">
        <v>308813</v>
      </c>
      <c r="E129" s="14">
        <f t="shared" si="3"/>
        <v>2.509295886636273E-3</v>
      </c>
      <c r="F129" s="180"/>
      <c r="G129" s="201"/>
      <c r="H129" s="12">
        <v>239</v>
      </c>
      <c r="I129" s="16" t="s">
        <v>164</v>
      </c>
      <c r="J129" s="17">
        <v>293968</v>
      </c>
      <c r="K129" s="14">
        <f t="shared" si="4"/>
        <v>5.7812145384545542E-3</v>
      </c>
      <c r="L129" s="134"/>
    </row>
    <row r="130" spans="1:12" ht="13.5" customHeight="1" x14ac:dyDescent="0.15">
      <c r="A130" s="202"/>
      <c r="B130" s="35">
        <v>230</v>
      </c>
      <c r="C130" s="36" t="s">
        <v>133</v>
      </c>
      <c r="D130" s="17">
        <v>2530773</v>
      </c>
      <c r="E130" s="14">
        <f t="shared" si="3"/>
        <v>2.056408985020106E-2</v>
      </c>
      <c r="F130" s="180"/>
      <c r="G130" s="201"/>
      <c r="H130" s="12">
        <v>240</v>
      </c>
      <c r="I130" s="16" t="s">
        <v>165</v>
      </c>
      <c r="J130" s="17">
        <v>421</v>
      </c>
      <c r="K130" s="14">
        <f t="shared" si="4"/>
        <v>8.2794430709783625E-6</v>
      </c>
      <c r="L130" s="134"/>
    </row>
    <row r="131" spans="1:12" ht="13.5" customHeight="1" x14ac:dyDescent="0.15">
      <c r="A131" s="202"/>
      <c r="B131" s="35">
        <v>233</v>
      </c>
      <c r="C131" s="36" t="s">
        <v>134</v>
      </c>
      <c r="D131" s="17">
        <v>2304119</v>
      </c>
      <c r="E131" s="14">
        <f t="shared" si="3"/>
        <v>1.8722386457242675E-2</v>
      </c>
      <c r="F131" s="180"/>
      <c r="G131" s="201"/>
      <c r="H131" s="12">
        <v>245</v>
      </c>
      <c r="I131" s="16" t="s">
        <v>166</v>
      </c>
      <c r="J131" s="17">
        <v>8962446</v>
      </c>
      <c r="K131" s="14">
        <f t="shared" si="4"/>
        <v>0.17625667798982836</v>
      </c>
      <c r="L131" s="134"/>
    </row>
    <row r="132" spans="1:12" ht="13.5" customHeight="1" x14ac:dyDescent="0.15">
      <c r="A132" s="202"/>
      <c r="B132" s="35">
        <v>234</v>
      </c>
      <c r="C132" s="36" t="s">
        <v>135</v>
      </c>
      <c r="D132" s="17">
        <v>147048861</v>
      </c>
      <c r="E132" s="14">
        <f t="shared" si="3"/>
        <v>1.1948625933553609</v>
      </c>
      <c r="F132" s="180"/>
      <c r="G132" s="201"/>
      <c r="H132" s="12">
        <v>246</v>
      </c>
      <c r="I132" s="16" t="s">
        <v>167</v>
      </c>
      <c r="J132" s="17">
        <v>1022821</v>
      </c>
      <c r="K132" s="14">
        <f t="shared" si="4"/>
        <v>2.0114936440145271E-2</v>
      </c>
      <c r="L132" s="134"/>
    </row>
    <row r="133" spans="1:12" ht="13.5" customHeight="1" x14ac:dyDescent="0.15">
      <c r="A133" s="206"/>
      <c r="B133" s="35">
        <v>241</v>
      </c>
      <c r="C133" s="36" t="s">
        <v>136</v>
      </c>
      <c r="D133" s="17">
        <v>881197</v>
      </c>
      <c r="E133" s="14">
        <f t="shared" si="3"/>
        <v>7.1602685360273822E-3</v>
      </c>
      <c r="F133" s="180"/>
      <c r="G133" s="201"/>
      <c r="H133" s="18"/>
      <c r="I133" s="19" t="s">
        <v>269</v>
      </c>
      <c r="J133" s="20">
        <f>J119+J121+J123+J124+J125+J126+J127+J131+J132</f>
        <v>42532266</v>
      </c>
      <c r="K133" s="21">
        <f t="shared" si="4"/>
        <v>0.83644530885203938</v>
      </c>
      <c r="L133" s="134"/>
    </row>
    <row r="134" spans="1:12" ht="13.5" customHeight="1" x14ac:dyDescent="0.15">
      <c r="A134" s="206"/>
      <c r="B134" s="35">
        <v>242</v>
      </c>
      <c r="C134" s="36" t="s">
        <v>137</v>
      </c>
      <c r="D134" s="17">
        <v>5730549</v>
      </c>
      <c r="E134" s="14">
        <f t="shared" si="3"/>
        <v>4.6564241252368285E-2</v>
      </c>
      <c r="F134" s="180"/>
      <c r="G134" s="201"/>
      <c r="H134" s="18"/>
      <c r="I134" s="19" t="s">
        <v>260</v>
      </c>
      <c r="J134" s="20">
        <f>J135-J133</f>
        <v>110630410</v>
      </c>
      <c r="K134" s="21">
        <f t="shared" si="4"/>
        <v>2.1756726401757609</v>
      </c>
      <c r="L134" s="134"/>
    </row>
    <row r="135" spans="1:12" ht="13.5" customHeight="1" thickBot="1" x14ac:dyDescent="0.2">
      <c r="A135" s="206"/>
      <c r="B135" s="35">
        <v>243</v>
      </c>
      <c r="C135" s="44" t="s">
        <v>138</v>
      </c>
      <c r="D135" s="17"/>
      <c r="E135" s="14">
        <f t="shared" si="3"/>
        <v>0</v>
      </c>
      <c r="F135" s="180"/>
      <c r="G135" s="203" t="s">
        <v>270</v>
      </c>
      <c r="H135" s="22" t="s">
        <v>357</v>
      </c>
      <c r="I135" s="23"/>
      <c r="J135" s="24">
        <f>SUM(J113:J132)</f>
        <v>153162676</v>
      </c>
      <c r="K135" s="25">
        <f t="shared" si="4"/>
        <v>3.0121179490278003</v>
      </c>
      <c r="L135" s="134"/>
    </row>
    <row r="136" spans="1:12" ht="13.5" customHeight="1" x14ac:dyDescent="0.15">
      <c r="A136" s="206"/>
      <c r="B136" s="35">
        <v>244</v>
      </c>
      <c r="C136" s="36" t="s">
        <v>483</v>
      </c>
      <c r="D136" s="17">
        <v>426334</v>
      </c>
      <c r="E136" s="14">
        <f t="shared" ref="E136:E161" si="5">D136/$D$6*100</f>
        <v>3.4642264170653076E-3</v>
      </c>
      <c r="F136" s="180"/>
      <c r="G136" s="204" t="s">
        <v>168</v>
      </c>
      <c r="H136" s="26">
        <v>133</v>
      </c>
      <c r="I136" s="27" t="s">
        <v>169</v>
      </c>
      <c r="J136" s="28">
        <v>4575937</v>
      </c>
      <c r="K136" s="29">
        <f t="shared" si="4"/>
        <v>8.9990997358393138E-2</v>
      </c>
      <c r="L136" s="134"/>
    </row>
    <row r="137" spans="1:12" ht="13.5" customHeight="1" x14ac:dyDescent="0.15">
      <c r="A137" s="206"/>
      <c r="B137" s="35">
        <v>247</v>
      </c>
      <c r="C137" s="36" t="s">
        <v>285</v>
      </c>
      <c r="D137" s="17">
        <v>542439</v>
      </c>
      <c r="E137" s="14">
        <f t="shared" si="5"/>
        <v>4.4076510750878147E-3</v>
      </c>
      <c r="F137" s="180"/>
      <c r="G137" s="201"/>
      <c r="H137" s="12">
        <v>135</v>
      </c>
      <c r="I137" s="16" t="s">
        <v>171</v>
      </c>
      <c r="J137" s="17">
        <v>2554449</v>
      </c>
      <c r="K137" s="14">
        <f t="shared" si="4"/>
        <v>5.0236140316431366E-2</v>
      </c>
      <c r="L137" s="134"/>
    </row>
    <row r="138" spans="1:12" ht="13.5" customHeight="1" x14ac:dyDescent="0.15">
      <c r="A138" s="206"/>
      <c r="B138" s="18"/>
      <c r="C138" s="45" t="s">
        <v>141</v>
      </c>
      <c r="D138" s="20">
        <f>D110+D111+D112+D113+D114+D115+D116+D117+D120+D122+D123+D125+D126+D127+D128+D130+D131+D134+D133</f>
        <v>1653641664</v>
      </c>
      <c r="E138" s="21">
        <f t="shared" si="5"/>
        <v>13.436857339054903</v>
      </c>
      <c r="F138" s="180"/>
      <c r="G138" s="201"/>
      <c r="H138" s="12">
        <v>137</v>
      </c>
      <c r="I138" s="16" t="s">
        <v>172</v>
      </c>
      <c r="J138" s="17">
        <v>134873392</v>
      </c>
      <c r="K138" s="14">
        <f t="shared" si="4"/>
        <v>2.6524384105789749</v>
      </c>
      <c r="L138" s="134"/>
    </row>
    <row r="139" spans="1:12" ht="13.5" customHeight="1" x14ac:dyDescent="0.15">
      <c r="A139" s="206"/>
      <c r="B139" s="30"/>
      <c r="C139" s="31" t="s">
        <v>142</v>
      </c>
      <c r="D139" s="20">
        <f>D108+D109+D121</f>
        <v>59136009</v>
      </c>
      <c r="E139" s="21">
        <f t="shared" si="5"/>
        <v>0.48051650719297967</v>
      </c>
      <c r="F139" s="180"/>
      <c r="G139" s="201"/>
      <c r="H139" s="12">
        <v>138</v>
      </c>
      <c r="I139" s="16" t="s">
        <v>173</v>
      </c>
      <c r="J139" s="17">
        <v>25487526</v>
      </c>
      <c r="K139" s="14">
        <f t="shared" si="4"/>
        <v>0.50124114141824427</v>
      </c>
      <c r="L139" s="134"/>
    </row>
    <row r="140" spans="1:12" ht="13.5" customHeight="1" x14ac:dyDescent="0.15">
      <c r="A140" s="206"/>
      <c r="B140" s="30"/>
      <c r="C140" s="31" t="s">
        <v>143</v>
      </c>
      <c r="D140" s="20">
        <f>D141-D138-D139</f>
        <v>157553562</v>
      </c>
      <c r="E140" s="21">
        <f t="shared" si="5"/>
        <v>1.280219760992876</v>
      </c>
      <c r="F140" s="180"/>
      <c r="G140" s="201"/>
      <c r="H140" s="12">
        <v>140</v>
      </c>
      <c r="I140" s="16" t="s">
        <v>174</v>
      </c>
      <c r="J140" s="17">
        <v>162820274</v>
      </c>
      <c r="K140" s="14">
        <f t="shared" si="4"/>
        <v>3.202045580484794</v>
      </c>
      <c r="L140" s="134"/>
    </row>
    <row r="141" spans="1:12" ht="13.5" customHeight="1" thickBot="1" x14ac:dyDescent="0.2">
      <c r="A141" s="214" t="s">
        <v>288</v>
      </c>
      <c r="B141" s="46" t="s">
        <v>358</v>
      </c>
      <c r="C141" s="47"/>
      <c r="D141" s="24">
        <f>SUM(D108:D137)</f>
        <v>1870331235</v>
      </c>
      <c r="E141" s="25">
        <f t="shared" si="5"/>
        <v>15.197593607240758</v>
      </c>
      <c r="F141" s="180"/>
      <c r="G141" s="201"/>
      <c r="H141" s="12">
        <v>141</v>
      </c>
      <c r="I141" s="16" t="s">
        <v>175</v>
      </c>
      <c r="J141" s="17">
        <v>5765893</v>
      </c>
      <c r="K141" s="14">
        <f t="shared" si="4"/>
        <v>0.11339283336544571</v>
      </c>
      <c r="L141" s="134"/>
    </row>
    <row r="142" spans="1:12" ht="13.5" customHeight="1" x14ac:dyDescent="0.15">
      <c r="A142" s="205" t="s">
        <v>359</v>
      </c>
      <c r="B142" s="48">
        <v>150</v>
      </c>
      <c r="C142" s="49" t="s">
        <v>146</v>
      </c>
      <c r="D142" s="28">
        <v>90596</v>
      </c>
      <c r="E142" s="29">
        <f t="shared" si="5"/>
        <v>7.361483167667805E-4</v>
      </c>
      <c r="F142" s="180"/>
      <c r="G142" s="201"/>
      <c r="H142" s="12">
        <v>143</v>
      </c>
      <c r="I142" s="16" t="s">
        <v>176</v>
      </c>
      <c r="J142" s="17">
        <v>3722394</v>
      </c>
      <c r="K142" s="14">
        <f t="shared" si="4"/>
        <v>7.3205105013661356E-2</v>
      </c>
      <c r="L142" s="134"/>
    </row>
    <row r="143" spans="1:12" ht="13.5" customHeight="1" x14ac:dyDescent="0.15">
      <c r="A143" s="202" t="s">
        <v>147</v>
      </c>
      <c r="B143" s="12">
        <v>151</v>
      </c>
      <c r="C143" s="13" t="s">
        <v>148</v>
      </c>
      <c r="D143" s="17">
        <v>16064</v>
      </c>
      <c r="E143" s="14">
        <f t="shared" si="5"/>
        <v>1.3052989713167868E-4</v>
      </c>
      <c r="F143" s="180"/>
      <c r="G143" s="201"/>
      <c r="H143" s="12">
        <v>144</v>
      </c>
      <c r="I143" s="16" t="s">
        <v>177</v>
      </c>
      <c r="J143" s="17">
        <v>158303</v>
      </c>
      <c r="K143" s="14">
        <f t="shared" si="4"/>
        <v>3.1132082576367875E-3</v>
      </c>
      <c r="L143" s="134"/>
    </row>
    <row r="144" spans="1:12" ht="13.5" customHeight="1" x14ac:dyDescent="0.15">
      <c r="A144" s="202"/>
      <c r="B144" s="12">
        <v>152</v>
      </c>
      <c r="C144" s="13" t="s">
        <v>149</v>
      </c>
      <c r="D144" s="17">
        <v>3335510</v>
      </c>
      <c r="E144" s="14">
        <f t="shared" si="5"/>
        <v>2.710307377874039E-2</v>
      </c>
      <c r="F144" s="180"/>
      <c r="G144" s="201"/>
      <c r="H144" s="12">
        <v>145</v>
      </c>
      <c r="I144" s="16" t="s">
        <v>360</v>
      </c>
      <c r="J144" s="208">
        <v>1066</v>
      </c>
      <c r="K144" s="14">
        <f t="shared" si="4"/>
        <v>2.0964100507512907E-5</v>
      </c>
      <c r="L144" s="134"/>
    </row>
    <row r="145" spans="1:12" ht="13.5" customHeight="1" x14ac:dyDescent="0.15">
      <c r="A145" s="202"/>
      <c r="B145" s="12">
        <v>153</v>
      </c>
      <c r="C145" s="13" t="s">
        <v>150</v>
      </c>
      <c r="D145" s="17">
        <v>20268029</v>
      </c>
      <c r="E145" s="14">
        <f t="shared" si="5"/>
        <v>0.16469022288545071</v>
      </c>
      <c r="F145" s="180"/>
      <c r="G145" s="201"/>
      <c r="H145" s="12">
        <v>146</v>
      </c>
      <c r="I145" s="16" t="s">
        <v>179</v>
      </c>
      <c r="J145" s="17">
        <v>28281</v>
      </c>
      <c r="K145" s="14">
        <f t="shared" si="4"/>
        <v>5.5617797978702868E-4</v>
      </c>
      <c r="L145" s="134"/>
    </row>
    <row r="146" spans="1:12" ht="13.5" customHeight="1" x14ac:dyDescent="0.15">
      <c r="A146" s="202"/>
      <c r="B146" s="12">
        <v>154</v>
      </c>
      <c r="C146" s="13" t="s">
        <v>151</v>
      </c>
      <c r="D146" s="17">
        <v>264023</v>
      </c>
      <c r="E146" s="14">
        <f t="shared" si="5"/>
        <v>2.1453495412348854E-3</v>
      </c>
      <c r="F146" s="180"/>
      <c r="G146" s="201"/>
      <c r="H146" s="12">
        <v>147</v>
      </c>
      <c r="I146" s="16" t="s">
        <v>180</v>
      </c>
      <c r="J146" s="17">
        <v>106669094</v>
      </c>
      <c r="K146" s="14">
        <f t="shared" si="4"/>
        <v>2.097768862721709</v>
      </c>
      <c r="L146" s="134"/>
    </row>
    <row r="147" spans="1:12" ht="13.5" customHeight="1" x14ac:dyDescent="0.15">
      <c r="A147" s="202"/>
      <c r="B147" s="12">
        <v>155</v>
      </c>
      <c r="C147" s="13" t="s">
        <v>152</v>
      </c>
      <c r="D147" s="17">
        <v>524492</v>
      </c>
      <c r="E147" s="14">
        <f t="shared" si="5"/>
        <v>4.261820642827964E-3</v>
      </c>
      <c r="F147" s="180"/>
      <c r="G147" s="201"/>
      <c r="H147" s="12">
        <v>149</v>
      </c>
      <c r="I147" s="16" t="s">
        <v>181</v>
      </c>
      <c r="J147" s="17"/>
      <c r="K147" s="14">
        <f t="shared" si="4"/>
        <v>0</v>
      </c>
      <c r="L147" s="134"/>
    </row>
    <row r="148" spans="1:12" ht="13.5" customHeight="1" thickBot="1" x14ac:dyDescent="0.2">
      <c r="A148" s="202"/>
      <c r="B148" s="12">
        <v>156</v>
      </c>
      <c r="C148" s="13" t="s">
        <v>153</v>
      </c>
      <c r="D148" s="17">
        <v>586816</v>
      </c>
      <c r="E148" s="14">
        <f t="shared" si="5"/>
        <v>4.7682415410372977E-3</v>
      </c>
      <c r="F148" s="180"/>
      <c r="G148" s="203" t="s">
        <v>183</v>
      </c>
      <c r="H148" s="22" t="s">
        <v>184</v>
      </c>
      <c r="I148" s="23"/>
      <c r="J148" s="24">
        <f>SUM(J136:J147)</f>
        <v>446656609</v>
      </c>
      <c r="K148" s="25">
        <f t="shared" si="4"/>
        <v>8.7840094215955862</v>
      </c>
      <c r="L148" s="134"/>
    </row>
    <row r="149" spans="1:12" ht="13.5" customHeight="1" x14ac:dyDescent="0.15">
      <c r="A149" s="202"/>
      <c r="B149" s="12">
        <v>157</v>
      </c>
      <c r="C149" s="13" t="s">
        <v>286</v>
      </c>
      <c r="D149" s="17">
        <v>24135515</v>
      </c>
      <c r="E149" s="14">
        <f t="shared" si="5"/>
        <v>0.19611592941795866</v>
      </c>
      <c r="F149" s="180"/>
      <c r="G149" s="204" t="s">
        <v>185</v>
      </c>
      <c r="H149" s="26">
        <v>501</v>
      </c>
      <c r="I149" s="27" t="s">
        <v>186</v>
      </c>
      <c r="J149" s="28">
        <v>740080</v>
      </c>
      <c r="K149" s="29">
        <f t="shared" si="4"/>
        <v>1.4554513605628662E-2</v>
      </c>
      <c r="L149" s="134"/>
    </row>
    <row r="150" spans="1:12" ht="13.5" customHeight="1" x14ac:dyDescent="0.15">
      <c r="A150" s="202"/>
      <c r="B150" s="35">
        <v>223</v>
      </c>
      <c r="C150" s="36" t="s">
        <v>154</v>
      </c>
      <c r="D150" s="17">
        <v>106125483</v>
      </c>
      <c r="E150" s="14">
        <f t="shared" si="5"/>
        <v>0.86233493395416561</v>
      </c>
      <c r="F150" s="180"/>
      <c r="G150" s="204"/>
      <c r="H150" s="26">
        <v>503</v>
      </c>
      <c r="I150" s="41" t="s">
        <v>188</v>
      </c>
      <c r="J150" s="17">
        <v>2505334</v>
      </c>
      <c r="K150" s="29">
        <f t="shared" si="4"/>
        <v>4.9270238068376493E-2</v>
      </c>
      <c r="L150" s="134"/>
    </row>
    <row r="151" spans="1:12" ht="13.5" customHeight="1" x14ac:dyDescent="0.15">
      <c r="A151" s="202"/>
      <c r="B151" s="35">
        <v>224</v>
      </c>
      <c r="C151" s="36" t="s">
        <v>155</v>
      </c>
      <c r="D151" s="17">
        <v>277569902</v>
      </c>
      <c r="E151" s="14">
        <f t="shared" si="5"/>
        <v>2.2554264663166168</v>
      </c>
      <c r="F151" s="180"/>
      <c r="G151" s="201"/>
      <c r="H151" s="12">
        <v>504</v>
      </c>
      <c r="I151" s="16" t="s">
        <v>189</v>
      </c>
      <c r="J151" s="17">
        <v>137010</v>
      </c>
      <c r="K151" s="29">
        <f t="shared" si="4"/>
        <v>2.6944572331466638E-3</v>
      </c>
      <c r="L151" s="134"/>
    </row>
    <row r="152" spans="1:12" ht="13.5" customHeight="1" x14ac:dyDescent="0.15">
      <c r="A152" s="202"/>
      <c r="B152" s="35">
        <v>227</v>
      </c>
      <c r="C152" s="36" t="s">
        <v>156</v>
      </c>
      <c r="D152" s="17">
        <v>47240822</v>
      </c>
      <c r="E152" s="14">
        <f t="shared" si="5"/>
        <v>0.38386078411827335</v>
      </c>
      <c r="F152" s="180"/>
      <c r="G152" s="201"/>
      <c r="H152" s="12">
        <v>506</v>
      </c>
      <c r="I152" s="16" t="s">
        <v>191</v>
      </c>
      <c r="J152" s="17">
        <v>1615036</v>
      </c>
      <c r="K152" s="29">
        <f t="shared" si="4"/>
        <v>3.1761516911117837E-2</v>
      </c>
      <c r="L152" s="134"/>
    </row>
    <row r="153" spans="1:12" ht="13.5" customHeight="1" x14ac:dyDescent="0.15">
      <c r="A153" s="202"/>
      <c r="B153" s="35">
        <v>229</v>
      </c>
      <c r="C153" s="36" t="s">
        <v>157</v>
      </c>
      <c r="D153" s="17">
        <v>4010</v>
      </c>
      <c r="E153" s="14">
        <f t="shared" si="5"/>
        <v>3.2583720586281843E-5</v>
      </c>
      <c r="F153" s="180"/>
      <c r="G153" s="201"/>
      <c r="H153" s="12">
        <v>507</v>
      </c>
      <c r="I153" s="16" t="s">
        <v>192</v>
      </c>
      <c r="J153" s="17">
        <v>369130</v>
      </c>
      <c r="K153" s="29">
        <f t="shared" si="4"/>
        <v>7.259360619454259E-3</v>
      </c>
      <c r="L153" s="134"/>
    </row>
    <row r="154" spans="1:12" ht="13.5" customHeight="1" x14ac:dyDescent="0.15">
      <c r="A154" s="202"/>
      <c r="B154" s="35">
        <v>231</v>
      </c>
      <c r="C154" s="36" t="s">
        <v>158</v>
      </c>
      <c r="D154" s="17">
        <v>14635145</v>
      </c>
      <c r="E154" s="14">
        <f t="shared" si="5"/>
        <v>0.11891956993010469</v>
      </c>
      <c r="F154" s="180"/>
      <c r="G154" s="201"/>
      <c r="H154" s="12">
        <v>509</v>
      </c>
      <c r="I154" s="16" t="s">
        <v>194</v>
      </c>
      <c r="J154" s="17">
        <v>91608</v>
      </c>
      <c r="K154" s="29">
        <f t="shared" si="4"/>
        <v>1.8015753464279947E-3</v>
      </c>
      <c r="L154" s="134"/>
    </row>
    <row r="155" spans="1:12" ht="13.5" customHeight="1" x14ac:dyDescent="0.15">
      <c r="A155" s="202"/>
      <c r="B155" s="35">
        <v>232</v>
      </c>
      <c r="C155" s="36" t="s">
        <v>159</v>
      </c>
      <c r="D155" s="17">
        <v>1423921</v>
      </c>
      <c r="E155" s="14">
        <f t="shared" si="5"/>
        <v>1.1570235411705493E-2</v>
      </c>
      <c r="F155" s="180"/>
      <c r="G155" s="201"/>
      <c r="H155" s="12">
        <v>510</v>
      </c>
      <c r="I155" s="16" t="s">
        <v>195</v>
      </c>
      <c r="J155" s="17">
        <v>966290</v>
      </c>
      <c r="K155" s="14">
        <f t="shared" si="4"/>
        <v>1.9003190130773593E-2</v>
      </c>
      <c r="L155" s="134"/>
    </row>
    <row r="156" spans="1:12" ht="13.5" customHeight="1" x14ac:dyDescent="0.15">
      <c r="A156" s="206"/>
      <c r="B156" s="35">
        <v>235</v>
      </c>
      <c r="C156" s="36" t="s">
        <v>160</v>
      </c>
      <c r="D156" s="17">
        <v>14664289</v>
      </c>
      <c r="E156" s="14">
        <f t="shared" si="5"/>
        <v>0.11915638288590683</v>
      </c>
      <c r="F156" s="180"/>
      <c r="G156" s="201"/>
      <c r="H156" s="12">
        <v>513</v>
      </c>
      <c r="I156" s="41" t="s">
        <v>198</v>
      </c>
      <c r="J156" s="17">
        <v>13120</v>
      </c>
      <c r="K156" s="14">
        <f t="shared" si="4"/>
        <v>2.5801969855400502E-4</v>
      </c>
      <c r="L156" s="134"/>
    </row>
    <row r="157" spans="1:12" ht="13.5" customHeight="1" x14ac:dyDescent="0.15">
      <c r="A157" s="206"/>
      <c r="B157" s="35">
        <v>236</v>
      </c>
      <c r="C157" s="36" t="s">
        <v>161</v>
      </c>
      <c r="D157" s="17">
        <v>1895198</v>
      </c>
      <c r="E157" s="14">
        <f t="shared" si="5"/>
        <v>1.5399651393436452E-2</v>
      </c>
      <c r="F157" s="180"/>
      <c r="G157" s="201"/>
      <c r="H157" s="12">
        <v>514</v>
      </c>
      <c r="I157" s="16" t="s">
        <v>199</v>
      </c>
      <c r="J157" s="17">
        <v>62994</v>
      </c>
      <c r="K157" s="14">
        <f t="shared" si="4"/>
        <v>1.2388485434993133E-3</v>
      </c>
      <c r="L157" s="134"/>
    </row>
    <row r="158" spans="1:12" ht="13.5" customHeight="1" x14ac:dyDescent="0.15">
      <c r="A158" s="202"/>
      <c r="B158" s="35">
        <v>237</v>
      </c>
      <c r="C158" s="36" t="s">
        <v>162</v>
      </c>
      <c r="D158" s="17">
        <v>1209329</v>
      </c>
      <c r="E158" s="14">
        <f t="shared" si="5"/>
        <v>9.8265432002213552E-3</v>
      </c>
      <c r="F158" s="180"/>
      <c r="G158" s="201"/>
      <c r="H158" s="12">
        <v>515</v>
      </c>
      <c r="I158" s="16" t="s">
        <v>200</v>
      </c>
      <c r="J158" s="17">
        <v>86059</v>
      </c>
      <c r="K158" s="14">
        <f t="shared" si="4"/>
        <v>1.6924479602026766E-3</v>
      </c>
      <c r="L158" s="134"/>
    </row>
    <row r="159" spans="1:12" ht="13.5" customHeight="1" x14ac:dyDescent="0.15">
      <c r="A159" s="206"/>
      <c r="B159" s="35">
        <v>238</v>
      </c>
      <c r="C159" s="36" t="s">
        <v>163</v>
      </c>
      <c r="D159" s="17">
        <v>35312402</v>
      </c>
      <c r="E159" s="14">
        <f t="shared" si="5"/>
        <v>0.28693502244350627</v>
      </c>
      <c r="F159" s="180"/>
      <c r="G159" s="201"/>
      <c r="H159" s="12">
        <v>516</v>
      </c>
      <c r="I159" s="16" t="s">
        <v>201</v>
      </c>
      <c r="J159" s="17">
        <v>793</v>
      </c>
      <c r="K159" s="14">
        <f t="shared" si="4"/>
        <v>1.559524549949131E-5</v>
      </c>
      <c r="L159" s="134"/>
    </row>
    <row r="160" spans="1:12" ht="13.5" customHeight="1" x14ac:dyDescent="0.15">
      <c r="A160" s="206"/>
      <c r="B160" s="35">
        <v>239</v>
      </c>
      <c r="C160" s="136" t="s">
        <v>164</v>
      </c>
      <c r="D160" s="207">
        <v>436788</v>
      </c>
      <c r="E160" s="14">
        <f t="shared" si="5"/>
        <v>3.5491716078406167E-3</v>
      </c>
      <c r="F160" s="180"/>
      <c r="G160" s="201"/>
      <c r="H160" s="12">
        <v>517</v>
      </c>
      <c r="I160" s="16" t="s">
        <v>202</v>
      </c>
      <c r="J160" s="17">
        <v>502205</v>
      </c>
      <c r="K160" s="14">
        <f t="shared" si="4"/>
        <v>9.8764316091702817E-3</v>
      </c>
      <c r="L160" s="134"/>
    </row>
    <row r="161" spans="1:12" ht="13.5" customHeight="1" x14ac:dyDescent="0.15">
      <c r="A161" s="206"/>
      <c r="B161" s="35">
        <v>240</v>
      </c>
      <c r="C161" s="100" t="s">
        <v>165</v>
      </c>
      <c r="D161" s="208">
        <v>28936</v>
      </c>
      <c r="E161" s="14">
        <f t="shared" si="5"/>
        <v>2.3512282765203278E-4</v>
      </c>
      <c r="F161" s="180"/>
      <c r="G161" s="201"/>
      <c r="H161" s="7">
        <v>518</v>
      </c>
      <c r="I161" s="41" t="s">
        <v>203</v>
      </c>
      <c r="J161" s="17">
        <v>210310</v>
      </c>
      <c r="K161" s="14">
        <f t="shared" si="4"/>
        <v>4.1359849697326827E-3</v>
      </c>
      <c r="L161" s="134"/>
    </row>
    <row r="162" spans="1:12" ht="13.5" customHeight="1" x14ac:dyDescent="0.15">
      <c r="A162" s="206"/>
      <c r="B162" s="35">
        <v>245</v>
      </c>
      <c r="C162" s="136" t="s">
        <v>166</v>
      </c>
      <c r="D162" s="207">
        <v>39327836</v>
      </c>
      <c r="E162" s="14">
        <f t="shared" ref="E162:E225" si="6">D162/$D$6*100</f>
        <v>0.31956289762770979</v>
      </c>
      <c r="F162" s="180"/>
      <c r="G162" s="201"/>
      <c r="H162" s="12">
        <v>520</v>
      </c>
      <c r="I162" s="41" t="s">
        <v>205</v>
      </c>
      <c r="J162" s="17">
        <v>465847</v>
      </c>
      <c r="K162" s="14">
        <f t="shared" si="4"/>
        <v>9.1614102524609428E-3</v>
      </c>
      <c r="L162" s="134"/>
    </row>
    <row r="163" spans="1:12" ht="13.5" customHeight="1" x14ac:dyDescent="0.15">
      <c r="A163" s="206"/>
      <c r="B163" s="35">
        <v>246</v>
      </c>
      <c r="C163" s="36" t="s">
        <v>167</v>
      </c>
      <c r="D163" s="17">
        <v>1180692</v>
      </c>
      <c r="E163" s="14">
        <f t="shared" si="6"/>
        <v>9.5938499317851072E-3</v>
      </c>
      <c r="F163" s="180"/>
      <c r="G163" s="201"/>
      <c r="H163" s="12">
        <v>521</v>
      </c>
      <c r="I163" s="16" t="s">
        <v>206</v>
      </c>
      <c r="J163" s="17">
        <v>1356234</v>
      </c>
      <c r="K163" s="14">
        <f t="shared" si="4"/>
        <v>2.6671881695784484E-2</v>
      </c>
      <c r="L163" s="134"/>
    </row>
    <row r="164" spans="1:12" ht="13.5" customHeight="1" x14ac:dyDescent="0.15">
      <c r="A164" s="206"/>
      <c r="B164" s="30"/>
      <c r="C164" s="45" t="s">
        <v>361</v>
      </c>
      <c r="D164" s="20">
        <f>D150+D152+D154+D155+D156+D157+D158+D162+D163</f>
        <v>227702715</v>
      </c>
      <c r="E164" s="21">
        <f t="shared" si="6"/>
        <v>1.8502248484533086</v>
      </c>
      <c r="F164" s="180"/>
      <c r="G164" s="201"/>
      <c r="H164" s="12">
        <v>524</v>
      </c>
      <c r="I164" s="16" t="s">
        <v>209</v>
      </c>
      <c r="J164" s="17">
        <v>14761925</v>
      </c>
      <c r="K164" s="14">
        <f t="shared" si="4"/>
        <v>0.29031001818420965</v>
      </c>
      <c r="L164" s="134"/>
    </row>
    <row r="165" spans="1:12" ht="13.5" customHeight="1" x14ac:dyDescent="0.15">
      <c r="A165" s="206"/>
      <c r="B165" s="30"/>
      <c r="C165" s="31" t="s">
        <v>289</v>
      </c>
      <c r="D165" s="20">
        <f>D166-D164</f>
        <v>362573083</v>
      </c>
      <c r="E165" s="21">
        <f t="shared" si="6"/>
        <v>2.9461296829373507</v>
      </c>
      <c r="F165" s="180"/>
      <c r="G165" s="201"/>
      <c r="H165" s="12">
        <v>525</v>
      </c>
      <c r="I165" s="41" t="s">
        <v>210</v>
      </c>
      <c r="J165" s="17">
        <v>210206</v>
      </c>
      <c r="K165" s="14">
        <f t="shared" si="4"/>
        <v>4.1339396916343883E-3</v>
      </c>
      <c r="L165" s="134"/>
    </row>
    <row r="166" spans="1:12" ht="13.5" customHeight="1" thickBot="1" x14ac:dyDescent="0.2">
      <c r="A166" s="23" t="s">
        <v>290</v>
      </c>
      <c r="B166" s="22" t="s">
        <v>362</v>
      </c>
      <c r="C166" s="32"/>
      <c r="D166" s="24">
        <f>SUM(D142:D163)</f>
        <v>590275798</v>
      </c>
      <c r="E166" s="25">
        <f t="shared" si="6"/>
        <v>4.7963545313906595</v>
      </c>
      <c r="F166" s="180"/>
      <c r="G166" s="201"/>
      <c r="H166" s="12">
        <v>526</v>
      </c>
      <c r="I166" s="41" t="s">
        <v>211</v>
      </c>
      <c r="J166" s="17">
        <v>21104</v>
      </c>
      <c r="K166" s="14">
        <f t="shared" si="4"/>
        <v>4.1503412486918611E-4</v>
      </c>
      <c r="L166" s="134"/>
    </row>
    <row r="167" spans="1:12" ht="13.5" customHeight="1" x14ac:dyDescent="0.15">
      <c r="A167" s="211" t="s">
        <v>168</v>
      </c>
      <c r="B167" s="26">
        <v>133</v>
      </c>
      <c r="C167" s="51" t="s">
        <v>169</v>
      </c>
      <c r="D167" s="28">
        <v>39600</v>
      </c>
      <c r="E167" s="14">
        <f t="shared" si="6"/>
        <v>3.2177439780966605E-4</v>
      </c>
      <c r="F167" s="180"/>
      <c r="G167" s="201"/>
      <c r="H167" s="12">
        <v>527</v>
      </c>
      <c r="I167" s="16" t="s">
        <v>212</v>
      </c>
      <c r="J167" s="17">
        <v>309928</v>
      </c>
      <c r="K167" s="14">
        <f t="shared" si="4"/>
        <v>6.0950860620004321E-3</v>
      </c>
      <c r="L167" s="134"/>
    </row>
    <row r="168" spans="1:12" ht="13.5" customHeight="1" x14ac:dyDescent="0.15">
      <c r="A168" s="202"/>
      <c r="B168" s="12">
        <v>134</v>
      </c>
      <c r="C168" s="13" t="s">
        <v>170</v>
      </c>
      <c r="D168" s="17">
        <v>33612583</v>
      </c>
      <c r="E168" s="14">
        <f t="shared" si="6"/>
        <v>0.27312294579930352</v>
      </c>
      <c r="F168" s="180"/>
      <c r="G168" s="201"/>
      <c r="H168" s="12">
        <v>529</v>
      </c>
      <c r="I168" s="16" t="s">
        <v>214</v>
      </c>
      <c r="J168" s="17">
        <v>49580</v>
      </c>
      <c r="K168" s="14">
        <f t="shared" si="4"/>
        <v>9.7504700109051596E-4</v>
      </c>
      <c r="L168" s="134"/>
    </row>
    <row r="169" spans="1:12" ht="13.5" customHeight="1" x14ac:dyDescent="0.15">
      <c r="A169" s="202"/>
      <c r="B169" s="12">
        <v>135</v>
      </c>
      <c r="C169" s="13" t="s">
        <v>171</v>
      </c>
      <c r="D169" s="17">
        <v>48460478</v>
      </c>
      <c r="E169" s="14">
        <f t="shared" si="6"/>
        <v>0.39377124055602453</v>
      </c>
      <c r="F169" s="180"/>
      <c r="G169" s="201"/>
      <c r="H169" s="12">
        <v>530</v>
      </c>
      <c r="I169" s="16" t="s">
        <v>215</v>
      </c>
      <c r="J169" s="17"/>
      <c r="K169" s="14">
        <f t="shared" si="4"/>
        <v>0</v>
      </c>
      <c r="L169" s="134"/>
    </row>
    <row r="170" spans="1:12" ht="13.5" customHeight="1" x14ac:dyDescent="0.15">
      <c r="A170" s="202"/>
      <c r="B170" s="12">
        <v>137</v>
      </c>
      <c r="C170" s="13" t="s">
        <v>172</v>
      </c>
      <c r="D170" s="17">
        <v>233520047</v>
      </c>
      <c r="E170" s="14">
        <f t="shared" si="6"/>
        <v>1.8974942550482303</v>
      </c>
      <c r="F170" s="180"/>
      <c r="G170" s="201"/>
      <c r="H170" s="12">
        <v>531</v>
      </c>
      <c r="I170" s="16" t="s">
        <v>216</v>
      </c>
      <c r="J170" s="17">
        <v>405772</v>
      </c>
      <c r="K170" s="14">
        <f t="shared" si="4"/>
        <v>7.9799671586627836E-3</v>
      </c>
      <c r="L170" s="134"/>
    </row>
    <row r="171" spans="1:12" ht="13.5" customHeight="1" x14ac:dyDescent="0.15">
      <c r="A171" s="202"/>
      <c r="B171" s="12">
        <v>138</v>
      </c>
      <c r="C171" s="13" t="s">
        <v>173</v>
      </c>
      <c r="D171" s="17">
        <v>130007860</v>
      </c>
      <c r="E171" s="14">
        <f t="shared" si="6"/>
        <v>1.0563939611622064</v>
      </c>
      <c r="F171" s="180"/>
      <c r="G171" s="201"/>
      <c r="H171" s="12">
        <v>532</v>
      </c>
      <c r="I171" s="16" t="s">
        <v>217</v>
      </c>
      <c r="J171" s="17">
        <v>108990</v>
      </c>
      <c r="K171" s="14">
        <f t="shared" ref="K171:K192" si="7">J171/$J$6*100</f>
        <v>2.1434121147409307E-3</v>
      </c>
      <c r="L171" s="134"/>
    </row>
    <row r="172" spans="1:12" ht="13.5" customHeight="1" x14ac:dyDescent="0.15">
      <c r="A172" s="202"/>
      <c r="B172" s="12">
        <v>140</v>
      </c>
      <c r="C172" s="13" t="s">
        <v>174</v>
      </c>
      <c r="D172" s="17">
        <v>68707080</v>
      </c>
      <c r="E172" s="14">
        <f t="shared" si="6"/>
        <v>0.55828735586516554</v>
      </c>
      <c r="F172" s="180"/>
      <c r="G172" s="201"/>
      <c r="H172" s="12">
        <v>533</v>
      </c>
      <c r="I172" s="16" t="s">
        <v>218</v>
      </c>
      <c r="J172" s="17">
        <v>82487</v>
      </c>
      <c r="K172" s="14">
        <f t="shared" si="7"/>
        <v>1.622200523980504E-3</v>
      </c>
      <c r="L172" s="134"/>
    </row>
    <row r="173" spans="1:12" ht="13.5" customHeight="1" x14ac:dyDescent="0.15">
      <c r="A173" s="202"/>
      <c r="B173" s="12">
        <v>141</v>
      </c>
      <c r="C173" s="13" t="s">
        <v>175</v>
      </c>
      <c r="D173" s="17">
        <v>176799327</v>
      </c>
      <c r="E173" s="14">
        <f t="shared" si="6"/>
        <v>1.4366034590550312</v>
      </c>
      <c r="F173" s="180"/>
      <c r="G173" s="201"/>
      <c r="H173" s="12">
        <v>534</v>
      </c>
      <c r="I173" s="41" t="s">
        <v>219</v>
      </c>
      <c r="J173" s="17">
        <v>14715</v>
      </c>
      <c r="K173" s="14">
        <f t="shared" si="7"/>
        <v>2.8938718477303232E-4</v>
      </c>
      <c r="L173" s="134"/>
    </row>
    <row r="174" spans="1:12" ht="13.5" customHeight="1" x14ac:dyDescent="0.15">
      <c r="A174" s="202"/>
      <c r="B174" s="12">
        <v>143</v>
      </c>
      <c r="C174" s="13" t="s">
        <v>176</v>
      </c>
      <c r="D174" s="17">
        <v>46555906</v>
      </c>
      <c r="E174" s="14">
        <f t="shared" si="6"/>
        <v>0.37829541963720753</v>
      </c>
      <c r="F174" s="180"/>
      <c r="G174" s="201"/>
      <c r="H174" s="12">
        <v>535</v>
      </c>
      <c r="I174" s="27" t="s">
        <v>220</v>
      </c>
      <c r="J174" s="208">
        <v>6694115</v>
      </c>
      <c r="K174" s="14">
        <f t="shared" si="7"/>
        <v>0.13164737304770147</v>
      </c>
      <c r="L174" s="134"/>
    </row>
    <row r="175" spans="1:12" ht="13.5" customHeight="1" x14ac:dyDescent="0.15">
      <c r="A175" s="202"/>
      <c r="B175" s="12">
        <v>144</v>
      </c>
      <c r="C175" s="13" t="s">
        <v>177</v>
      </c>
      <c r="D175" s="17">
        <v>34730347</v>
      </c>
      <c r="E175" s="14">
        <f t="shared" si="6"/>
        <v>0.28220546696075111</v>
      </c>
      <c r="F175" s="180"/>
      <c r="G175" s="201"/>
      <c r="H175" s="12">
        <v>537</v>
      </c>
      <c r="I175" s="50" t="s">
        <v>222</v>
      </c>
      <c r="J175" s="17"/>
      <c r="K175" s="14">
        <f t="shared" si="7"/>
        <v>0</v>
      </c>
      <c r="L175" s="134"/>
    </row>
    <row r="176" spans="1:12" ht="13.5" customHeight="1" x14ac:dyDescent="0.15">
      <c r="A176" s="202"/>
      <c r="B176" s="12">
        <v>145</v>
      </c>
      <c r="C176" s="13" t="s">
        <v>178</v>
      </c>
      <c r="D176" s="17">
        <v>94775</v>
      </c>
      <c r="E176" s="14">
        <f t="shared" si="6"/>
        <v>7.7010526647502779E-4</v>
      </c>
      <c r="F176" s="180"/>
      <c r="G176" s="201"/>
      <c r="H176" s="12">
        <v>538</v>
      </c>
      <c r="I176" s="16" t="s">
        <v>223</v>
      </c>
      <c r="J176" s="17">
        <v>2440841</v>
      </c>
      <c r="K176" s="14">
        <f t="shared" si="7"/>
        <v>4.800190998767196E-2</v>
      </c>
      <c r="L176" s="134"/>
    </row>
    <row r="177" spans="1:12" ht="13.5" customHeight="1" x14ac:dyDescent="0.15">
      <c r="A177" s="202"/>
      <c r="B177" s="12">
        <v>146</v>
      </c>
      <c r="C177" s="13" t="s">
        <v>179</v>
      </c>
      <c r="D177" s="17">
        <v>36766296</v>
      </c>
      <c r="E177" s="14">
        <f t="shared" si="6"/>
        <v>0.29874880694676603</v>
      </c>
      <c r="F177" s="180"/>
      <c r="G177" s="201"/>
      <c r="H177" s="7">
        <v>540</v>
      </c>
      <c r="I177" s="41" t="s">
        <v>225</v>
      </c>
      <c r="J177" s="17">
        <v>537377</v>
      </c>
      <c r="K177" s="14">
        <f t="shared" si="7"/>
        <v>1.0568128929104845E-2</v>
      </c>
      <c r="L177" s="134"/>
    </row>
    <row r="178" spans="1:12" ht="13.5" customHeight="1" x14ac:dyDescent="0.15">
      <c r="A178" s="202"/>
      <c r="B178" s="12">
        <v>147</v>
      </c>
      <c r="C178" s="13" t="s">
        <v>180</v>
      </c>
      <c r="D178" s="17">
        <v>314907593</v>
      </c>
      <c r="E178" s="14">
        <f t="shared" si="6"/>
        <v>2.5588182096784449</v>
      </c>
      <c r="F178" s="180"/>
      <c r="G178" s="201"/>
      <c r="H178" s="12">
        <v>541</v>
      </c>
      <c r="I178" s="16" t="s">
        <v>226</v>
      </c>
      <c r="J178" s="17">
        <v>646105</v>
      </c>
      <c r="K178" s="14">
        <f t="shared" si="7"/>
        <v>1.270638851632892E-2</v>
      </c>
      <c r="L178" s="134"/>
    </row>
    <row r="179" spans="1:12" ht="13.5" customHeight="1" x14ac:dyDescent="0.15">
      <c r="A179" s="202"/>
      <c r="B179" s="12">
        <v>149</v>
      </c>
      <c r="C179" s="13" t="s">
        <v>181</v>
      </c>
      <c r="D179" s="17">
        <v>29146591</v>
      </c>
      <c r="E179" s="14">
        <f t="shared" si="6"/>
        <v>0.23683400927347556</v>
      </c>
      <c r="F179" s="180"/>
      <c r="G179" s="201"/>
      <c r="H179" s="12">
        <v>542</v>
      </c>
      <c r="I179" s="16" t="s">
        <v>227</v>
      </c>
      <c r="J179" s="17">
        <v>37865</v>
      </c>
      <c r="K179" s="14">
        <f t="shared" si="7"/>
        <v>7.4465822299903963E-4</v>
      </c>
      <c r="L179" s="134"/>
    </row>
    <row r="180" spans="1:12" ht="13.5" customHeight="1" x14ac:dyDescent="0.15">
      <c r="A180" s="202"/>
      <c r="B180" s="56">
        <v>158</v>
      </c>
      <c r="C180" s="57" t="s">
        <v>182</v>
      </c>
      <c r="D180" s="208">
        <v>43400</v>
      </c>
      <c r="E180" s="14">
        <f t="shared" si="6"/>
        <v>3.5265173901362389E-4</v>
      </c>
      <c r="F180" s="180"/>
      <c r="G180" s="201"/>
      <c r="H180" s="12">
        <v>543</v>
      </c>
      <c r="I180" s="16" t="s">
        <v>228</v>
      </c>
      <c r="J180" s="17">
        <v>3381804</v>
      </c>
      <c r="K180" s="14">
        <f t="shared" si="7"/>
        <v>6.6507015903104302E-2</v>
      </c>
      <c r="L180" s="134"/>
    </row>
    <row r="181" spans="1:12" ht="13.5" customHeight="1" thickBot="1" x14ac:dyDescent="0.2">
      <c r="A181" s="214" t="s">
        <v>292</v>
      </c>
      <c r="B181" s="46" t="s">
        <v>363</v>
      </c>
      <c r="C181" s="47"/>
      <c r="D181" s="24">
        <f>SUM(D167:D180)</f>
        <v>1153391883</v>
      </c>
      <c r="E181" s="25">
        <f t="shared" si="6"/>
        <v>9.3720196613859059</v>
      </c>
      <c r="F181" s="180"/>
      <c r="G181" s="201"/>
      <c r="H181" s="12">
        <v>545</v>
      </c>
      <c r="I181" s="16" t="s">
        <v>230</v>
      </c>
      <c r="J181" s="17">
        <v>1661388</v>
      </c>
      <c r="K181" s="14">
        <f t="shared" si="7"/>
        <v>3.2673081626618999E-2</v>
      </c>
      <c r="L181" s="134"/>
    </row>
    <row r="182" spans="1:12" ht="13.5" customHeight="1" x14ac:dyDescent="0.15">
      <c r="A182" s="187" t="s">
        <v>185</v>
      </c>
      <c r="B182" s="33">
        <v>501</v>
      </c>
      <c r="C182" s="34" t="s">
        <v>186</v>
      </c>
      <c r="D182" s="28">
        <v>3372359</v>
      </c>
      <c r="E182" s="29">
        <f t="shared" si="6"/>
        <v>2.7402494606641604E-2</v>
      </c>
      <c r="F182" s="180"/>
      <c r="G182" s="201"/>
      <c r="H182" s="12">
        <v>546</v>
      </c>
      <c r="I182" s="16" t="s">
        <v>231</v>
      </c>
      <c r="J182" s="17">
        <v>7113002</v>
      </c>
      <c r="K182" s="14">
        <f t="shared" si="7"/>
        <v>0.13988526157424047</v>
      </c>
      <c r="L182" s="134"/>
    </row>
    <row r="183" spans="1:12" ht="13.5" customHeight="1" x14ac:dyDescent="0.15">
      <c r="A183" s="211"/>
      <c r="B183" s="141">
        <v>502</v>
      </c>
      <c r="C183" s="142" t="s">
        <v>187</v>
      </c>
      <c r="D183" s="17">
        <v>2173</v>
      </c>
      <c r="E183" s="29">
        <f t="shared" si="6"/>
        <v>1.765696379900011E-5</v>
      </c>
      <c r="F183" s="180"/>
      <c r="G183" s="201"/>
      <c r="H183" s="12">
        <v>547</v>
      </c>
      <c r="I183" s="16" t="s">
        <v>232</v>
      </c>
      <c r="J183" s="17">
        <v>1727</v>
      </c>
      <c r="K183" s="14">
        <f t="shared" si="7"/>
        <v>3.3963416113015748E-5</v>
      </c>
      <c r="L183" s="134"/>
    </row>
    <row r="184" spans="1:12" ht="13.5" customHeight="1" x14ac:dyDescent="0.15">
      <c r="A184" s="211"/>
      <c r="B184" s="35">
        <v>503</v>
      </c>
      <c r="C184" s="36" t="s">
        <v>188</v>
      </c>
      <c r="D184" s="17">
        <v>403267</v>
      </c>
      <c r="E184" s="29">
        <f t="shared" si="6"/>
        <v>3.2767928303411766E-3</v>
      </c>
      <c r="F184" s="180"/>
      <c r="G184" s="201"/>
      <c r="H184" s="12">
        <v>548</v>
      </c>
      <c r="I184" s="41" t="s">
        <v>233</v>
      </c>
      <c r="J184" s="17">
        <v>1805</v>
      </c>
      <c r="K184" s="14">
        <f t="shared" si="7"/>
        <v>3.549737468673621E-5</v>
      </c>
      <c r="L184" s="134"/>
    </row>
    <row r="185" spans="1:12" ht="13.5" customHeight="1" x14ac:dyDescent="0.15">
      <c r="A185" s="211"/>
      <c r="B185" s="35">
        <v>504</v>
      </c>
      <c r="C185" s="36" t="s">
        <v>189</v>
      </c>
      <c r="D185" s="17">
        <v>2781067</v>
      </c>
      <c r="E185" s="14">
        <f t="shared" si="6"/>
        <v>2.259788280791249E-2</v>
      </c>
      <c r="F185" s="180"/>
      <c r="G185" s="201"/>
      <c r="H185" s="12">
        <v>549</v>
      </c>
      <c r="I185" s="16" t="s">
        <v>234</v>
      </c>
      <c r="J185" s="17">
        <v>668226</v>
      </c>
      <c r="K185" s="14">
        <f t="shared" si="7"/>
        <v>1.3141423101063152E-2</v>
      </c>
      <c r="L185" s="134"/>
    </row>
    <row r="186" spans="1:12" ht="13.5" customHeight="1" x14ac:dyDescent="0.15">
      <c r="A186" s="211"/>
      <c r="B186" s="35">
        <v>505</v>
      </c>
      <c r="C186" s="36" t="s">
        <v>190</v>
      </c>
      <c r="D186" s="17">
        <v>1808481</v>
      </c>
      <c r="E186" s="14">
        <f t="shared" si="6"/>
        <v>1.4695022341546028E-2</v>
      </c>
      <c r="F186" s="180"/>
      <c r="G186" s="201"/>
      <c r="H186" s="12">
        <v>551</v>
      </c>
      <c r="I186" s="16" t="s">
        <v>236</v>
      </c>
      <c r="J186" s="17">
        <v>16685874</v>
      </c>
      <c r="K186" s="14">
        <f t="shared" si="7"/>
        <v>0.32814666002973397</v>
      </c>
      <c r="L186" s="134"/>
    </row>
    <row r="187" spans="1:12" ht="13.5" customHeight="1" x14ac:dyDescent="0.15">
      <c r="A187" s="211"/>
      <c r="B187" s="35">
        <v>506</v>
      </c>
      <c r="C187" s="36" t="s">
        <v>191</v>
      </c>
      <c r="D187" s="17">
        <v>23856589</v>
      </c>
      <c r="E187" s="14">
        <f t="shared" si="6"/>
        <v>0.1938494838198915</v>
      </c>
      <c r="F187" s="180"/>
      <c r="G187" s="201"/>
      <c r="H187" s="12">
        <v>552</v>
      </c>
      <c r="I187" s="16" t="s">
        <v>237</v>
      </c>
      <c r="J187" s="17"/>
      <c r="K187" s="14">
        <f t="shared" si="7"/>
        <v>0</v>
      </c>
      <c r="L187" s="134"/>
    </row>
    <row r="188" spans="1:12" ht="13.5" customHeight="1" x14ac:dyDescent="0.15">
      <c r="A188" s="211"/>
      <c r="B188" s="35">
        <v>507</v>
      </c>
      <c r="C188" s="36" t="s">
        <v>192</v>
      </c>
      <c r="D188" s="17">
        <v>1435328</v>
      </c>
      <c r="E188" s="14">
        <f t="shared" si="6"/>
        <v>1.166292431463011E-2</v>
      </c>
      <c r="F188" s="180"/>
      <c r="G188" s="201"/>
      <c r="H188" s="12">
        <v>553</v>
      </c>
      <c r="I188" s="16" t="s">
        <v>238</v>
      </c>
      <c r="J188" s="17">
        <v>846659</v>
      </c>
      <c r="K188" s="14">
        <f t="shared" si="7"/>
        <v>1.6650510667533182E-2</v>
      </c>
      <c r="L188" s="134"/>
    </row>
    <row r="189" spans="1:12" ht="13.5" customHeight="1" x14ac:dyDescent="0.15">
      <c r="A189" s="211"/>
      <c r="B189" s="35">
        <v>509</v>
      </c>
      <c r="C189" s="36" t="s">
        <v>194</v>
      </c>
      <c r="D189" s="17">
        <v>381927</v>
      </c>
      <c r="E189" s="14">
        <f t="shared" si="6"/>
        <v>3.1033921826326347E-3</v>
      </c>
      <c r="F189" s="180"/>
      <c r="G189" s="201"/>
      <c r="H189" s="12">
        <v>554</v>
      </c>
      <c r="I189" s="16" t="s">
        <v>239</v>
      </c>
      <c r="J189" s="17">
        <v>692133</v>
      </c>
      <c r="K189" s="14">
        <f t="shared" si="7"/>
        <v>1.3611581403908472E-2</v>
      </c>
      <c r="L189" s="134"/>
    </row>
    <row r="190" spans="1:12" ht="13.5" customHeight="1" x14ac:dyDescent="0.15">
      <c r="A190" s="211"/>
      <c r="B190" s="35">
        <v>510</v>
      </c>
      <c r="C190" s="36" t="s">
        <v>195</v>
      </c>
      <c r="D190" s="17">
        <v>178285</v>
      </c>
      <c r="E190" s="14">
        <f t="shared" si="6"/>
        <v>1.4486754675125332E-3</v>
      </c>
      <c r="F190" s="180"/>
      <c r="G190" s="209"/>
      <c r="H190" s="12">
        <v>556</v>
      </c>
      <c r="I190" s="52" t="s">
        <v>490</v>
      </c>
      <c r="J190" s="17"/>
      <c r="K190" s="14">
        <f t="shared" si="7"/>
        <v>0</v>
      </c>
      <c r="L190" s="134"/>
    </row>
    <row r="191" spans="1:12" ht="13.5" customHeight="1" x14ac:dyDescent="0.15">
      <c r="A191" s="211"/>
      <c r="B191" s="35">
        <v>511</v>
      </c>
      <c r="C191" s="36" t="s">
        <v>196</v>
      </c>
      <c r="D191" s="17">
        <v>57033</v>
      </c>
      <c r="E191" s="14">
        <f t="shared" si="6"/>
        <v>4.6342826339087584E-4</v>
      </c>
      <c r="F191" s="180"/>
      <c r="G191" s="209"/>
      <c r="H191" s="56">
        <v>558</v>
      </c>
      <c r="I191" s="52" t="s">
        <v>364</v>
      </c>
      <c r="J191" s="53">
        <v>435</v>
      </c>
      <c r="K191" s="14">
        <f t="shared" si="7"/>
        <v>8.5547689688256232E-6</v>
      </c>
      <c r="L191" s="134"/>
    </row>
    <row r="192" spans="1:12" ht="13.5" customHeight="1" thickBot="1" x14ac:dyDescent="0.2">
      <c r="A192" s="211"/>
      <c r="B192" s="35">
        <v>512</v>
      </c>
      <c r="C192" s="36" t="s">
        <v>197</v>
      </c>
      <c r="D192" s="17">
        <v>2486</v>
      </c>
      <c r="E192" s="14">
        <f t="shared" si="6"/>
        <v>2.0200281640273481E-5</v>
      </c>
      <c r="F192" s="180"/>
      <c r="G192" s="203" t="s">
        <v>245</v>
      </c>
      <c r="H192" s="22" t="s">
        <v>246</v>
      </c>
      <c r="I192" s="23"/>
      <c r="J192" s="24">
        <f>SUM(J149:J191)</f>
        <v>66496113</v>
      </c>
      <c r="K192" s="25">
        <f t="shared" si="7"/>
        <v>1.3077215725055682</v>
      </c>
      <c r="L192" s="134"/>
    </row>
    <row r="193" spans="1:12" ht="13.5" customHeight="1" x14ac:dyDescent="0.15">
      <c r="A193" s="211"/>
      <c r="B193" s="35">
        <v>513</v>
      </c>
      <c r="C193" s="36" t="s">
        <v>198</v>
      </c>
      <c r="D193" s="17">
        <v>28616</v>
      </c>
      <c r="E193" s="14">
        <f t="shared" si="6"/>
        <v>2.3252263049801527E-4</v>
      </c>
      <c r="F193" s="180"/>
      <c r="G193" s="180"/>
      <c r="H193" s="181"/>
      <c r="I193" s="180"/>
      <c r="J193" s="180"/>
      <c r="K193" s="180"/>
      <c r="L193" s="134"/>
    </row>
    <row r="194" spans="1:12" ht="13.5" customHeight="1" x14ac:dyDescent="0.15">
      <c r="A194" s="211"/>
      <c r="B194" s="35">
        <v>514</v>
      </c>
      <c r="C194" s="36" t="s">
        <v>199</v>
      </c>
      <c r="D194" s="17">
        <v>145950</v>
      </c>
      <c r="E194" s="14">
        <f t="shared" si="6"/>
        <v>1.1859336707151708E-3</v>
      </c>
      <c r="F194" s="180"/>
      <c r="G194" s="180"/>
      <c r="H194" s="181"/>
      <c r="I194" s="180"/>
      <c r="J194" s="180"/>
      <c r="K194" s="180"/>
      <c r="L194" s="134"/>
    </row>
    <row r="195" spans="1:12" ht="13.5" customHeight="1" x14ac:dyDescent="0.15">
      <c r="A195" s="211"/>
      <c r="B195" s="35">
        <v>515</v>
      </c>
      <c r="C195" s="36" t="s">
        <v>200</v>
      </c>
      <c r="D195" s="17">
        <v>47479</v>
      </c>
      <c r="E195" s="14">
        <f t="shared" si="6"/>
        <v>3.8579612711124079E-4</v>
      </c>
      <c r="F195" s="180"/>
      <c r="G195" s="180"/>
      <c r="H195" s="181"/>
      <c r="I195" s="180"/>
      <c r="J195" s="180"/>
      <c r="K195" s="180"/>
      <c r="L195" s="134"/>
    </row>
    <row r="196" spans="1:12" ht="13.5" customHeight="1" x14ac:dyDescent="0.15">
      <c r="A196" s="211"/>
      <c r="B196" s="35">
        <v>516</v>
      </c>
      <c r="C196" s="36" t="s">
        <v>201</v>
      </c>
      <c r="D196" s="17">
        <v>122051</v>
      </c>
      <c r="E196" s="14">
        <f t="shared" si="6"/>
        <v>9.9173957139059494E-4</v>
      </c>
      <c r="F196" s="180"/>
      <c r="G196" s="215"/>
      <c r="H196" s="216"/>
      <c r="I196" s="215"/>
      <c r="J196" s="217"/>
      <c r="K196" s="218"/>
      <c r="L196" s="134"/>
    </row>
    <row r="197" spans="1:12" ht="13.5" customHeight="1" x14ac:dyDescent="0.15">
      <c r="A197" s="211"/>
      <c r="B197" s="35">
        <v>517</v>
      </c>
      <c r="C197" s="36" t="s">
        <v>202</v>
      </c>
      <c r="D197" s="17">
        <v>3210425</v>
      </c>
      <c r="E197" s="14">
        <f t="shared" si="6"/>
        <v>2.6086681088083263E-2</v>
      </c>
      <c r="F197" s="180"/>
      <c r="G197" s="215"/>
      <c r="H197" s="54"/>
      <c r="I197" s="219"/>
      <c r="J197" s="220"/>
      <c r="K197" s="218"/>
      <c r="L197" s="134"/>
    </row>
    <row r="198" spans="1:12" ht="13.5" customHeight="1" x14ac:dyDescent="0.15">
      <c r="A198" s="211"/>
      <c r="B198" s="35">
        <v>518</v>
      </c>
      <c r="C198" s="36" t="s">
        <v>203</v>
      </c>
      <c r="D198" s="17">
        <v>77873</v>
      </c>
      <c r="E198" s="14">
        <f t="shared" si="6"/>
        <v>6.3276610304626574E-4</v>
      </c>
      <c r="F198" s="180"/>
      <c r="G198" s="215"/>
      <c r="H198" s="54"/>
      <c r="I198" s="219"/>
      <c r="J198" s="220"/>
      <c r="K198" s="218"/>
      <c r="L198" s="134"/>
    </row>
    <row r="199" spans="1:12" ht="13.5" customHeight="1" x14ac:dyDescent="0.15">
      <c r="A199" s="211"/>
      <c r="B199" s="35">
        <v>519</v>
      </c>
      <c r="C199" s="36" t="s">
        <v>204</v>
      </c>
      <c r="D199" s="17">
        <v>87976</v>
      </c>
      <c r="E199" s="14">
        <f t="shared" si="6"/>
        <v>7.1485920256826217E-4</v>
      </c>
      <c r="F199" s="180"/>
      <c r="G199" s="215"/>
      <c r="H199" s="216"/>
      <c r="I199" s="215"/>
      <c r="J199" s="217"/>
      <c r="K199" s="218"/>
      <c r="L199" s="134"/>
    </row>
    <row r="200" spans="1:12" ht="13.5" customHeight="1" x14ac:dyDescent="0.15">
      <c r="A200" s="211"/>
      <c r="B200" s="35">
        <v>520</v>
      </c>
      <c r="C200" s="36" t="s">
        <v>205</v>
      </c>
      <c r="D200" s="17">
        <v>7766</v>
      </c>
      <c r="E200" s="14">
        <f t="shared" si="6"/>
        <v>6.3103534681562299E-5</v>
      </c>
      <c r="F200" s="180"/>
      <c r="G200" s="221"/>
      <c r="H200" s="222"/>
      <c r="I200" s="180"/>
      <c r="J200" s="220"/>
      <c r="K200" s="218"/>
      <c r="L200" s="134"/>
    </row>
    <row r="201" spans="1:12" ht="13.5" customHeight="1" x14ac:dyDescent="0.15">
      <c r="A201" s="211"/>
      <c r="B201" s="35">
        <v>521</v>
      </c>
      <c r="C201" s="36" t="s">
        <v>206</v>
      </c>
      <c r="D201" s="17">
        <v>400206</v>
      </c>
      <c r="E201" s="14">
        <f t="shared" si="6"/>
        <v>3.2519203194397782E-3</v>
      </c>
      <c r="F201" s="180"/>
      <c r="G201" s="221"/>
      <c r="H201" s="222"/>
      <c r="I201" s="180"/>
      <c r="J201" s="180"/>
      <c r="K201" s="180"/>
      <c r="L201" s="134"/>
    </row>
    <row r="202" spans="1:12" ht="13.5" customHeight="1" x14ac:dyDescent="0.15">
      <c r="A202" s="211"/>
      <c r="B202" s="35">
        <v>522</v>
      </c>
      <c r="C202" s="36" t="s">
        <v>207</v>
      </c>
      <c r="D202" s="17">
        <v>349974</v>
      </c>
      <c r="E202" s="14">
        <f t="shared" si="6"/>
        <v>2.8437543711878808E-3</v>
      </c>
      <c r="F202" s="180"/>
      <c r="G202" s="221"/>
      <c r="H202" s="222"/>
      <c r="I202" s="180"/>
      <c r="J202" s="180"/>
      <c r="K202" s="180"/>
      <c r="L202" s="134"/>
    </row>
    <row r="203" spans="1:12" ht="13.5" customHeight="1" x14ac:dyDescent="0.15">
      <c r="A203" s="211"/>
      <c r="B203" s="35">
        <v>523</v>
      </c>
      <c r="C203" s="36" t="s">
        <v>208</v>
      </c>
      <c r="D203" s="17">
        <v>1429691</v>
      </c>
      <c r="E203" s="14">
        <f t="shared" si="6"/>
        <v>1.1617120216638872E-2</v>
      </c>
      <c r="F203" s="180"/>
      <c r="G203" s="221"/>
      <c r="H203" s="222"/>
      <c r="I203" s="180"/>
      <c r="J203" s="180"/>
      <c r="K203" s="180"/>
      <c r="L203" s="134"/>
    </row>
    <row r="204" spans="1:12" ht="13.5" customHeight="1" x14ac:dyDescent="0.15">
      <c r="A204" s="211"/>
      <c r="B204" s="35">
        <v>524</v>
      </c>
      <c r="C204" s="36" t="s">
        <v>209</v>
      </c>
      <c r="D204" s="17">
        <v>5346270</v>
      </c>
      <c r="E204" s="14">
        <f t="shared" si="6"/>
        <v>4.344173762065362E-2</v>
      </c>
      <c r="F204" s="180"/>
      <c r="G204" s="221"/>
      <c r="H204" s="222"/>
      <c r="I204" s="180"/>
      <c r="J204" s="180"/>
      <c r="K204" s="180"/>
      <c r="L204" s="134"/>
    </row>
    <row r="205" spans="1:12" ht="13.5" customHeight="1" x14ac:dyDescent="0.15">
      <c r="A205" s="211"/>
      <c r="B205" s="35">
        <v>525</v>
      </c>
      <c r="C205" s="36" t="s">
        <v>210</v>
      </c>
      <c r="D205" s="17">
        <v>50198</v>
      </c>
      <c r="E205" s="14">
        <f t="shared" si="6"/>
        <v>4.0788967730428328E-4</v>
      </c>
      <c r="F205" s="180"/>
      <c r="G205" s="221"/>
      <c r="H205" s="222"/>
      <c r="I205" s="180"/>
      <c r="J205" s="180"/>
      <c r="K205" s="180"/>
      <c r="L205" s="134"/>
    </row>
    <row r="206" spans="1:12" ht="13.5" customHeight="1" x14ac:dyDescent="0.15">
      <c r="A206" s="211"/>
      <c r="B206" s="35">
        <v>526</v>
      </c>
      <c r="C206" s="36" t="s">
        <v>211</v>
      </c>
      <c r="D206" s="17">
        <v>324723</v>
      </c>
      <c r="E206" s="14">
        <f t="shared" si="6"/>
        <v>2.6385744388875807E-3</v>
      </c>
      <c r="F206" s="180"/>
      <c r="G206" s="221"/>
      <c r="H206" s="222"/>
      <c r="I206" s="180"/>
      <c r="J206" s="180"/>
      <c r="K206" s="180"/>
      <c r="L206" s="134"/>
    </row>
    <row r="207" spans="1:12" ht="13.5" customHeight="1" x14ac:dyDescent="0.15">
      <c r="A207" s="211"/>
      <c r="B207" s="35">
        <v>527</v>
      </c>
      <c r="C207" s="36" t="s">
        <v>212</v>
      </c>
      <c r="D207" s="17">
        <v>169804</v>
      </c>
      <c r="E207" s="14">
        <f t="shared" si="6"/>
        <v>1.379762117314963E-3</v>
      </c>
      <c r="F207" s="180"/>
      <c r="G207" s="221"/>
      <c r="H207" s="222"/>
      <c r="I207" s="180"/>
      <c r="J207" s="180"/>
      <c r="K207" s="180"/>
      <c r="L207" s="134"/>
    </row>
    <row r="208" spans="1:12" ht="13.5" customHeight="1" x14ac:dyDescent="0.15">
      <c r="A208" s="211"/>
      <c r="B208" s="35">
        <v>528</v>
      </c>
      <c r="C208" s="36" t="s">
        <v>213</v>
      </c>
      <c r="D208" s="17">
        <v>308096</v>
      </c>
      <c r="E208" s="14">
        <f t="shared" si="6"/>
        <v>2.5034698198880523E-3</v>
      </c>
      <c r="F208" s="180"/>
      <c r="G208" s="221"/>
      <c r="H208" s="222"/>
      <c r="I208" s="180"/>
      <c r="J208" s="180"/>
      <c r="K208" s="180"/>
      <c r="L208" s="134"/>
    </row>
    <row r="209" spans="1:12" ht="13.5" customHeight="1" x14ac:dyDescent="0.15">
      <c r="A209" s="211"/>
      <c r="B209" s="35">
        <v>529</v>
      </c>
      <c r="C209" s="36" t="s">
        <v>214</v>
      </c>
      <c r="D209" s="17">
        <v>16692</v>
      </c>
      <c r="E209" s="14">
        <f t="shared" si="6"/>
        <v>1.3563278404643802E-4</v>
      </c>
      <c r="F209" s="180"/>
      <c r="G209" s="221"/>
      <c r="H209" s="222"/>
      <c r="I209" s="180"/>
      <c r="J209" s="180"/>
      <c r="K209" s="180"/>
      <c r="L209" s="134"/>
    </row>
    <row r="210" spans="1:12" ht="13.5" customHeight="1" x14ac:dyDescent="0.15">
      <c r="A210" s="211"/>
      <c r="B210" s="35">
        <v>531</v>
      </c>
      <c r="C210" s="36" t="s">
        <v>216</v>
      </c>
      <c r="D210" s="17">
        <v>1823891</v>
      </c>
      <c r="E210" s="14">
        <f t="shared" si="6"/>
        <v>1.4820238085744184E-2</v>
      </c>
      <c r="F210" s="180"/>
      <c r="G210" s="221"/>
      <c r="H210" s="222"/>
      <c r="I210" s="180"/>
      <c r="J210" s="180"/>
      <c r="K210" s="180"/>
      <c r="L210" s="134"/>
    </row>
    <row r="211" spans="1:12" ht="13.5" customHeight="1" x14ac:dyDescent="0.15">
      <c r="A211" s="211"/>
      <c r="B211" s="35">
        <v>532</v>
      </c>
      <c r="C211" s="36" t="s">
        <v>217</v>
      </c>
      <c r="D211" s="17">
        <v>31922</v>
      </c>
      <c r="E211" s="14">
        <f t="shared" si="6"/>
        <v>2.593859173454586E-4</v>
      </c>
      <c r="F211" s="180"/>
      <c r="G211" s="221"/>
      <c r="H211" s="222"/>
      <c r="I211" s="180"/>
      <c r="J211" s="180"/>
      <c r="K211" s="180"/>
      <c r="L211" s="134"/>
    </row>
    <row r="212" spans="1:12" ht="13.5" customHeight="1" x14ac:dyDescent="0.15">
      <c r="A212" s="211"/>
      <c r="B212" s="35">
        <v>533</v>
      </c>
      <c r="C212" s="36" t="s">
        <v>218</v>
      </c>
      <c r="D212" s="17">
        <v>935816</v>
      </c>
      <c r="E212" s="14">
        <f t="shared" si="6"/>
        <v>7.604081562137638E-3</v>
      </c>
      <c r="F212" s="180"/>
      <c r="G212" s="221"/>
      <c r="H212" s="222"/>
      <c r="I212" s="180"/>
      <c r="J212" s="180"/>
      <c r="K212" s="180"/>
      <c r="L212" s="134"/>
    </row>
    <row r="213" spans="1:12" ht="13.5" customHeight="1" x14ac:dyDescent="0.15">
      <c r="A213" s="211"/>
      <c r="B213" s="35">
        <v>534</v>
      </c>
      <c r="C213" s="36" t="s">
        <v>219</v>
      </c>
      <c r="D213" s="17">
        <v>159313</v>
      </c>
      <c r="E213" s="14">
        <f t="shared" si="6"/>
        <v>1.2945162787437205E-3</v>
      </c>
      <c r="F213" s="180"/>
      <c r="G213" s="221"/>
      <c r="H213" s="222"/>
      <c r="I213" s="180"/>
      <c r="J213" s="180"/>
      <c r="K213" s="180"/>
      <c r="L213" s="134"/>
    </row>
    <row r="214" spans="1:12" ht="13.5" customHeight="1" x14ac:dyDescent="0.15">
      <c r="A214" s="211"/>
      <c r="B214" s="35">
        <v>535</v>
      </c>
      <c r="C214" s="36" t="s">
        <v>220</v>
      </c>
      <c r="D214" s="17">
        <v>456580</v>
      </c>
      <c r="E214" s="14">
        <f t="shared" si="6"/>
        <v>3.7099938018165996E-3</v>
      </c>
      <c r="F214" s="180"/>
      <c r="G214" s="221"/>
      <c r="H214" s="222"/>
      <c r="I214" s="180"/>
      <c r="J214" s="180"/>
      <c r="K214" s="180"/>
      <c r="L214" s="134"/>
    </row>
    <row r="215" spans="1:12" ht="13.5" customHeight="1" x14ac:dyDescent="0.15">
      <c r="A215" s="211"/>
      <c r="B215" s="35">
        <v>537</v>
      </c>
      <c r="C215" s="36" t="s">
        <v>222</v>
      </c>
      <c r="D215" s="17">
        <v>1116</v>
      </c>
      <c r="E215" s="14">
        <f t="shared" si="6"/>
        <v>9.0681875746360437E-6</v>
      </c>
      <c r="F215" s="180"/>
      <c r="G215" s="221"/>
      <c r="H215" s="222"/>
      <c r="I215" s="180"/>
      <c r="J215" s="180"/>
      <c r="K215" s="180"/>
      <c r="L215" s="134"/>
    </row>
    <row r="216" spans="1:12" ht="13.5" customHeight="1" x14ac:dyDescent="0.15">
      <c r="A216" s="211"/>
      <c r="B216" s="35">
        <v>538</v>
      </c>
      <c r="C216" s="36" t="s">
        <v>223</v>
      </c>
      <c r="D216" s="17">
        <v>4307886</v>
      </c>
      <c r="E216" s="14">
        <f t="shared" si="6"/>
        <v>3.5004227865724526E-2</v>
      </c>
      <c r="F216" s="180"/>
      <c r="G216" s="221"/>
      <c r="H216" s="222"/>
      <c r="I216" s="180"/>
      <c r="J216" s="180"/>
      <c r="K216" s="180"/>
      <c r="L216" s="134"/>
    </row>
    <row r="217" spans="1:12" ht="13.5" customHeight="1" x14ac:dyDescent="0.15">
      <c r="A217" s="211"/>
      <c r="B217" s="35">
        <v>539</v>
      </c>
      <c r="C217" s="36" t="s">
        <v>224</v>
      </c>
      <c r="D217" s="17">
        <v>154178</v>
      </c>
      <c r="E217" s="14">
        <f t="shared" si="6"/>
        <v>1.2527912400378458E-3</v>
      </c>
      <c r="F217" s="180"/>
      <c r="G217" s="221"/>
      <c r="H217" s="222"/>
      <c r="I217" s="180"/>
      <c r="J217" s="180"/>
      <c r="K217" s="180"/>
      <c r="L217" s="134"/>
    </row>
    <row r="218" spans="1:12" ht="13.5" customHeight="1" x14ac:dyDescent="0.15">
      <c r="A218" s="211"/>
      <c r="B218" s="35">
        <v>540</v>
      </c>
      <c r="C218" s="36" t="s">
        <v>225</v>
      </c>
      <c r="D218" s="17">
        <v>72107</v>
      </c>
      <c r="E218" s="14">
        <f t="shared" si="6"/>
        <v>5.8591380057731297E-4</v>
      </c>
      <c r="F218" s="180"/>
      <c r="G218" s="221"/>
      <c r="H218" s="222"/>
      <c r="I218" s="180"/>
      <c r="J218" s="180"/>
      <c r="K218" s="180"/>
      <c r="L218" s="134"/>
    </row>
    <row r="219" spans="1:12" ht="13.5" customHeight="1" x14ac:dyDescent="0.15">
      <c r="A219" s="211"/>
      <c r="B219" s="35">
        <v>541</v>
      </c>
      <c r="C219" s="36" t="s">
        <v>226</v>
      </c>
      <c r="D219" s="17">
        <v>12889112</v>
      </c>
      <c r="E219" s="14">
        <f t="shared" si="6"/>
        <v>0.10473197606316517</v>
      </c>
      <c r="F219" s="180"/>
      <c r="G219" s="221"/>
      <c r="H219" s="222"/>
      <c r="I219" s="180"/>
      <c r="J219" s="180"/>
      <c r="K219" s="180"/>
      <c r="L219" s="134"/>
    </row>
    <row r="220" spans="1:12" ht="13.5" customHeight="1" x14ac:dyDescent="0.15">
      <c r="A220" s="211"/>
      <c r="B220" s="35">
        <v>542</v>
      </c>
      <c r="C220" s="36" t="s">
        <v>227</v>
      </c>
      <c r="D220" s="17">
        <v>2764132</v>
      </c>
      <c r="E220" s="14">
        <f t="shared" si="6"/>
        <v>2.2460275499152221E-2</v>
      </c>
      <c r="F220" s="180"/>
      <c r="G220" s="221"/>
      <c r="H220" s="222"/>
      <c r="I220" s="180"/>
      <c r="J220" s="180"/>
      <c r="K220" s="180"/>
      <c r="L220" s="134"/>
    </row>
    <row r="221" spans="1:12" ht="13.5" customHeight="1" x14ac:dyDescent="0.15">
      <c r="A221" s="211"/>
      <c r="B221" s="35">
        <v>543</v>
      </c>
      <c r="C221" s="36" t="s">
        <v>228</v>
      </c>
      <c r="D221" s="17">
        <v>3540454</v>
      </c>
      <c r="E221" s="14">
        <f t="shared" si="6"/>
        <v>2.8768370046030896E-2</v>
      </c>
      <c r="F221" s="180"/>
      <c r="G221" s="221"/>
      <c r="H221" s="222"/>
      <c r="I221" s="180"/>
      <c r="J221" s="180"/>
      <c r="K221" s="180"/>
      <c r="L221" s="134"/>
    </row>
    <row r="222" spans="1:12" ht="13.5" customHeight="1" x14ac:dyDescent="0.15">
      <c r="A222" s="211"/>
      <c r="B222" s="35">
        <v>544</v>
      </c>
      <c r="C222" s="36" t="s">
        <v>229</v>
      </c>
      <c r="D222" s="17">
        <v>452085</v>
      </c>
      <c r="E222" s="14">
        <f t="shared" si="6"/>
        <v>3.6734691574187598E-3</v>
      </c>
      <c r="F222" s="180"/>
      <c r="G222" s="221"/>
      <c r="H222" s="222"/>
      <c r="I222" s="180"/>
      <c r="J222" s="180"/>
      <c r="K222" s="180"/>
      <c r="L222" s="134"/>
    </row>
    <row r="223" spans="1:12" ht="13.5" customHeight="1" x14ac:dyDescent="0.15">
      <c r="A223" s="211"/>
      <c r="B223" s="35">
        <v>545</v>
      </c>
      <c r="C223" s="36" t="s">
        <v>230</v>
      </c>
      <c r="D223" s="17">
        <v>1134284</v>
      </c>
      <c r="E223" s="14">
        <f t="shared" si="6"/>
        <v>9.2167563395237195E-3</v>
      </c>
      <c r="F223" s="180"/>
      <c r="G223" s="221"/>
      <c r="H223" s="222"/>
      <c r="I223" s="180"/>
      <c r="J223" s="180"/>
      <c r="K223" s="180"/>
      <c r="L223" s="134"/>
    </row>
    <row r="224" spans="1:12" ht="13.5" customHeight="1" x14ac:dyDescent="0.15">
      <c r="A224" s="211"/>
      <c r="B224" s="35">
        <v>546</v>
      </c>
      <c r="C224" s="36" t="s">
        <v>231</v>
      </c>
      <c r="D224" s="17">
        <v>6934782</v>
      </c>
      <c r="E224" s="14">
        <f t="shared" si="6"/>
        <v>5.6349376312911911E-2</v>
      </c>
      <c r="F224" s="180"/>
      <c r="G224" s="221"/>
      <c r="H224" s="222"/>
      <c r="I224" s="180"/>
      <c r="J224" s="180"/>
      <c r="K224" s="180"/>
      <c r="L224" s="134"/>
    </row>
    <row r="225" spans="1:12" ht="13.5" customHeight="1" x14ac:dyDescent="0.15">
      <c r="A225" s="211"/>
      <c r="B225" s="35">
        <v>547</v>
      </c>
      <c r="C225" s="36" t="s">
        <v>232</v>
      </c>
      <c r="D225" s="17">
        <v>3102703</v>
      </c>
      <c r="E225" s="14">
        <f t="shared" si="6"/>
        <v>2.5211373469879908E-2</v>
      </c>
      <c r="F225" s="180"/>
      <c r="G225" s="221"/>
      <c r="H225" s="222"/>
      <c r="I225" s="180"/>
      <c r="J225" s="180"/>
      <c r="K225" s="180"/>
      <c r="L225" s="134"/>
    </row>
    <row r="226" spans="1:12" ht="13.5" customHeight="1" x14ac:dyDescent="0.15">
      <c r="A226" s="211"/>
      <c r="B226" s="35">
        <v>548</v>
      </c>
      <c r="C226" s="36" t="s">
        <v>233</v>
      </c>
      <c r="D226" s="17">
        <v>1184167</v>
      </c>
      <c r="E226" s="14">
        <f t="shared" ref="E226:E238" si="8">D226/$D$6*100</f>
        <v>9.6220864477545177E-3</v>
      </c>
      <c r="F226" s="180"/>
      <c r="G226" s="221"/>
      <c r="H226" s="222"/>
      <c r="I226" s="180"/>
      <c r="J226" s="180"/>
      <c r="K226" s="180"/>
      <c r="L226" s="134"/>
    </row>
    <row r="227" spans="1:12" ht="13.5" customHeight="1" x14ac:dyDescent="0.15">
      <c r="A227" s="211"/>
      <c r="B227" s="35">
        <v>549</v>
      </c>
      <c r="C227" s="36" t="s">
        <v>234</v>
      </c>
      <c r="D227" s="17">
        <v>263624</v>
      </c>
      <c r="E227" s="14">
        <f t="shared" si="8"/>
        <v>2.1421074204084701E-3</v>
      </c>
      <c r="F227" s="180"/>
      <c r="G227" s="221"/>
      <c r="H227" s="222"/>
      <c r="I227" s="180"/>
      <c r="J227" s="180"/>
      <c r="K227" s="180"/>
      <c r="L227" s="134"/>
    </row>
    <row r="228" spans="1:12" ht="13.5" customHeight="1" x14ac:dyDescent="0.15">
      <c r="A228" s="211"/>
      <c r="B228" s="35">
        <v>550</v>
      </c>
      <c r="C228" s="36" t="s">
        <v>235</v>
      </c>
      <c r="D228" s="17">
        <v>216704</v>
      </c>
      <c r="E228" s="14">
        <f t="shared" si="8"/>
        <v>1.7608535127006534E-3</v>
      </c>
      <c r="F228" s="180"/>
      <c r="G228" s="221"/>
      <c r="H228" s="222"/>
      <c r="I228" s="180"/>
      <c r="J228" s="180"/>
      <c r="K228" s="180"/>
      <c r="L228" s="134"/>
    </row>
    <row r="229" spans="1:12" ht="13.5" customHeight="1" x14ac:dyDescent="0.15">
      <c r="A229" s="211"/>
      <c r="B229" s="35">
        <v>551</v>
      </c>
      <c r="C229" s="36" t="s">
        <v>236</v>
      </c>
      <c r="D229" s="17">
        <v>124664073</v>
      </c>
      <c r="E229" s="14">
        <f t="shared" si="8"/>
        <v>1.0129723994463447</v>
      </c>
      <c r="F229" s="180"/>
      <c r="G229" s="221"/>
      <c r="H229" s="222"/>
      <c r="I229" s="180"/>
      <c r="J229" s="180"/>
      <c r="K229" s="180"/>
      <c r="L229" s="134"/>
    </row>
    <row r="230" spans="1:12" ht="13.5" customHeight="1" x14ac:dyDescent="0.15">
      <c r="A230" s="211"/>
      <c r="B230" s="35">
        <v>552</v>
      </c>
      <c r="C230" s="36" t="s">
        <v>237</v>
      </c>
      <c r="D230" s="17">
        <v>522691</v>
      </c>
      <c r="E230" s="14">
        <f t="shared" si="8"/>
        <v>4.2471864082205095E-3</v>
      </c>
      <c r="F230" s="180"/>
      <c r="G230" s="221"/>
      <c r="H230" s="222"/>
      <c r="I230" s="180"/>
      <c r="J230" s="180"/>
      <c r="K230" s="180"/>
      <c r="L230" s="134"/>
    </row>
    <row r="231" spans="1:12" ht="13.5" customHeight="1" x14ac:dyDescent="0.15">
      <c r="A231" s="211"/>
      <c r="B231" s="35">
        <v>553</v>
      </c>
      <c r="C231" s="36" t="s">
        <v>238</v>
      </c>
      <c r="D231" s="17">
        <v>287911</v>
      </c>
      <c r="E231" s="14">
        <f t="shared" si="8"/>
        <v>2.339454258782292E-3</v>
      </c>
      <c r="F231" s="180"/>
      <c r="G231" s="221"/>
      <c r="H231" s="222"/>
      <c r="I231" s="180"/>
      <c r="J231" s="180"/>
      <c r="K231" s="180"/>
      <c r="L231" s="134"/>
    </row>
    <row r="232" spans="1:12" ht="13.5" customHeight="1" x14ac:dyDescent="0.15">
      <c r="A232" s="211"/>
      <c r="B232" s="35">
        <v>554</v>
      </c>
      <c r="C232" s="36" t="s">
        <v>239</v>
      </c>
      <c r="D232" s="17">
        <v>801553</v>
      </c>
      <c r="E232" s="14">
        <f t="shared" si="8"/>
        <v>6.5131119668568509E-3</v>
      </c>
      <c r="F232" s="180"/>
      <c r="G232" s="221"/>
      <c r="H232" s="222"/>
      <c r="I232" s="180"/>
      <c r="J232" s="180"/>
      <c r="K232" s="180"/>
      <c r="L232" s="134"/>
    </row>
    <row r="233" spans="1:12" ht="13.5" customHeight="1" x14ac:dyDescent="0.15">
      <c r="A233" s="211"/>
      <c r="B233" s="35">
        <v>555</v>
      </c>
      <c r="C233" s="36" t="s">
        <v>240</v>
      </c>
      <c r="D233" s="17">
        <v>1724522</v>
      </c>
      <c r="E233" s="14">
        <f t="shared" si="8"/>
        <v>1.4012803738876792E-2</v>
      </c>
      <c r="F233" s="180"/>
      <c r="G233" s="221"/>
      <c r="H233" s="222"/>
      <c r="I233" s="180"/>
      <c r="J233" s="180"/>
      <c r="K233" s="180"/>
      <c r="L233" s="134"/>
    </row>
    <row r="234" spans="1:12" ht="13.5" customHeight="1" x14ac:dyDescent="0.15">
      <c r="A234" s="211"/>
      <c r="B234" s="35">
        <v>556</v>
      </c>
      <c r="C234" s="36" t="s">
        <v>241</v>
      </c>
      <c r="D234" s="17">
        <v>628102</v>
      </c>
      <c r="E234" s="14">
        <f t="shared" si="8"/>
        <v>5.1037157276021938E-3</v>
      </c>
      <c r="F234" s="180"/>
      <c r="G234" s="221"/>
      <c r="H234" s="222"/>
      <c r="I234" s="180"/>
      <c r="J234" s="180"/>
      <c r="K234" s="180"/>
      <c r="L234" s="134"/>
    </row>
    <row r="235" spans="1:12" ht="13.5" customHeight="1" x14ac:dyDescent="0.15">
      <c r="A235" s="211"/>
      <c r="B235" s="35">
        <v>558</v>
      </c>
      <c r="C235" s="36" t="s">
        <v>365</v>
      </c>
      <c r="D235" s="17">
        <v>569</v>
      </c>
      <c r="E235" s="14">
        <f t="shared" si="8"/>
        <v>4.623475564487374E-6</v>
      </c>
      <c r="F235" s="180"/>
      <c r="G235" s="221"/>
      <c r="H235" s="222"/>
      <c r="I235" s="180"/>
      <c r="J235" s="180"/>
      <c r="K235" s="180"/>
      <c r="L235" s="134"/>
    </row>
    <row r="236" spans="1:12" ht="13.5" customHeight="1" x14ac:dyDescent="0.15">
      <c r="A236" s="211"/>
      <c r="B236" s="35">
        <v>559</v>
      </c>
      <c r="C236" s="36" t="s">
        <v>243</v>
      </c>
      <c r="D236" s="17">
        <v>3570</v>
      </c>
      <c r="E236" s="14">
        <v>0</v>
      </c>
      <c r="F236" s="180"/>
      <c r="G236" s="221"/>
      <c r="H236" s="222"/>
      <c r="I236" s="180"/>
      <c r="J236" s="180"/>
      <c r="K236" s="180"/>
      <c r="L236" s="134"/>
    </row>
    <row r="237" spans="1:12" ht="13.5" customHeight="1" x14ac:dyDescent="0.15">
      <c r="A237" s="211"/>
      <c r="B237" s="35">
        <v>560</v>
      </c>
      <c r="C237" s="36" t="s">
        <v>293</v>
      </c>
      <c r="D237" s="17">
        <v>437210</v>
      </c>
      <c r="E237" s="14">
        <f t="shared" si="8"/>
        <v>3.5526006178374773E-3</v>
      </c>
      <c r="F237" s="180"/>
      <c r="G237" s="221"/>
      <c r="H237" s="222"/>
      <c r="I237" s="180"/>
      <c r="J237" s="180"/>
      <c r="K237" s="180"/>
      <c r="L237" s="134"/>
    </row>
    <row r="238" spans="1:12" ht="13.5" customHeight="1" thickBot="1" x14ac:dyDescent="0.2">
      <c r="A238" s="23" t="s">
        <v>366</v>
      </c>
      <c r="B238" s="22" t="s">
        <v>246</v>
      </c>
      <c r="C238" s="32"/>
      <c r="D238" s="24">
        <f>SUM(D182:D237)</f>
        <v>215897842</v>
      </c>
      <c r="E238" s="25">
        <f t="shared" si="8"/>
        <v>1.7543029822716272</v>
      </c>
      <c r="F238" s="180"/>
      <c r="G238" s="221"/>
      <c r="H238" s="222"/>
      <c r="I238" s="180"/>
      <c r="J238" s="180"/>
      <c r="K238" s="180"/>
      <c r="L238" s="134"/>
    </row>
    <row r="239" spans="1:12" ht="13.5" customHeight="1" x14ac:dyDescent="0.15">
      <c r="A239" s="180"/>
      <c r="B239" s="181"/>
      <c r="C239" s="180"/>
      <c r="D239" s="180"/>
      <c r="E239" s="180"/>
      <c r="F239" s="180"/>
      <c r="G239" s="221"/>
      <c r="H239" s="222"/>
      <c r="I239" s="180"/>
      <c r="J239" s="180"/>
      <c r="K239" s="180"/>
      <c r="L239" s="134"/>
    </row>
    <row r="240" spans="1:12" ht="13.5" customHeight="1" x14ac:dyDescent="0.15">
      <c r="A240" s="134"/>
      <c r="B240" s="143"/>
      <c r="C240" s="134"/>
      <c r="D240" s="134"/>
      <c r="E240" s="134"/>
      <c r="F240" s="134"/>
      <c r="G240" s="6"/>
      <c r="H240" s="55"/>
      <c r="I240" s="134"/>
      <c r="J240" s="134"/>
      <c r="K240" s="134"/>
      <c r="L240" s="134"/>
    </row>
    <row r="241" spans="1:12" ht="13.5" customHeight="1" x14ac:dyDescent="0.15">
      <c r="A241" s="134"/>
      <c r="B241" s="143"/>
      <c r="C241" s="134"/>
      <c r="D241" s="134"/>
      <c r="E241" s="134"/>
      <c r="F241" s="134"/>
      <c r="G241" s="6"/>
      <c r="H241" s="55"/>
      <c r="I241" s="134"/>
      <c r="J241" s="134"/>
      <c r="K241" s="134"/>
      <c r="L241" s="134"/>
    </row>
    <row r="242" spans="1:12" ht="13.5" customHeight="1" x14ac:dyDescent="0.15">
      <c r="A242" s="134"/>
      <c r="B242" s="143"/>
      <c r="C242" s="134"/>
      <c r="D242" s="134"/>
      <c r="E242" s="134"/>
      <c r="F242" s="134"/>
      <c r="G242" s="6"/>
      <c r="H242" s="55"/>
      <c r="I242" s="134"/>
      <c r="J242" s="134"/>
      <c r="K242" s="134"/>
      <c r="L242" s="134"/>
    </row>
    <row r="243" spans="1:12" ht="13.5" customHeight="1" x14ac:dyDescent="0.15">
      <c r="A243" s="134"/>
      <c r="B243" s="143"/>
      <c r="C243" s="134"/>
      <c r="D243" s="134"/>
      <c r="E243" s="134"/>
      <c r="F243" s="134"/>
      <c r="G243" s="6"/>
      <c r="H243" s="55"/>
      <c r="I243" s="134"/>
      <c r="J243" s="134"/>
      <c r="K243" s="134"/>
      <c r="L243" s="134"/>
    </row>
  </sheetData>
  <mergeCells count="2">
    <mergeCell ref="A6:C6"/>
    <mergeCell ref="G6:I6"/>
  </mergeCells>
  <phoneticPr fontId="5"/>
  <pageMargins left="0.9055118110236221" right="0.51181102362204722" top="0.74803149606299213" bottom="0.74803149606299213" header="0.31496062992125984" footer="0.31496062992125984"/>
  <pageSetup paperSize="9" scale="76" fitToHeight="0" orientation="portrait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69"/>
  <sheetViews>
    <sheetView tabSelected="1" workbookViewId="0">
      <selection activeCell="P11" sqref="P11"/>
    </sheetView>
  </sheetViews>
  <sheetFormatPr defaultRowHeight="13.5" customHeight="1" x14ac:dyDescent="0.15"/>
  <cols>
    <col min="1" max="1" width="6.625" style="106" customWidth="1"/>
    <col min="2" max="2" width="7.125" style="105" customWidth="1"/>
    <col min="3" max="3" width="19.125" style="106" customWidth="1"/>
    <col min="4" max="4" width="14.625" style="106" customWidth="1"/>
    <col min="5" max="7" width="6.625" style="106" customWidth="1"/>
    <col min="8" max="8" width="7.125" style="105" customWidth="1"/>
    <col min="9" max="9" width="19.125" style="106" customWidth="1"/>
    <col min="10" max="10" width="14.625" style="106" customWidth="1"/>
    <col min="11" max="11" width="6.625" style="106" customWidth="1"/>
    <col min="12" max="16384" width="9" style="106"/>
  </cols>
  <sheetData>
    <row r="1" spans="1:12" s="63" customFormat="1" ht="15.75" customHeight="1" x14ac:dyDescent="0.15">
      <c r="A1" s="223" t="s">
        <v>489</v>
      </c>
      <c r="B1" s="224"/>
      <c r="C1" s="225"/>
      <c r="D1" s="225"/>
      <c r="E1" s="226"/>
      <c r="H1" s="102"/>
    </row>
    <row r="2" spans="1:12" s="63" customFormat="1" ht="15.75" customHeight="1" x14ac:dyDescent="0.15">
      <c r="A2" s="227"/>
      <c r="B2" s="228"/>
      <c r="C2" s="229"/>
      <c r="D2" s="229"/>
      <c r="E2" s="230"/>
      <c r="H2" s="102"/>
    </row>
    <row r="3" spans="1:12" s="63" customFormat="1" ht="15.75" customHeight="1" x14ac:dyDescent="0.15">
      <c r="A3" s="227" t="s">
        <v>294</v>
      </c>
      <c r="B3" s="228"/>
      <c r="C3" s="229"/>
      <c r="D3" s="229"/>
      <c r="E3" s="230"/>
      <c r="H3" s="102"/>
    </row>
    <row r="4" spans="1:12" s="63" customFormat="1" ht="13.5" customHeight="1" thickBot="1" x14ac:dyDescent="0.2">
      <c r="A4" s="231" t="s">
        <v>367</v>
      </c>
      <c r="B4" s="232"/>
      <c r="C4" s="233"/>
      <c r="D4" s="227"/>
      <c r="E4" s="230" t="s">
        <v>273</v>
      </c>
      <c r="G4" s="231" t="s">
        <v>251</v>
      </c>
      <c r="H4" s="228"/>
      <c r="I4" s="229"/>
      <c r="J4" s="227"/>
      <c r="K4" s="230" t="s">
        <v>273</v>
      </c>
    </row>
    <row r="5" spans="1:12" s="63" customFormat="1" ht="13.5" customHeight="1" x14ac:dyDescent="0.15">
      <c r="A5" s="234" t="s">
        <v>1</v>
      </c>
      <c r="B5" s="91" t="s">
        <v>2</v>
      </c>
      <c r="C5" s="235" t="s">
        <v>3</v>
      </c>
      <c r="D5" s="91" t="s">
        <v>274</v>
      </c>
      <c r="E5" s="236" t="s">
        <v>275</v>
      </c>
      <c r="G5" s="237" t="s">
        <v>1</v>
      </c>
      <c r="H5" s="238" t="s">
        <v>2</v>
      </c>
      <c r="I5" s="239" t="s">
        <v>3</v>
      </c>
      <c r="J5" s="238" t="s">
        <v>274</v>
      </c>
      <c r="K5" s="240" t="s">
        <v>275</v>
      </c>
    </row>
    <row r="6" spans="1:12" s="63" customFormat="1" ht="13.5" customHeight="1" x14ac:dyDescent="0.15">
      <c r="A6" s="446" t="s">
        <v>368</v>
      </c>
      <c r="B6" s="447"/>
      <c r="C6" s="447"/>
      <c r="D6" s="241">
        <f>D23+D26+D29+D32+D43+D49+D55+D57</f>
        <v>173495737</v>
      </c>
      <c r="E6" s="242">
        <f>D6/$D$6*100</f>
        <v>100</v>
      </c>
      <c r="F6" s="128"/>
      <c r="G6" s="448" t="s">
        <v>258</v>
      </c>
      <c r="H6" s="449"/>
      <c r="I6" s="449"/>
      <c r="J6" s="241">
        <f>J18+J20+J23+J27+J33+J40+J42+J44</f>
        <v>196060803</v>
      </c>
      <c r="K6" s="242">
        <f>J6/$J$6*100</f>
        <v>100</v>
      </c>
    </row>
    <row r="7" spans="1:12" s="63" customFormat="1" ht="13.5" customHeight="1" x14ac:dyDescent="0.15">
      <c r="A7" s="243"/>
      <c r="B7" s="108"/>
      <c r="C7" s="108"/>
      <c r="D7" s="108"/>
      <c r="E7" s="109"/>
      <c r="G7" s="107"/>
      <c r="H7" s="108"/>
      <c r="I7" s="108"/>
      <c r="J7" s="108"/>
      <c r="K7" s="110"/>
    </row>
    <row r="8" spans="1:12" s="63" customFormat="1" ht="13.5" customHeight="1" x14ac:dyDescent="0.15">
      <c r="A8" s="244" t="s">
        <v>7</v>
      </c>
      <c r="B8" s="60">
        <v>103</v>
      </c>
      <c r="C8" s="61" t="s">
        <v>8</v>
      </c>
      <c r="D8" s="17">
        <v>14160368</v>
      </c>
      <c r="E8" s="62">
        <f>D8/$D$6*100</f>
        <v>8.1617959293143905</v>
      </c>
      <c r="G8" s="244" t="s">
        <v>7</v>
      </c>
      <c r="H8" s="60">
        <v>103</v>
      </c>
      <c r="I8" s="61" t="s">
        <v>8</v>
      </c>
      <c r="J8" s="17">
        <v>4123781</v>
      </c>
      <c r="K8" s="62">
        <f>J8/$J$6*100</f>
        <v>2.1033174081205819</v>
      </c>
    </row>
    <row r="9" spans="1:12" s="63" customFormat="1" ht="13.5" customHeight="1" x14ac:dyDescent="0.15">
      <c r="A9" s="64"/>
      <c r="B9" s="60">
        <v>105</v>
      </c>
      <c r="C9" s="61" t="s">
        <v>9</v>
      </c>
      <c r="D9" s="17">
        <v>4085468</v>
      </c>
      <c r="E9" s="62">
        <f t="shared" ref="E9:E15" si="0">D9/$D$6*100</f>
        <v>2.3547944581485596</v>
      </c>
      <c r="G9" s="64"/>
      <c r="H9" s="60">
        <v>105</v>
      </c>
      <c r="I9" s="61" t="s">
        <v>9</v>
      </c>
      <c r="J9" s="17">
        <v>6113754</v>
      </c>
      <c r="K9" s="62">
        <f t="shared" ref="K9:K12" si="1">J9/$J$6*100</f>
        <v>3.1182948893665401</v>
      </c>
    </row>
    <row r="10" spans="1:12" ht="13.5" customHeight="1" x14ac:dyDescent="0.15">
      <c r="A10" s="64"/>
      <c r="B10" s="60">
        <v>106</v>
      </c>
      <c r="C10" s="61" t="s">
        <v>10</v>
      </c>
      <c r="D10" s="17">
        <v>2051112</v>
      </c>
      <c r="E10" s="62">
        <f t="shared" si="0"/>
        <v>1.1822261661679905</v>
      </c>
      <c r="F10" s="63"/>
      <c r="G10" s="64"/>
      <c r="H10" s="60">
        <v>106</v>
      </c>
      <c r="I10" s="61" t="s">
        <v>10</v>
      </c>
      <c r="J10" s="17">
        <v>158185</v>
      </c>
      <c r="K10" s="62">
        <f t="shared" si="1"/>
        <v>8.068160365537215E-2</v>
      </c>
      <c r="L10" s="63"/>
    </row>
    <row r="11" spans="1:12" ht="13.5" customHeight="1" x14ac:dyDescent="0.15">
      <c r="A11" s="64"/>
      <c r="B11" s="60">
        <v>108</v>
      </c>
      <c r="C11" s="61" t="s">
        <v>12</v>
      </c>
      <c r="D11" s="17">
        <v>122458</v>
      </c>
      <c r="E11" s="62">
        <f t="shared" si="0"/>
        <v>7.0582714087090215E-2</v>
      </c>
      <c r="F11" s="63"/>
      <c r="G11" s="64"/>
      <c r="H11" s="60">
        <v>110</v>
      </c>
      <c r="I11" s="61" t="s">
        <v>13</v>
      </c>
      <c r="J11" s="17">
        <v>6456386</v>
      </c>
      <c r="K11" s="62">
        <f t="shared" si="1"/>
        <v>3.2930529209349406</v>
      </c>
      <c r="L11" s="63"/>
    </row>
    <row r="12" spans="1:12" ht="13.5" customHeight="1" x14ac:dyDescent="0.15">
      <c r="A12" s="64"/>
      <c r="B12" s="60">
        <v>110</v>
      </c>
      <c r="C12" s="61" t="s">
        <v>13</v>
      </c>
      <c r="D12" s="17">
        <v>6192509</v>
      </c>
      <c r="E12" s="62">
        <f t="shared" si="0"/>
        <v>3.569257151257843</v>
      </c>
      <c r="F12" s="63"/>
      <c r="G12" s="64"/>
      <c r="H12" s="60">
        <v>111</v>
      </c>
      <c r="I12" s="61" t="s">
        <v>14</v>
      </c>
      <c r="J12" s="17">
        <v>1433226</v>
      </c>
      <c r="K12" s="62">
        <f t="shared" si="1"/>
        <v>0.73101098132297249</v>
      </c>
      <c r="L12" s="63"/>
    </row>
    <row r="13" spans="1:12" ht="13.5" customHeight="1" x14ac:dyDescent="0.15">
      <c r="A13" s="64"/>
      <c r="B13" s="60">
        <v>111</v>
      </c>
      <c r="C13" s="61" t="s">
        <v>14</v>
      </c>
      <c r="D13" s="17">
        <v>1997239</v>
      </c>
      <c r="E13" s="62">
        <f t="shared" si="0"/>
        <v>1.1511746827531559</v>
      </c>
      <c r="F13" s="63"/>
      <c r="G13" s="64"/>
      <c r="H13" s="60">
        <v>113</v>
      </c>
      <c r="I13" s="61" t="s">
        <v>16</v>
      </c>
      <c r="J13" s="17">
        <v>1911423</v>
      </c>
      <c r="K13" s="62">
        <f t="shared" ref="K13:K44" si="2">J13/$J$6*100</f>
        <v>0.97491337929489152</v>
      </c>
      <c r="L13" s="63"/>
    </row>
    <row r="14" spans="1:12" ht="13.5" customHeight="1" x14ac:dyDescent="0.15">
      <c r="A14" s="64"/>
      <c r="B14" s="60">
        <v>112</v>
      </c>
      <c r="C14" s="61" t="s">
        <v>15</v>
      </c>
      <c r="D14" s="17">
        <v>808430</v>
      </c>
      <c r="E14" s="62">
        <f t="shared" si="0"/>
        <v>0.46596533954030234</v>
      </c>
      <c r="F14" s="63"/>
      <c r="G14" s="64"/>
      <c r="H14" s="60">
        <v>118</v>
      </c>
      <c r="I14" s="61" t="s">
        <v>19</v>
      </c>
      <c r="J14" s="17">
        <v>40041601</v>
      </c>
      <c r="K14" s="62">
        <f t="shared" si="2"/>
        <v>20.42305263842054</v>
      </c>
      <c r="L14" s="63"/>
    </row>
    <row r="15" spans="1:12" ht="13.5" customHeight="1" x14ac:dyDescent="0.15">
      <c r="A15" s="64"/>
      <c r="B15" s="60">
        <v>113</v>
      </c>
      <c r="C15" s="61" t="s">
        <v>16</v>
      </c>
      <c r="D15" s="17">
        <v>4523466</v>
      </c>
      <c r="E15" s="62">
        <f t="shared" si="0"/>
        <v>2.6072490760968958</v>
      </c>
      <c r="F15" s="63"/>
      <c r="G15" s="64"/>
      <c r="H15" s="60">
        <v>123</v>
      </c>
      <c r="I15" s="61" t="s">
        <v>23</v>
      </c>
      <c r="J15" s="17">
        <v>132116</v>
      </c>
      <c r="K15" s="62">
        <f t="shared" si="2"/>
        <v>6.7385218247831002E-2</v>
      </c>
      <c r="L15" s="63"/>
    </row>
    <row r="16" spans="1:12" ht="13.5" customHeight="1" x14ac:dyDescent="0.15">
      <c r="A16" s="64"/>
      <c r="B16" s="7">
        <v>117</v>
      </c>
      <c r="C16" s="41" t="s">
        <v>18</v>
      </c>
      <c r="D16" s="17">
        <v>25316</v>
      </c>
      <c r="E16" s="62">
        <f t="shared" ref="E16:E57" si="3">D16/$D$6*100</f>
        <v>1.4591712994077775E-2</v>
      </c>
      <c r="F16" s="63"/>
      <c r="G16" s="64"/>
      <c r="H16" s="65"/>
      <c r="I16" s="66" t="s">
        <v>259</v>
      </c>
      <c r="J16" s="67">
        <f>J11+J12+J13+J14</f>
        <v>49842636</v>
      </c>
      <c r="K16" s="68">
        <f t="shared" si="2"/>
        <v>25.422029919973344</v>
      </c>
      <c r="L16" s="63"/>
    </row>
    <row r="17" spans="1:12" ht="13.5" customHeight="1" x14ac:dyDescent="0.15">
      <c r="A17" s="64"/>
      <c r="B17" s="60">
        <v>118</v>
      </c>
      <c r="C17" s="61" t="s">
        <v>19</v>
      </c>
      <c r="D17" s="17">
        <v>1775911</v>
      </c>
      <c r="E17" s="62">
        <f t="shared" si="3"/>
        <v>1.0236049776831115</v>
      </c>
      <c r="F17" s="63"/>
      <c r="G17" s="69"/>
      <c r="H17" s="65"/>
      <c r="I17" s="66" t="s">
        <v>260</v>
      </c>
      <c r="J17" s="67">
        <f>J18-J16</f>
        <v>10527836</v>
      </c>
      <c r="K17" s="68">
        <f t="shared" si="2"/>
        <v>5.3696791193903248</v>
      </c>
      <c r="L17" s="63"/>
    </row>
    <row r="18" spans="1:12" ht="13.5" customHeight="1" thickBot="1" x14ac:dyDescent="0.2">
      <c r="A18" s="64"/>
      <c r="B18" s="60">
        <v>123</v>
      </c>
      <c r="C18" s="61" t="s">
        <v>23</v>
      </c>
      <c r="D18" s="17">
        <v>3492087</v>
      </c>
      <c r="E18" s="62">
        <f t="shared" si="3"/>
        <v>2.0127797145816904</v>
      </c>
      <c r="F18" s="63"/>
      <c r="G18" s="245" t="s">
        <v>33</v>
      </c>
      <c r="H18" s="70" t="s">
        <v>34</v>
      </c>
      <c r="I18" s="71"/>
      <c r="J18" s="72">
        <f>SUM(J8:J15)</f>
        <v>60370472</v>
      </c>
      <c r="K18" s="73">
        <f t="shared" si="2"/>
        <v>30.791709039363674</v>
      </c>
      <c r="L18" s="63"/>
    </row>
    <row r="19" spans="1:12" ht="13.5" customHeight="1" x14ac:dyDescent="0.15">
      <c r="A19" s="64"/>
      <c r="B19" s="60">
        <v>124</v>
      </c>
      <c r="C19" s="61" t="s">
        <v>24</v>
      </c>
      <c r="D19" s="17">
        <v>90261</v>
      </c>
      <c r="E19" s="62">
        <f t="shared" si="3"/>
        <v>5.2024909407428266E-2</v>
      </c>
      <c r="F19" s="63"/>
      <c r="G19" s="64" t="s">
        <v>35</v>
      </c>
      <c r="H19" s="74">
        <v>601</v>
      </c>
      <c r="I19" s="144" t="s">
        <v>36</v>
      </c>
      <c r="J19" s="246">
        <v>43163690</v>
      </c>
      <c r="K19" s="62">
        <f t="shared" si="2"/>
        <v>22.015461193433957</v>
      </c>
      <c r="L19" s="63"/>
    </row>
    <row r="20" spans="1:12" ht="13.5" customHeight="1" thickBot="1" x14ac:dyDescent="0.2">
      <c r="A20" s="64"/>
      <c r="B20" s="60">
        <v>127</v>
      </c>
      <c r="C20" s="61" t="s">
        <v>369</v>
      </c>
      <c r="D20" s="208">
        <v>1301576</v>
      </c>
      <c r="E20" s="62">
        <f t="shared" si="3"/>
        <v>0.75020632927712805</v>
      </c>
      <c r="F20" s="63"/>
      <c r="G20" s="245" t="s">
        <v>370</v>
      </c>
      <c r="H20" s="70" t="s">
        <v>371</v>
      </c>
      <c r="I20" s="71"/>
      <c r="J20" s="72">
        <f>SUM(J19:J19)</f>
        <v>43163690</v>
      </c>
      <c r="K20" s="73">
        <f t="shared" si="2"/>
        <v>22.015461193433957</v>
      </c>
      <c r="L20" s="63"/>
    </row>
    <row r="21" spans="1:12" ht="13.5" customHeight="1" x14ac:dyDescent="0.15">
      <c r="A21" s="64"/>
      <c r="B21" s="65"/>
      <c r="C21" s="66" t="s">
        <v>259</v>
      </c>
      <c r="D21" s="67">
        <f>D14+D13+D15+D16+D17+D12</f>
        <v>15322871</v>
      </c>
      <c r="E21" s="68">
        <f t="shared" si="3"/>
        <v>8.8318429403253873</v>
      </c>
      <c r="F21" s="63"/>
      <c r="G21" s="64" t="s">
        <v>59</v>
      </c>
      <c r="H21" s="74">
        <v>302</v>
      </c>
      <c r="I21" s="75" t="s">
        <v>61</v>
      </c>
      <c r="J21" s="28">
        <v>7821761</v>
      </c>
      <c r="K21" s="62">
        <f t="shared" si="2"/>
        <v>3.989456780915051</v>
      </c>
      <c r="L21" s="63"/>
    </row>
    <row r="22" spans="1:12" ht="13.5" customHeight="1" x14ac:dyDescent="0.15">
      <c r="A22" s="69"/>
      <c r="B22" s="65"/>
      <c r="C22" s="66" t="s">
        <v>372</v>
      </c>
      <c r="D22" s="67">
        <f>D23-D21</f>
        <v>25303330</v>
      </c>
      <c r="E22" s="68">
        <f t="shared" si="3"/>
        <v>14.584410220984276</v>
      </c>
      <c r="F22" s="63"/>
      <c r="G22" s="69"/>
      <c r="H22" s="60">
        <v>304</v>
      </c>
      <c r="I22" s="61" t="s">
        <v>62</v>
      </c>
      <c r="J22" s="17">
        <v>67374407</v>
      </c>
      <c r="K22" s="62">
        <f t="shared" si="2"/>
        <v>34.364037058442527</v>
      </c>
      <c r="L22" s="63"/>
    </row>
    <row r="23" spans="1:12" ht="13.5" customHeight="1" thickBot="1" x14ac:dyDescent="0.2">
      <c r="A23" s="245" t="s">
        <v>277</v>
      </c>
      <c r="B23" s="70" t="s">
        <v>34</v>
      </c>
      <c r="C23" s="71"/>
      <c r="D23" s="72">
        <f>SUM(D8:D20)</f>
        <v>40626201</v>
      </c>
      <c r="E23" s="73">
        <f t="shared" si="3"/>
        <v>23.416253161309662</v>
      </c>
      <c r="F23" s="63"/>
      <c r="G23" s="245" t="s">
        <v>63</v>
      </c>
      <c r="H23" s="70" t="s">
        <v>64</v>
      </c>
      <c r="I23" s="71"/>
      <c r="J23" s="72">
        <f>SUM(J21:J22)</f>
        <v>75196168</v>
      </c>
      <c r="K23" s="73">
        <f t="shared" si="2"/>
        <v>38.353493839357576</v>
      </c>
      <c r="L23" s="63"/>
    </row>
    <row r="24" spans="1:12" ht="13.5" customHeight="1" x14ac:dyDescent="0.15">
      <c r="A24" s="64" t="s">
        <v>35</v>
      </c>
      <c r="B24" s="74">
        <v>601</v>
      </c>
      <c r="C24" s="75" t="s">
        <v>36</v>
      </c>
      <c r="D24" s="28">
        <v>1638972</v>
      </c>
      <c r="E24" s="76">
        <f t="shared" si="3"/>
        <v>0.94467566082041543</v>
      </c>
      <c r="F24" s="63"/>
      <c r="G24" s="64" t="s">
        <v>65</v>
      </c>
      <c r="H24" s="60">
        <v>409</v>
      </c>
      <c r="I24" s="61" t="s">
        <v>104</v>
      </c>
      <c r="J24" s="17">
        <v>3392470</v>
      </c>
      <c r="K24" s="62">
        <f t="shared" si="2"/>
        <v>1.7303152634746681</v>
      </c>
      <c r="L24" s="63"/>
    </row>
    <row r="25" spans="1:12" ht="13.5" customHeight="1" x14ac:dyDescent="0.15">
      <c r="A25" s="64"/>
      <c r="B25" s="77">
        <v>606</v>
      </c>
      <c r="C25" s="78" t="s">
        <v>39</v>
      </c>
      <c r="D25" s="17">
        <v>125782</v>
      </c>
      <c r="E25" s="76">
        <f t="shared" si="3"/>
        <v>7.2498611305936586E-2</v>
      </c>
      <c r="F25" s="63"/>
      <c r="G25" s="64"/>
      <c r="H25" s="60">
        <v>410</v>
      </c>
      <c r="I25" s="61" t="s">
        <v>105</v>
      </c>
      <c r="J25" s="17">
        <v>2654406</v>
      </c>
      <c r="K25" s="62">
        <f t="shared" si="2"/>
        <v>1.3538687791664303</v>
      </c>
      <c r="L25" s="63"/>
    </row>
    <row r="26" spans="1:12" ht="13.5" customHeight="1" thickBot="1" x14ac:dyDescent="0.2">
      <c r="A26" s="245" t="s">
        <v>370</v>
      </c>
      <c r="B26" s="70" t="s">
        <v>263</v>
      </c>
      <c r="C26" s="71"/>
      <c r="D26" s="72">
        <f>SUM(D24:D25)</f>
        <v>1764754</v>
      </c>
      <c r="E26" s="73">
        <f t="shared" si="3"/>
        <v>1.0171742721263521</v>
      </c>
      <c r="F26" s="63"/>
      <c r="G26" s="64"/>
      <c r="H26" s="60">
        <v>413</v>
      </c>
      <c r="I26" s="61" t="s">
        <v>108</v>
      </c>
      <c r="J26" s="17">
        <v>15681</v>
      </c>
      <c r="K26" s="62">
        <f t="shared" si="2"/>
        <v>7.998029060403266E-3</v>
      </c>
      <c r="L26" s="63"/>
    </row>
    <row r="27" spans="1:12" ht="13.5" customHeight="1" thickBot="1" x14ac:dyDescent="0.2">
      <c r="A27" s="64" t="s">
        <v>59</v>
      </c>
      <c r="B27" s="74">
        <v>302</v>
      </c>
      <c r="C27" s="75" t="s">
        <v>61</v>
      </c>
      <c r="D27" s="28">
        <v>2053867</v>
      </c>
      <c r="E27" s="76">
        <f t="shared" si="3"/>
        <v>1.1838141014381236</v>
      </c>
      <c r="F27" s="63"/>
      <c r="G27" s="245" t="s">
        <v>110</v>
      </c>
      <c r="H27" s="70" t="s">
        <v>373</v>
      </c>
      <c r="I27" s="71"/>
      <c r="J27" s="72">
        <f>SUM(J24:J26)</f>
        <v>6062557</v>
      </c>
      <c r="K27" s="73">
        <f t="shared" si="2"/>
        <v>3.0921820717015014</v>
      </c>
      <c r="L27" s="63"/>
    </row>
    <row r="28" spans="1:12" ht="13.5" customHeight="1" x14ac:dyDescent="0.15">
      <c r="A28" s="69"/>
      <c r="B28" s="60">
        <v>304</v>
      </c>
      <c r="C28" s="61" t="s">
        <v>62</v>
      </c>
      <c r="D28" s="17">
        <v>114359028</v>
      </c>
      <c r="E28" s="62">
        <f t="shared" si="3"/>
        <v>65.914603999751293</v>
      </c>
      <c r="F28" s="63"/>
      <c r="G28" s="64" t="s">
        <v>111</v>
      </c>
      <c r="H28" s="60">
        <v>210</v>
      </c>
      <c r="I28" s="61" t="s">
        <v>121</v>
      </c>
      <c r="J28" s="208">
        <v>16220</v>
      </c>
      <c r="K28" s="62">
        <f t="shared" si="2"/>
        <v>8.2729437765283447E-3</v>
      </c>
      <c r="L28" s="63"/>
    </row>
    <row r="29" spans="1:12" ht="13.5" customHeight="1" thickBot="1" x14ac:dyDescent="0.2">
      <c r="A29" s="245" t="s">
        <v>350</v>
      </c>
      <c r="B29" s="70" t="s">
        <v>374</v>
      </c>
      <c r="C29" s="71"/>
      <c r="D29" s="72">
        <f>SUM(D27:D28)</f>
        <v>116412895</v>
      </c>
      <c r="E29" s="73">
        <f t="shared" si="3"/>
        <v>67.098418101189424</v>
      </c>
      <c r="F29" s="63"/>
      <c r="G29" s="64"/>
      <c r="H29" s="60">
        <v>213</v>
      </c>
      <c r="I29" s="61" t="s">
        <v>375</v>
      </c>
      <c r="J29" s="17">
        <v>50187</v>
      </c>
      <c r="K29" s="62">
        <f t="shared" si="2"/>
        <v>2.5597671350963504E-2</v>
      </c>
      <c r="L29" s="63"/>
    </row>
    <row r="30" spans="1:12" ht="13.5" customHeight="1" x14ac:dyDescent="0.15">
      <c r="A30" s="247" t="s">
        <v>65</v>
      </c>
      <c r="B30" s="77">
        <v>305</v>
      </c>
      <c r="C30" s="117" t="s">
        <v>66</v>
      </c>
      <c r="D30" s="254">
        <v>108869</v>
      </c>
      <c r="E30" s="80">
        <f t="shared" si="3"/>
        <v>6.2750244981523665E-2</v>
      </c>
      <c r="F30" s="63"/>
      <c r="G30" s="64"/>
      <c r="H30" s="60">
        <v>220</v>
      </c>
      <c r="I30" s="61" t="s">
        <v>129</v>
      </c>
      <c r="J30" s="17">
        <v>8229</v>
      </c>
      <c r="K30" s="62">
        <f t="shared" si="2"/>
        <v>4.1971673450710081E-3</v>
      </c>
      <c r="L30" s="63"/>
    </row>
    <row r="31" spans="1:12" ht="13.5" customHeight="1" x14ac:dyDescent="0.15">
      <c r="A31" s="247"/>
      <c r="B31" s="145">
        <v>407</v>
      </c>
      <c r="C31" s="79" t="s">
        <v>376</v>
      </c>
      <c r="D31" s="208">
        <v>950</v>
      </c>
      <c r="E31" s="62">
        <f t="shared" si="3"/>
        <v>5.4756388625272099E-4</v>
      </c>
      <c r="F31" s="63"/>
      <c r="G31" s="64"/>
      <c r="H31" s="7">
        <v>222</v>
      </c>
      <c r="I31" s="81" t="s">
        <v>131</v>
      </c>
      <c r="J31" s="17">
        <v>211380</v>
      </c>
      <c r="K31" s="62">
        <f t="shared" si="2"/>
        <v>0.10781349293973871</v>
      </c>
      <c r="L31" s="63"/>
    </row>
    <row r="32" spans="1:12" ht="13.5" customHeight="1" thickBot="1" x14ac:dyDescent="0.2">
      <c r="A32" s="245" t="s">
        <v>377</v>
      </c>
      <c r="B32" s="70" t="s">
        <v>373</v>
      </c>
      <c r="C32" s="71"/>
      <c r="D32" s="72">
        <f>SUM(D30:D31)</f>
        <v>109819</v>
      </c>
      <c r="E32" s="73">
        <f t="shared" si="3"/>
        <v>6.3297808867776389E-2</v>
      </c>
      <c r="F32" s="63"/>
      <c r="G32" s="64"/>
      <c r="H32" s="65"/>
      <c r="I32" s="66" t="s">
        <v>378</v>
      </c>
      <c r="J32" s="67">
        <f>J28+J29+J30+J31</f>
        <v>286016</v>
      </c>
      <c r="K32" s="68">
        <f t="shared" si="2"/>
        <v>0.14588127541230156</v>
      </c>
      <c r="L32" s="63"/>
    </row>
    <row r="33" spans="1:12" ht="13.5" customHeight="1" thickBot="1" x14ac:dyDescent="0.2">
      <c r="A33" s="64" t="s">
        <v>111</v>
      </c>
      <c r="B33" s="60">
        <v>203</v>
      </c>
      <c r="C33" s="75" t="s">
        <v>114</v>
      </c>
      <c r="D33" s="28">
        <v>291438</v>
      </c>
      <c r="E33" s="62">
        <f t="shared" si="3"/>
        <v>0.16797991987549526</v>
      </c>
      <c r="F33" s="63"/>
      <c r="G33" s="248" t="s">
        <v>144</v>
      </c>
      <c r="H33" s="70" t="s">
        <v>356</v>
      </c>
      <c r="I33" s="71"/>
      <c r="J33" s="72">
        <f>SUM(J28:J31)</f>
        <v>286016</v>
      </c>
      <c r="K33" s="73">
        <f t="shared" si="2"/>
        <v>0.14588127541230156</v>
      </c>
      <c r="L33" s="63"/>
    </row>
    <row r="34" spans="1:12" ht="13.5" customHeight="1" x14ac:dyDescent="0.15">
      <c r="A34" s="64"/>
      <c r="B34" s="60">
        <v>205</v>
      </c>
      <c r="C34" s="61" t="s">
        <v>116</v>
      </c>
      <c r="D34" s="17">
        <v>4582079</v>
      </c>
      <c r="E34" s="62">
        <f t="shared" si="3"/>
        <v>2.6410326151126124</v>
      </c>
      <c r="F34" s="63"/>
      <c r="G34" s="249" t="s">
        <v>380</v>
      </c>
      <c r="H34" s="82">
        <v>153</v>
      </c>
      <c r="I34" s="83" t="s">
        <v>150</v>
      </c>
      <c r="J34" s="28">
        <v>1589294</v>
      </c>
      <c r="K34" s="62">
        <f t="shared" si="2"/>
        <v>0.81061281790220963</v>
      </c>
      <c r="L34" s="63"/>
    </row>
    <row r="35" spans="1:12" ht="13.5" customHeight="1" x14ac:dyDescent="0.15">
      <c r="A35" s="64"/>
      <c r="B35" s="60">
        <v>207</v>
      </c>
      <c r="C35" s="61" t="s">
        <v>118</v>
      </c>
      <c r="D35" s="17">
        <v>567656</v>
      </c>
      <c r="E35" s="62">
        <f t="shared" si="3"/>
        <v>0.32718728991018381</v>
      </c>
      <c r="F35" s="63"/>
      <c r="G35" s="64" t="s">
        <v>381</v>
      </c>
      <c r="H35" s="60">
        <v>224</v>
      </c>
      <c r="I35" s="146" t="s">
        <v>155</v>
      </c>
      <c r="J35" s="17">
        <v>5081112</v>
      </c>
      <c r="K35" s="62">
        <f t="shared" si="2"/>
        <v>2.5916001170310414</v>
      </c>
      <c r="L35" s="63"/>
    </row>
    <row r="36" spans="1:12" ht="13.5" customHeight="1" x14ac:dyDescent="0.15">
      <c r="A36" s="64"/>
      <c r="B36" s="60">
        <v>213</v>
      </c>
      <c r="C36" s="61" t="s">
        <v>124</v>
      </c>
      <c r="D36" s="17">
        <v>870538</v>
      </c>
      <c r="E36" s="62">
        <f t="shared" si="3"/>
        <v>0.50176333727439071</v>
      </c>
      <c r="F36" s="63"/>
      <c r="G36" s="64"/>
      <c r="H36" s="60">
        <v>231</v>
      </c>
      <c r="I36" s="41" t="s">
        <v>158</v>
      </c>
      <c r="J36" s="17">
        <v>56612</v>
      </c>
      <c r="K36" s="62">
        <f t="shared" si="2"/>
        <v>2.8874715972677108E-2</v>
      </c>
      <c r="L36" s="63"/>
    </row>
    <row r="37" spans="1:12" ht="13.5" customHeight="1" x14ac:dyDescent="0.15">
      <c r="A37" s="64"/>
      <c r="B37" s="60">
        <v>217</v>
      </c>
      <c r="C37" s="61" t="s">
        <v>379</v>
      </c>
      <c r="D37" s="208">
        <v>308829</v>
      </c>
      <c r="E37" s="62">
        <f t="shared" si="3"/>
        <v>0.17800379729214902</v>
      </c>
      <c r="F37" s="63"/>
      <c r="G37" s="64"/>
      <c r="H37" s="60">
        <v>232</v>
      </c>
      <c r="I37" s="41" t="s">
        <v>159</v>
      </c>
      <c r="J37" s="17">
        <v>7124</v>
      </c>
      <c r="K37" s="62">
        <f t="shared" si="2"/>
        <v>3.6335666747218209E-3</v>
      </c>
      <c r="L37" s="63"/>
    </row>
    <row r="38" spans="1:12" ht="13.5" customHeight="1" x14ac:dyDescent="0.15">
      <c r="A38" s="64"/>
      <c r="B38" s="60">
        <v>218</v>
      </c>
      <c r="C38" s="61" t="s">
        <v>127</v>
      </c>
      <c r="D38" s="17">
        <v>69176</v>
      </c>
      <c r="E38" s="62">
        <f t="shared" si="3"/>
        <v>3.9871873047808662E-2</v>
      </c>
      <c r="F38" s="63"/>
      <c r="G38" s="64"/>
      <c r="H38" s="65"/>
      <c r="I38" s="66" t="s">
        <v>383</v>
      </c>
      <c r="J38" s="67">
        <f>J36+J37</f>
        <v>63736</v>
      </c>
      <c r="K38" s="68">
        <f t="shared" si="2"/>
        <v>3.2508282647398933E-2</v>
      </c>
      <c r="L38" s="63"/>
    </row>
    <row r="39" spans="1:12" ht="13.5" customHeight="1" x14ac:dyDescent="0.15">
      <c r="A39" s="64"/>
      <c r="B39" s="60">
        <v>220</v>
      </c>
      <c r="C39" s="61" t="s">
        <v>129</v>
      </c>
      <c r="D39" s="17">
        <v>142151</v>
      </c>
      <c r="E39" s="62">
        <f t="shared" si="3"/>
        <v>8.1933425257590037E-2</v>
      </c>
      <c r="F39" s="63"/>
      <c r="G39" s="69"/>
      <c r="H39" s="65"/>
      <c r="I39" s="66" t="s">
        <v>260</v>
      </c>
      <c r="J39" s="67">
        <f>J34+J35</f>
        <v>6670406</v>
      </c>
      <c r="K39" s="68">
        <f t="shared" si="2"/>
        <v>3.4022129349332513</v>
      </c>
      <c r="L39" s="63"/>
    </row>
    <row r="40" spans="1:12" ht="13.5" customHeight="1" thickBot="1" x14ac:dyDescent="0.2">
      <c r="A40" s="64"/>
      <c r="B40" s="84">
        <v>234</v>
      </c>
      <c r="C40" s="85" t="s">
        <v>135</v>
      </c>
      <c r="D40" s="208">
        <v>165627</v>
      </c>
      <c r="E40" s="62">
        <f t="shared" si="3"/>
        <v>9.546459346145203E-2</v>
      </c>
      <c r="F40" s="63"/>
      <c r="G40" s="248" t="s">
        <v>270</v>
      </c>
      <c r="H40" s="70" t="s">
        <v>287</v>
      </c>
      <c r="I40" s="71"/>
      <c r="J40" s="72">
        <f>SUM(J34:J37)</f>
        <v>6734142</v>
      </c>
      <c r="K40" s="73">
        <f t="shared" si="2"/>
        <v>3.4347212175806505</v>
      </c>
      <c r="L40" s="63"/>
    </row>
    <row r="41" spans="1:12" ht="13.5" customHeight="1" x14ac:dyDescent="0.15">
      <c r="A41" s="64"/>
      <c r="B41" s="65"/>
      <c r="C41" s="66" t="s">
        <v>382</v>
      </c>
      <c r="D41" s="67">
        <f>D33+D34+D35+D36+D38+D39+D37</f>
        <v>6831867</v>
      </c>
      <c r="E41" s="68">
        <f t="shared" si="3"/>
        <v>3.9377722577702299</v>
      </c>
      <c r="F41" s="63"/>
      <c r="G41" s="250" t="s">
        <v>168</v>
      </c>
      <c r="H41" s="86">
        <v>138</v>
      </c>
      <c r="I41" s="61" t="s">
        <v>173</v>
      </c>
      <c r="J41" s="28">
        <v>2781609</v>
      </c>
      <c r="K41" s="62">
        <f t="shared" si="2"/>
        <v>1.4187481421260935</v>
      </c>
      <c r="L41" s="63"/>
    </row>
    <row r="42" spans="1:12" ht="13.5" customHeight="1" thickBot="1" x14ac:dyDescent="0.2">
      <c r="A42" s="64"/>
      <c r="B42" s="65"/>
      <c r="C42" s="66" t="s">
        <v>372</v>
      </c>
      <c r="D42" s="67">
        <f>D43-D41</f>
        <v>165627</v>
      </c>
      <c r="E42" s="68">
        <f t="shared" si="3"/>
        <v>9.546459346145203E-2</v>
      </c>
      <c r="F42" s="63"/>
      <c r="G42" s="245" t="s">
        <v>183</v>
      </c>
      <c r="H42" s="70" t="s">
        <v>388</v>
      </c>
      <c r="I42" s="71"/>
      <c r="J42" s="72">
        <f>J41</f>
        <v>2781609</v>
      </c>
      <c r="K42" s="73">
        <f t="shared" si="2"/>
        <v>1.4187481421260935</v>
      </c>
      <c r="L42" s="63"/>
    </row>
    <row r="43" spans="1:12" ht="13.5" customHeight="1" thickBot="1" x14ac:dyDescent="0.2">
      <c r="A43" s="245" t="s">
        <v>384</v>
      </c>
      <c r="B43" s="70" t="s">
        <v>356</v>
      </c>
      <c r="C43" s="71"/>
      <c r="D43" s="72">
        <f>SUM(D33:D40)</f>
        <v>6997494</v>
      </c>
      <c r="E43" s="73">
        <f t="shared" si="3"/>
        <v>4.0332368512316821</v>
      </c>
      <c r="F43" s="63"/>
      <c r="G43" s="64" t="s">
        <v>185</v>
      </c>
      <c r="H43" s="60">
        <v>551</v>
      </c>
      <c r="I43" s="61" t="s">
        <v>236</v>
      </c>
      <c r="J43" s="208">
        <v>1466149</v>
      </c>
      <c r="K43" s="62">
        <f t="shared" si="2"/>
        <v>0.74780322102424523</v>
      </c>
      <c r="L43" s="63"/>
    </row>
    <row r="44" spans="1:12" ht="13.5" customHeight="1" thickBot="1" x14ac:dyDescent="0.2">
      <c r="A44" s="64" t="s">
        <v>385</v>
      </c>
      <c r="B44" s="74">
        <v>224</v>
      </c>
      <c r="C44" s="75" t="s">
        <v>155</v>
      </c>
      <c r="D44" s="28">
        <v>2153211</v>
      </c>
      <c r="E44" s="76">
        <f t="shared" si="3"/>
        <v>1.241074297981166</v>
      </c>
      <c r="F44" s="63"/>
      <c r="G44" s="245" t="s">
        <v>245</v>
      </c>
      <c r="H44" s="70" t="s">
        <v>390</v>
      </c>
      <c r="I44" s="71"/>
      <c r="J44" s="72">
        <f>J43</f>
        <v>1466149</v>
      </c>
      <c r="K44" s="73">
        <f t="shared" si="2"/>
        <v>0.74780322102424523</v>
      </c>
      <c r="L44" s="63"/>
    </row>
    <row r="45" spans="1:12" ht="13.5" customHeight="1" x14ac:dyDescent="0.15">
      <c r="A45" s="64"/>
      <c r="B45" s="74">
        <v>227</v>
      </c>
      <c r="C45" s="75" t="s">
        <v>386</v>
      </c>
      <c r="D45" s="17">
        <v>58489</v>
      </c>
      <c r="E45" s="76">
        <f t="shared" si="3"/>
        <v>3.3712067518984631E-2</v>
      </c>
      <c r="F45" s="63"/>
      <c r="L45" s="63"/>
    </row>
    <row r="46" spans="1:12" ht="13.5" customHeight="1" x14ac:dyDescent="0.15">
      <c r="A46" s="64" t="s">
        <v>147</v>
      </c>
      <c r="B46" s="74">
        <v>238</v>
      </c>
      <c r="C46" s="75" t="s">
        <v>163</v>
      </c>
      <c r="D46" s="17">
        <v>213965</v>
      </c>
      <c r="E46" s="76">
        <f t="shared" si="3"/>
        <v>0.1233257967600668</v>
      </c>
      <c r="F46" s="63"/>
      <c r="L46" s="63"/>
    </row>
    <row r="47" spans="1:12" ht="13.5" customHeight="1" x14ac:dyDescent="0.15">
      <c r="A47" s="64"/>
      <c r="B47" s="65"/>
      <c r="C47" s="66" t="s">
        <v>141</v>
      </c>
      <c r="D47" s="67">
        <f>D45</f>
        <v>58489</v>
      </c>
      <c r="E47" s="68">
        <f t="shared" si="3"/>
        <v>3.3712067518984631E-2</v>
      </c>
      <c r="F47" s="63"/>
      <c r="H47" s="147"/>
      <c r="I47" s="148"/>
      <c r="J47" s="149"/>
      <c r="K47" s="96"/>
      <c r="L47" s="148"/>
    </row>
    <row r="48" spans="1:12" ht="13.5" customHeight="1" x14ac:dyDescent="0.15">
      <c r="A48" s="69"/>
      <c r="B48" s="65"/>
      <c r="C48" s="66" t="s">
        <v>387</v>
      </c>
      <c r="D48" s="67">
        <f>D49-D47</f>
        <v>2367176</v>
      </c>
      <c r="E48" s="68">
        <f t="shared" si="3"/>
        <v>1.3644000947412327</v>
      </c>
      <c r="F48" s="63"/>
      <c r="H48" s="422"/>
      <c r="I48" s="421"/>
      <c r="J48" s="421"/>
      <c r="K48" s="421"/>
      <c r="L48" s="148"/>
    </row>
    <row r="49" spans="1:12" ht="13.5" customHeight="1" thickBot="1" x14ac:dyDescent="0.2">
      <c r="A49" s="245" t="s">
        <v>290</v>
      </c>
      <c r="B49" s="70" t="s">
        <v>362</v>
      </c>
      <c r="C49" s="71"/>
      <c r="D49" s="72">
        <f>SUM(D44:D46)</f>
        <v>2425665</v>
      </c>
      <c r="E49" s="73">
        <f t="shared" si="3"/>
        <v>1.3981121622602173</v>
      </c>
      <c r="F49" s="63"/>
      <c r="G49" s="92"/>
      <c r="H49" s="93"/>
      <c r="I49" s="94"/>
      <c r="J49" s="149"/>
      <c r="K49" s="96"/>
      <c r="L49" s="148"/>
    </row>
    <row r="50" spans="1:12" ht="13.5" customHeight="1" x14ac:dyDescent="0.15">
      <c r="A50" s="247" t="s">
        <v>168</v>
      </c>
      <c r="B50" s="91">
        <v>134</v>
      </c>
      <c r="C50" s="117" t="s">
        <v>170</v>
      </c>
      <c r="D50" s="28">
        <v>709010</v>
      </c>
      <c r="E50" s="62">
        <f t="shared" si="3"/>
        <v>0.40866133788635972</v>
      </c>
      <c r="F50" s="63"/>
      <c r="G50" s="251"/>
      <c r="H50" s="147"/>
      <c r="I50" s="148"/>
      <c r="J50" s="149"/>
      <c r="K50" s="96"/>
      <c r="L50" s="148"/>
    </row>
    <row r="51" spans="1:12" ht="13.5" customHeight="1" x14ac:dyDescent="0.15">
      <c r="A51" s="247"/>
      <c r="B51" s="116">
        <v>137</v>
      </c>
      <c r="C51" s="117" t="s">
        <v>389</v>
      </c>
      <c r="D51" s="208">
        <v>5861</v>
      </c>
      <c r="E51" s="62">
        <f t="shared" si="3"/>
        <v>3.3781809866602086E-3</v>
      </c>
      <c r="F51" s="63"/>
      <c r="G51" s="421"/>
      <c r="H51" s="422"/>
      <c r="I51" s="421"/>
      <c r="J51" s="421"/>
      <c r="K51" s="421"/>
      <c r="L51" s="148"/>
    </row>
    <row r="52" spans="1:12" ht="13.5" customHeight="1" x14ac:dyDescent="0.15">
      <c r="A52" s="247"/>
      <c r="B52" s="60">
        <v>138</v>
      </c>
      <c r="C52" s="61" t="s">
        <v>173</v>
      </c>
      <c r="D52" s="17">
        <v>352685</v>
      </c>
      <c r="E52" s="62">
        <f t="shared" si="3"/>
        <v>0.20328165181372729</v>
      </c>
      <c r="F52" s="63"/>
      <c r="G52" s="421"/>
      <c r="H52" s="98"/>
      <c r="I52" s="92"/>
      <c r="J52" s="426"/>
      <c r="K52" s="96"/>
      <c r="L52" s="148"/>
    </row>
    <row r="53" spans="1:12" ht="13.5" customHeight="1" x14ac:dyDescent="0.15">
      <c r="A53" s="247"/>
      <c r="B53" s="60">
        <v>141</v>
      </c>
      <c r="C53" s="61" t="s">
        <v>175</v>
      </c>
      <c r="D53" s="17">
        <v>153856</v>
      </c>
      <c r="E53" s="62">
        <f t="shared" si="3"/>
        <v>8.8679988719261735E-2</v>
      </c>
      <c r="F53" s="63"/>
      <c r="G53" s="421"/>
      <c r="H53" s="422"/>
      <c r="I53" s="421"/>
      <c r="J53" s="421"/>
      <c r="K53" s="421"/>
      <c r="L53" s="148"/>
    </row>
    <row r="54" spans="1:12" ht="13.5" customHeight="1" x14ac:dyDescent="0.15">
      <c r="A54" s="252"/>
      <c r="B54" s="60">
        <v>147</v>
      </c>
      <c r="C54" s="61" t="s">
        <v>180</v>
      </c>
      <c r="D54" s="17">
        <v>2108628</v>
      </c>
      <c r="E54" s="62">
        <f t="shared" si="3"/>
        <v>1.2153774129908448</v>
      </c>
      <c r="F54" s="63"/>
      <c r="L54" s="63"/>
    </row>
    <row r="55" spans="1:12" ht="13.5" customHeight="1" thickBot="1" x14ac:dyDescent="0.2">
      <c r="A55" s="245" t="s">
        <v>391</v>
      </c>
      <c r="B55" s="70" t="s">
        <v>392</v>
      </c>
      <c r="C55" s="71"/>
      <c r="D55" s="72">
        <f>SUM(D50:D54)</f>
        <v>3330040</v>
      </c>
      <c r="E55" s="73">
        <f t="shared" si="3"/>
        <v>1.9193785723968539</v>
      </c>
      <c r="F55" s="63"/>
      <c r="G55" s="63"/>
      <c r="H55" s="63"/>
      <c r="I55" s="63"/>
      <c r="J55" s="63"/>
      <c r="K55" s="63"/>
      <c r="L55" s="63"/>
    </row>
    <row r="56" spans="1:12" ht="13.5" customHeight="1" x14ac:dyDescent="0.15">
      <c r="A56" s="249" t="s">
        <v>185</v>
      </c>
      <c r="B56" s="8">
        <v>506</v>
      </c>
      <c r="C56" s="97" t="s">
        <v>191</v>
      </c>
      <c r="D56" s="208">
        <v>1828869</v>
      </c>
      <c r="E56" s="76">
        <f t="shared" si="3"/>
        <v>1.0541290706180291</v>
      </c>
      <c r="F56" s="63"/>
      <c r="G56" s="251"/>
      <c r="H56" s="147"/>
      <c r="I56" s="148"/>
      <c r="J56" s="149"/>
      <c r="K56" s="96"/>
      <c r="L56" s="63"/>
    </row>
    <row r="57" spans="1:12" ht="13.5" customHeight="1" thickBot="1" x14ac:dyDescent="0.2">
      <c r="A57" s="245" t="s">
        <v>393</v>
      </c>
      <c r="B57" s="70" t="s">
        <v>394</v>
      </c>
      <c r="C57" s="71"/>
      <c r="D57" s="72">
        <f>D56</f>
        <v>1828869</v>
      </c>
      <c r="E57" s="73">
        <f t="shared" si="3"/>
        <v>1.0541290706180291</v>
      </c>
      <c r="F57" s="63"/>
      <c r="G57" s="148"/>
      <c r="H57" s="148"/>
      <c r="I57" s="148"/>
      <c r="J57" s="148"/>
      <c r="K57" s="148"/>
      <c r="L57" s="63"/>
    </row>
    <row r="58" spans="1:12" ht="13.5" customHeight="1" x14ac:dyDescent="0.15">
      <c r="F58" s="63"/>
      <c r="G58" s="103"/>
      <c r="H58" s="93"/>
      <c r="I58" s="94"/>
      <c r="J58" s="104"/>
      <c r="K58" s="96"/>
      <c r="L58" s="63"/>
    </row>
    <row r="59" spans="1:12" ht="13.5" customHeight="1" x14ac:dyDescent="0.15">
      <c r="F59" s="63"/>
      <c r="G59" s="92"/>
      <c r="H59" s="93"/>
      <c r="I59" s="94"/>
      <c r="J59" s="95"/>
      <c r="K59" s="96"/>
      <c r="L59" s="63"/>
    </row>
    <row r="60" spans="1:12" ht="13.5" customHeight="1" x14ac:dyDescent="0.15">
      <c r="A60" s="421"/>
      <c r="B60" s="422"/>
      <c r="C60" s="421"/>
      <c r="D60" s="421"/>
      <c r="E60" s="421"/>
      <c r="F60" s="63"/>
      <c r="G60" s="92"/>
      <c r="H60" s="93"/>
      <c r="I60" s="94"/>
      <c r="J60" s="95"/>
      <c r="K60" s="96"/>
      <c r="L60" s="63"/>
    </row>
    <row r="61" spans="1:12" ht="13.5" customHeight="1" x14ac:dyDescent="0.15">
      <c r="A61" s="92"/>
      <c r="B61" s="423"/>
      <c r="C61" s="424"/>
      <c r="D61" s="425"/>
      <c r="E61" s="96"/>
      <c r="F61" s="148"/>
      <c r="G61" s="92"/>
      <c r="H61" s="93"/>
      <c r="I61" s="94"/>
      <c r="J61" s="95"/>
      <c r="K61" s="96"/>
      <c r="L61" s="63"/>
    </row>
    <row r="62" spans="1:12" ht="13.5" customHeight="1" x14ac:dyDescent="0.15">
      <c r="A62" s="92"/>
      <c r="B62" s="423"/>
      <c r="C62" s="424"/>
      <c r="D62" s="425"/>
      <c r="E62" s="96"/>
      <c r="F62" s="63"/>
      <c r="G62" s="92"/>
      <c r="H62" s="98"/>
      <c r="I62" s="92"/>
      <c r="J62" s="99"/>
      <c r="K62" s="96"/>
      <c r="L62" s="63"/>
    </row>
    <row r="63" spans="1:12" ht="13.5" customHeight="1" x14ac:dyDescent="0.15">
      <c r="A63" s="421"/>
      <c r="B63" s="422"/>
      <c r="C63" s="421"/>
      <c r="D63" s="421"/>
      <c r="E63" s="421"/>
      <c r="F63" s="63"/>
      <c r="G63" s="92"/>
      <c r="H63" s="93"/>
      <c r="I63" s="94"/>
      <c r="J63" s="95"/>
      <c r="K63" s="96"/>
      <c r="L63" s="63"/>
    </row>
    <row r="64" spans="1:12" ht="13.5" customHeight="1" x14ac:dyDescent="0.15">
      <c r="A64" s="148"/>
      <c r="B64" s="63"/>
      <c r="C64" s="63"/>
      <c r="D64" s="63"/>
      <c r="E64" s="63"/>
      <c r="F64" s="63"/>
      <c r="G64" s="92"/>
      <c r="H64" s="93"/>
      <c r="I64" s="94"/>
      <c r="J64" s="95"/>
      <c r="K64" s="96"/>
      <c r="L64" s="63"/>
    </row>
    <row r="65" spans="1:11" ht="13.5" customHeight="1" x14ac:dyDescent="0.15">
      <c r="A65" s="101"/>
      <c r="B65" s="101"/>
      <c r="C65" s="101"/>
      <c r="D65" s="101"/>
      <c r="E65" s="101"/>
      <c r="F65" s="101"/>
      <c r="G65" s="92"/>
      <c r="H65" s="98"/>
      <c r="I65" s="92"/>
      <c r="J65" s="99"/>
      <c r="K65" s="96"/>
    </row>
    <row r="66" spans="1:11" ht="13.5" customHeight="1" x14ac:dyDescent="0.15">
      <c r="A66" s="59"/>
      <c r="B66" s="102"/>
      <c r="C66" s="63"/>
      <c r="D66" s="63"/>
      <c r="E66" s="63"/>
      <c r="F66" s="63"/>
      <c r="G66" s="103"/>
      <c r="H66" s="93"/>
      <c r="I66" s="94"/>
      <c r="J66" s="104"/>
      <c r="K66" s="96"/>
    </row>
    <row r="67" spans="1:11" ht="13.5" customHeight="1" x14ac:dyDescent="0.15">
      <c r="A67" s="59"/>
      <c r="B67" s="150"/>
      <c r="C67" s="151"/>
      <c r="D67" s="151"/>
      <c r="E67" s="151"/>
      <c r="F67" s="63"/>
      <c r="G67" s="63"/>
      <c r="H67" s="102"/>
      <c r="I67" s="63"/>
      <c r="J67" s="63"/>
      <c r="K67" s="63"/>
    </row>
    <row r="68" spans="1:11" ht="13.5" customHeight="1" x14ac:dyDescent="0.15">
      <c r="A68" s="59"/>
      <c r="B68" s="150"/>
      <c r="C68" s="151"/>
      <c r="D68" s="151"/>
      <c r="E68" s="151"/>
      <c r="F68" s="63"/>
      <c r="G68" s="151"/>
      <c r="H68" s="150"/>
      <c r="I68" s="151"/>
      <c r="J68" s="151"/>
      <c r="K68" s="151"/>
    </row>
    <row r="69" spans="1:11" ht="13.5" customHeight="1" x14ac:dyDescent="0.15">
      <c r="A69" s="151"/>
      <c r="B69" s="150"/>
      <c r="C69" s="151"/>
      <c r="D69" s="151"/>
      <c r="E69" s="151"/>
      <c r="F69" s="63"/>
      <c r="G69" s="151"/>
      <c r="H69" s="150"/>
      <c r="I69" s="151"/>
      <c r="J69" s="151"/>
      <c r="K69" s="151"/>
    </row>
  </sheetData>
  <mergeCells count="2">
    <mergeCell ref="A6:C6"/>
    <mergeCell ref="G6:I6"/>
  </mergeCells>
  <phoneticPr fontId="5"/>
  <pageMargins left="0.9055118110236221" right="0.51181102362204722" top="0.74803149606299213" bottom="0.74803149606299213" header="0.31496062992125984" footer="0.31496062992125984"/>
  <pageSetup paperSize="9" scale="76" orientation="portrait" r:id="rId1"/>
  <headerFoot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8"/>
  <sheetViews>
    <sheetView topLeftCell="A52" workbookViewId="0">
      <selection activeCell="J6" sqref="J6"/>
    </sheetView>
  </sheetViews>
  <sheetFormatPr defaultRowHeight="13.5" customHeight="1" x14ac:dyDescent="0.15"/>
  <cols>
    <col min="1" max="1" width="6.625" style="106" customWidth="1"/>
    <col min="2" max="2" width="7.125" style="105" customWidth="1"/>
    <col min="3" max="3" width="19.125" style="106" customWidth="1"/>
    <col min="4" max="4" width="14.625" style="106" customWidth="1"/>
    <col min="5" max="7" width="6.625" style="106" customWidth="1"/>
    <col min="8" max="8" width="7.125" style="105" customWidth="1"/>
    <col min="9" max="9" width="19.125" style="106" customWidth="1"/>
    <col min="10" max="10" width="14.625" style="106" customWidth="1"/>
    <col min="11" max="11" width="6.625" style="106" customWidth="1"/>
    <col min="12" max="16384" width="9" style="106"/>
  </cols>
  <sheetData>
    <row r="1" spans="1:12" s="63" customFormat="1" ht="15.75" customHeight="1" x14ac:dyDescent="0.15">
      <c r="A1" s="223" t="s">
        <v>489</v>
      </c>
      <c r="B1" s="224"/>
      <c r="C1" s="225"/>
      <c r="D1" s="225"/>
      <c r="E1" s="226"/>
      <c r="H1" s="102"/>
    </row>
    <row r="2" spans="1:12" s="63" customFormat="1" ht="15.75" customHeight="1" x14ac:dyDescent="0.15">
      <c r="A2" s="227"/>
      <c r="B2" s="228"/>
      <c r="C2" s="229"/>
      <c r="D2" s="229"/>
      <c r="E2" s="230"/>
      <c r="H2" s="102"/>
    </row>
    <row r="3" spans="1:12" s="63" customFormat="1" ht="15.75" customHeight="1" x14ac:dyDescent="0.15">
      <c r="A3" s="227" t="s">
        <v>295</v>
      </c>
      <c r="B3" s="228"/>
      <c r="C3" s="229"/>
      <c r="D3" s="229"/>
      <c r="E3" s="230"/>
      <c r="H3" s="102"/>
    </row>
    <row r="4" spans="1:12" s="63" customFormat="1" ht="13.5" customHeight="1" thickBot="1" x14ac:dyDescent="0.2">
      <c r="A4" s="231" t="s">
        <v>395</v>
      </c>
      <c r="B4" s="232"/>
      <c r="C4" s="233"/>
      <c r="D4" s="227"/>
      <c r="E4" s="230" t="s">
        <v>273</v>
      </c>
      <c r="G4" s="231" t="s">
        <v>251</v>
      </c>
      <c r="H4" s="228"/>
      <c r="I4" s="229"/>
      <c r="J4" s="227"/>
      <c r="K4" s="230" t="s">
        <v>273</v>
      </c>
    </row>
    <row r="5" spans="1:12" s="63" customFormat="1" ht="13.5" customHeight="1" x14ac:dyDescent="0.15">
      <c r="A5" s="234" t="s">
        <v>1</v>
      </c>
      <c r="B5" s="91" t="s">
        <v>2</v>
      </c>
      <c r="C5" s="235" t="s">
        <v>3</v>
      </c>
      <c r="D5" s="91" t="s">
        <v>274</v>
      </c>
      <c r="E5" s="236" t="s">
        <v>275</v>
      </c>
      <c r="G5" s="237" t="s">
        <v>1</v>
      </c>
      <c r="H5" s="238" t="s">
        <v>2</v>
      </c>
      <c r="I5" s="239" t="s">
        <v>3</v>
      </c>
      <c r="J5" s="238" t="s">
        <v>274</v>
      </c>
      <c r="K5" s="240" t="s">
        <v>275</v>
      </c>
    </row>
    <row r="6" spans="1:12" s="63" customFormat="1" ht="13.5" customHeight="1" x14ac:dyDescent="0.15">
      <c r="A6" s="448" t="s">
        <v>396</v>
      </c>
      <c r="B6" s="449"/>
      <c r="C6" s="449"/>
      <c r="D6" s="241">
        <f>D24+D28+D31+D50+D72+D82+D86+D91</f>
        <v>2542387849</v>
      </c>
      <c r="E6" s="242">
        <f>D6/$D$6*100</f>
        <v>100</v>
      </c>
      <c r="F6" s="128"/>
      <c r="G6" s="448" t="s">
        <v>258</v>
      </c>
      <c r="H6" s="449"/>
      <c r="I6" s="449"/>
      <c r="J6" s="241">
        <f>J25+J29+J32+J37+J60+J71+J77+J73</f>
        <v>826678767</v>
      </c>
      <c r="K6" s="242">
        <f>J6/$J$6*100</f>
        <v>100</v>
      </c>
      <c r="L6" s="128"/>
    </row>
    <row r="7" spans="1:12" s="63" customFormat="1" ht="13.5" customHeight="1" x14ac:dyDescent="0.15">
      <c r="A7" s="107"/>
      <c r="B7" s="108"/>
      <c r="C7" s="108"/>
      <c r="D7" s="152"/>
      <c r="E7" s="109"/>
      <c r="G7" s="107"/>
      <c r="H7" s="108"/>
      <c r="I7" s="153"/>
      <c r="J7" s="153"/>
      <c r="K7" s="110"/>
    </row>
    <row r="8" spans="1:12" s="63" customFormat="1" ht="13.5" customHeight="1" x14ac:dyDescent="0.15">
      <c r="A8" s="244" t="s">
        <v>7</v>
      </c>
      <c r="B8" s="87">
        <v>103</v>
      </c>
      <c r="C8" s="154" t="s">
        <v>8</v>
      </c>
      <c r="D8" s="17">
        <v>17440687</v>
      </c>
      <c r="E8" s="110">
        <f>D8/$D$6*100</f>
        <v>0.68599631668551131</v>
      </c>
      <c r="G8" s="244" t="s">
        <v>7</v>
      </c>
      <c r="H8" s="87">
        <v>103</v>
      </c>
      <c r="I8" s="88" t="s">
        <v>8</v>
      </c>
      <c r="J8" s="253">
        <v>38391230</v>
      </c>
      <c r="K8" s="155">
        <f t="shared" ref="K8:K71" si="0">J8/$J$6*100</f>
        <v>4.6440324262011679</v>
      </c>
    </row>
    <row r="9" spans="1:12" s="63" customFormat="1" ht="13.5" customHeight="1" x14ac:dyDescent="0.15">
      <c r="A9" s="64"/>
      <c r="B9" s="87">
        <v>105</v>
      </c>
      <c r="C9" s="154" t="s">
        <v>9</v>
      </c>
      <c r="D9" s="17">
        <v>33192986</v>
      </c>
      <c r="E9" s="110">
        <f t="shared" ref="E9:E20" si="1">D9/$D$6*100</f>
        <v>1.3055830963421191</v>
      </c>
      <c r="G9" s="64"/>
      <c r="H9" s="87">
        <v>105</v>
      </c>
      <c r="I9" s="88" t="s">
        <v>9</v>
      </c>
      <c r="J9" s="17">
        <v>17837279</v>
      </c>
      <c r="K9" s="155">
        <f t="shared" si="0"/>
        <v>2.1577037795141534</v>
      </c>
    </row>
    <row r="10" spans="1:12" s="63" customFormat="1" ht="13.5" customHeight="1" x14ac:dyDescent="0.15">
      <c r="A10" s="64"/>
      <c r="B10" s="87">
        <v>106</v>
      </c>
      <c r="C10" s="154" t="s">
        <v>10</v>
      </c>
      <c r="D10" s="17">
        <v>3595111</v>
      </c>
      <c r="E10" s="110">
        <f t="shared" si="1"/>
        <v>0.1414068668324571</v>
      </c>
      <c r="G10" s="64"/>
      <c r="H10" s="87">
        <v>106</v>
      </c>
      <c r="I10" s="88" t="s">
        <v>10</v>
      </c>
      <c r="J10" s="254">
        <v>227730</v>
      </c>
      <c r="K10" s="155">
        <f t="shared" si="0"/>
        <v>2.7547580643256075E-2</v>
      </c>
    </row>
    <row r="11" spans="1:12" s="63" customFormat="1" ht="13.5" customHeight="1" x14ac:dyDescent="0.15">
      <c r="A11" s="64"/>
      <c r="B11" s="87">
        <v>108</v>
      </c>
      <c r="C11" s="154" t="s">
        <v>12</v>
      </c>
      <c r="D11" s="17">
        <v>73989</v>
      </c>
      <c r="E11" s="110">
        <f t="shared" si="1"/>
        <v>2.9102168667578458E-3</v>
      </c>
      <c r="G11" s="64"/>
      <c r="H11" s="87">
        <v>108</v>
      </c>
      <c r="I11" s="114" t="s">
        <v>12</v>
      </c>
      <c r="J11" s="28"/>
      <c r="K11" s="111">
        <f t="shared" si="0"/>
        <v>0</v>
      </c>
    </row>
    <row r="12" spans="1:12" s="63" customFormat="1" ht="13.5" customHeight="1" x14ac:dyDescent="0.15">
      <c r="A12" s="64"/>
      <c r="B12" s="87">
        <v>110</v>
      </c>
      <c r="C12" s="154" t="s">
        <v>13</v>
      </c>
      <c r="D12" s="17">
        <v>2028400</v>
      </c>
      <c r="E12" s="110">
        <f t="shared" si="1"/>
        <v>7.978326362745293E-2</v>
      </c>
      <c r="G12" s="64"/>
      <c r="H12" s="87">
        <v>110</v>
      </c>
      <c r="I12" s="88" t="s">
        <v>13</v>
      </c>
      <c r="J12" s="17">
        <v>1650356</v>
      </c>
      <c r="K12" s="111">
        <f t="shared" si="0"/>
        <v>0.19963691652431179</v>
      </c>
    </row>
    <row r="13" spans="1:12" s="63" customFormat="1" ht="13.5" customHeight="1" x14ac:dyDescent="0.15">
      <c r="A13" s="64"/>
      <c r="B13" s="87">
        <v>111</v>
      </c>
      <c r="C13" s="154" t="s">
        <v>14</v>
      </c>
      <c r="D13" s="17">
        <v>2352527</v>
      </c>
      <c r="E13" s="110">
        <f t="shared" si="1"/>
        <v>9.2532183904407886E-2</v>
      </c>
      <c r="G13" s="64"/>
      <c r="H13" s="87">
        <v>111</v>
      </c>
      <c r="I13" s="88" t="s">
        <v>14</v>
      </c>
      <c r="J13" s="17">
        <v>20611475</v>
      </c>
      <c r="K13" s="111">
        <f t="shared" si="0"/>
        <v>2.4932870932198505</v>
      </c>
    </row>
    <row r="14" spans="1:12" s="63" customFormat="1" ht="13.5" customHeight="1" x14ac:dyDescent="0.15">
      <c r="A14" s="64"/>
      <c r="B14" s="87">
        <v>112</v>
      </c>
      <c r="C14" s="154" t="s">
        <v>15</v>
      </c>
      <c r="D14" s="17">
        <v>3515601</v>
      </c>
      <c r="E14" s="110">
        <f t="shared" si="1"/>
        <v>0.13827949191083472</v>
      </c>
      <c r="G14" s="64"/>
      <c r="H14" s="7">
        <v>112</v>
      </c>
      <c r="I14" s="81" t="s">
        <v>15</v>
      </c>
      <c r="J14" s="17">
        <v>2512513</v>
      </c>
      <c r="K14" s="111">
        <f t="shared" si="0"/>
        <v>0.30392857543902541</v>
      </c>
    </row>
    <row r="15" spans="1:12" s="63" customFormat="1" ht="13.5" customHeight="1" x14ac:dyDescent="0.15">
      <c r="A15" s="64"/>
      <c r="B15" s="87">
        <v>113</v>
      </c>
      <c r="C15" s="154" t="s">
        <v>16</v>
      </c>
      <c r="D15" s="17">
        <v>5011450</v>
      </c>
      <c r="E15" s="110">
        <f t="shared" si="1"/>
        <v>0.19711587285831145</v>
      </c>
      <c r="G15" s="64"/>
      <c r="H15" s="87">
        <v>113</v>
      </c>
      <c r="I15" s="88" t="s">
        <v>16</v>
      </c>
      <c r="J15" s="17">
        <v>1539011</v>
      </c>
      <c r="K15" s="111">
        <f t="shared" si="0"/>
        <v>0.18616796045034986</v>
      </c>
    </row>
    <row r="16" spans="1:12" s="63" customFormat="1" ht="13.5" customHeight="1" x14ac:dyDescent="0.15">
      <c r="A16" s="64"/>
      <c r="B16" s="87">
        <v>117</v>
      </c>
      <c r="C16" s="154" t="s">
        <v>18</v>
      </c>
      <c r="D16" s="17">
        <v>221856</v>
      </c>
      <c r="E16" s="110">
        <f t="shared" si="1"/>
        <v>8.7262846259772223E-3</v>
      </c>
      <c r="G16" s="64"/>
      <c r="H16" s="87">
        <v>117</v>
      </c>
      <c r="I16" s="88" t="s">
        <v>18</v>
      </c>
      <c r="J16" s="17">
        <v>1362177</v>
      </c>
      <c r="K16" s="111">
        <f t="shared" si="0"/>
        <v>0.16477706388217905</v>
      </c>
    </row>
    <row r="17" spans="1:12" s="63" customFormat="1" ht="13.5" customHeight="1" x14ac:dyDescent="0.15">
      <c r="A17" s="64"/>
      <c r="B17" s="87">
        <v>118</v>
      </c>
      <c r="C17" s="154" t="s">
        <v>19</v>
      </c>
      <c r="D17" s="17">
        <v>4668795</v>
      </c>
      <c r="E17" s="110">
        <f t="shared" si="1"/>
        <v>0.18363818887178765</v>
      </c>
      <c r="G17" s="64"/>
      <c r="H17" s="87">
        <v>118</v>
      </c>
      <c r="I17" s="88" t="s">
        <v>19</v>
      </c>
      <c r="J17" s="17">
        <v>19144725</v>
      </c>
      <c r="K17" s="111">
        <f t="shared" si="0"/>
        <v>2.3158602548213265</v>
      </c>
    </row>
    <row r="18" spans="1:12" s="63" customFormat="1" ht="13.5" customHeight="1" x14ac:dyDescent="0.15">
      <c r="A18" s="64"/>
      <c r="B18" s="87">
        <v>122</v>
      </c>
      <c r="C18" s="154" t="s">
        <v>22</v>
      </c>
      <c r="D18" s="17">
        <v>105705</v>
      </c>
      <c r="E18" s="110">
        <f t="shared" si="1"/>
        <v>4.1577055224511503E-3</v>
      </c>
      <c r="G18" s="64"/>
      <c r="H18" s="87">
        <v>121</v>
      </c>
      <c r="I18" s="88" t="s">
        <v>21</v>
      </c>
      <c r="J18" s="17">
        <v>95404</v>
      </c>
      <c r="K18" s="111">
        <f t="shared" si="0"/>
        <v>1.1540637525531123E-2</v>
      </c>
    </row>
    <row r="19" spans="1:12" s="63" customFormat="1" ht="13.5" customHeight="1" x14ac:dyDescent="0.15">
      <c r="A19" s="64"/>
      <c r="B19" s="87">
        <v>123</v>
      </c>
      <c r="C19" s="154" t="s">
        <v>23</v>
      </c>
      <c r="D19" s="17">
        <v>3568719</v>
      </c>
      <c r="E19" s="110">
        <f t="shared" si="1"/>
        <v>0.14036878761057986</v>
      </c>
      <c r="G19" s="64"/>
      <c r="H19" s="87">
        <v>122</v>
      </c>
      <c r="I19" s="88" t="s">
        <v>22</v>
      </c>
      <c r="J19" s="17">
        <v>14477</v>
      </c>
      <c r="K19" s="111">
        <f t="shared" si="0"/>
        <v>1.7512243664533362E-3</v>
      </c>
    </row>
    <row r="20" spans="1:12" s="63" customFormat="1" ht="13.5" customHeight="1" x14ac:dyDescent="0.15">
      <c r="A20" s="64"/>
      <c r="B20" s="87">
        <v>124</v>
      </c>
      <c r="C20" s="154" t="s">
        <v>24</v>
      </c>
      <c r="D20" s="17">
        <v>211290</v>
      </c>
      <c r="E20" s="110">
        <f t="shared" si="1"/>
        <v>8.310691072690066E-3</v>
      </c>
      <c r="G20" s="64"/>
      <c r="H20" s="87">
        <v>123</v>
      </c>
      <c r="I20" s="88" t="s">
        <v>23</v>
      </c>
      <c r="J20" s="17">
        <v>8815323</v>
      </c>
      <c r="K20" s="111">
        <f t="shared" si="0"/>
        <v>1.0663541089836652</v>
      </c>
    </row>
    <row r="21" spans="1:12" ht="13.5" customHeight="1" x14ac:dyDescent="0.15">
      <c r="A21" s="64"/>
      <c r="B21" s="87">
        <v>127</v>
      </c>
      <c r="C21" s="88" t="s">
        <v>27</v>
      </c>
      <c r="D21" s="208">
        <v>201162</v>
      </c>
      <c r="E21" s="62">
        <f t="shared" ref="E21:E52" si="2">D21/$D$6*100</f>
        <v>7.9123254179775619E-3</v>
      </c>
      <c r="F21" s="63"/>
      <c r="G21" s="64"/>
      <c r="H21" s="87">
        <v>125</v>
      </c>
      <c r="I21" s="88" t="s">
        <v>25</v>
      </c>
      <c r="J21" s="17">
        <v>15636</v>
      </c>
      <c r="K21" s="111">
        <f t="shared" si="0"/>
        <v>1.8914239271854915E-3</v>
      </c>
      <c r="L21" s="63"/>
    </row>
    <row r="22" spans="1:12" ht="13.5" customHeight="1" x14ac:dyDescent="0.15">
      <c r="A22" s="64"/>
      <c r="B22" s="65"/>
      <c r="C22" s="66" t="s">
        <v>397</v>
      </c>
      <c r="D22" s="67">
        <f>D14+D13+D15+D16+D17+D12+D18</f>
        <v>17904334</v>
      </c>
      <c r="E22" s="68">
        <f t="shared" si="2"/>
        <v>0.70423299132122308</v>
      </c>
      <c r="F22" s="63"/>
      <c r="G22" s="64"/>
      <c r="H22" s="87">
        <v>127</v>
      </c>
      <c r="I22" s="88" t="s">
        <v>27</v>
      </c>
      <c r="J22" s="17">
        <v>1110</v>
      </c>
      <c r="K22" s="111">
        <f t="shared" si="0"/>
        <v>1.3427222813864771E-4</v>
      </c>
      <c r="L22" s="63"/>
    </row>
    <row r="23" spans="1:12" ht="13.5" customHeight="1" x14ac:dyDescent="0.15">
      <c r="A23" s="64"/>
      <c r="B23" s="65"/>
      <c r="C23" s="66" t="s">
        <v>399</v>
      </c>
      <c r="D23" s="67">
        <f>D24-D22</f>
        <v>58283944</v>
      </c>
      <c r="E23" s="68">
        <f t="shared" si="2"/>
        <v>2.2924883008280927</v>
      </c>
      <c r="F23" s="63"/>
      <c r="G23" s="64"/>
      <c r="H23" s="65"/>
      <c r="I23" s="66" t="s">
        <v>398</v>
      </c>
      <c r="J23" s="67">
        <f>J14+J13+J15+J16+J17+J12+J18+J19</f>
        <v>46930138</v>
      </c>
      <c r="K23" s="68">
        <f t="shared" si="0"/>
        <v>5.6769497262290276</v>
      </c>
      <c r="L23" s="63"/>
    </row>
    <row r="24" spans="1:12" ht="13.5" customHeight="1" thickBot="1" x14ac:dyDescent="0.2">
      <c r="A24" s="245" t="s">
        <v>400</v>
      </c>
      <c r="B24" s="70" t="s">
        <v>401</v>
      </c>
      <c r="C24" s="71"/>
      <c r="D24" s="72">
        <f>SUM(D8:D21)</f>
        <v>76188278</v>
      </c>
      <c r="E24" s="73">
        <f t="shared" si="2"/>
        <v>2.9967212921493158</v>
      </c>
      <c r="F24" s="63"/>
      <c r="G24" s="64"/>
      <c r="H24" s="65"/>
      <c r="I24" s="66" t="s">
        <v>260</v>
      </c>
      <c r="J24" s="67">
        <f>J25-J23</f>
        <v>65288308</v>
      </c>
      <c r="K24" s="68">
        <f t="shared" si="0"/>
        <v>7.897663591497567</v>
      </c>
      <c r="L24" s="63"/>
    </row>
    <row r="25" spans="1:12" ht="13.5" customHeight="1" thickBot="1" x14ac:dyDescent="0.2">
      <c r="A25" s="64" t="s">
        <v>35</v>
      </c>
      <c r="B25" s="113">
        <v>601</v>
      </c>
      <c r="C25" s="114" t="s">
        <v>36</v>
      </c>
      <c r="D25" s="28">
        <v>6709409</v>
      </c>
      <c r="E25" s="76">
        <f t="shared" si="2"/>
        <v>0.26390186700424245</v>
      </c>
      <c r="F25" s="63"/>
      <c r="G25" s="245" t="s">
        <v>33</v>
      </c>
      <c r="H25" s="70" t="s">
        <v>402</v>
      </c>
      <c r="I25" s="71"/>
      <c r="J25" s="72">
        <f>SUM(J8:J22)</f>
        <v>112218446</v>
      </c>
      <c r="K25" s="73">
        <f t="shared" si="0"/>
        <v>13.574613317726595</v>
      </c>
      <c r="L25" s="63"/>
    </row>
    <row r="26" spans="1:12" ht="13.5" customHeight="1" x14ac:dyDescent="0.15">
      <c r="A26" s="64"/>
      <c r="B26" s="87">
        <v>606</v>
      </c>
      <c r="C26" s="88" t="s">
        <v>39</v>
      </c>
      <c r="D26" s="17">
        <v>3625352</v>
      </c>
      <c r="E26" s="62">
        <f t="shared" si="2"/>
        <v>0.14259633916304168</v>
      </c>
      <c r="F26" s="63"/>
      <c r="G26" s="64" t="s">
        <v>35</v>
      </c>
      <c r="H26" s="113">
        <v>601</v>
      </c>
      <c r="I26" s="114" t="s">
        <v>36</v>
      </c>
      <c r="J26" s="28">
        <v>55464</v>
      </c>
      <c r="K26" s="115">
        <f t="shared" si="0"/>
        <v>6.7092566319657265E-3</v>
      </c>
      <c r="L26" s="63"/>
    </row>
    <row r="27" spans="1:12" ht="13.5" customHeight="1" x14ac:dyDescent="0.15">
      <c r="A27" s="64"/>
      <c r="B27" s="126">
        <v>625</v>
      </c>
      <c r="C27" s="127" t="s">
        <v>403</v>
      </c>
      <c r="D27" s="208">
        <v>2432500</v>
      </c>
      <c r="E27" s="62">
        <f t="shared" si="2"/>
        <v>9.5677770052149114E-2</v>
      </c>
      <c r="F27" s="63"/>
      <c r="G27" s="64"/>
      <c r="H27" s="87">
        <v>602</v>
      </c>
      <c r="I27" s="88" t="s">
        <v>37</v>
      </c>
      <c r="J27" s="17">
        <v>219691</v>
      </c>
      <c r="K27" s="111">
        <f t="shared" si="0"/>
        <v>2.6575135200006896E-2</v>
      </c>
      <c r="L27" s="63"/>
    </row>
    <row r="28" spans="1:12" ht="13.5" customHeight="1" thickBot="1" x14ac:dyDescent="0.2">
      <c r="A28" s="245" t="s">
        <v>404</v>
      </c>
      <c r="B28" s="70" t="s">
        <v>405</v>
      </c>
      <c r="C28" s="71"/>
      <c r="D28" s="72">
        <f>SUM(D25:D27)</f>
        <v>12767261</v>
      </c>
      <c r="E28" s="73">
        <f t="shared" si="2"/>
        <v>0.50217597621943322</v>
      </c>
      <c r="F28" s="63"/>
      <c r="G28" s="64"/>
      <c r="H28" s="87">
        <v>606</v>
      </c>
      <c r="I28" s="88" t="s">
        <v>39</v>
      </c>
      <c r="J28" s="17">
        <v>503181</v>
      </c>
      <c r="K28" s="111">
        <f t="shared" si="0"/>
        <v>6.0867778402732338E-2</v>
      </c>
      <c r="L28" s="63"/>
    </row>
    <row r="29" spans="1:12" ht="13.5" customHeight="1" thickBot="1" x14ac:dyDescent="0.2">
      <c r="A29" s="64" t="s">
        <v>59</v>
      </c>
      <c r="B29" s="113">
        <v>302</v>
      </c>
      <c r="C29" s="156" t="s">
        <v>61</v>
      </c>
      <c r="D29" s="246">
        <v>137086592</v>
      </c>
      <c r="E29" s="76">
        <f t="shared" si="2"/>
        <v>5.3920408742482158</v>
      </c>
      <c r="F29" s="63"/>
      <c r="G29" s="245" t="s">
        <v>406</v>
      </c>
      <c r="H29" s="70" t="s">
        <v>407</v>
      </c>
      <c r="I29" s="71"/>
      <c r="J29" s="72">
        <f>SUM(J26:J28)</f>
        <v>778336</v>
      </c>
      <c r="K29" s="73">
        <f t="shared" si="0"/>
        <v>9.4152170234704957E-2</v>
      </c>
      <c r="L29" s="63"/>
    </row>
    <row r="30" spans="1:12" ht="13.5" customHeight="1" x14ac:dyDescent="0.15">
      <c r="A30" s="64"/>
      <c r="B30" s="87">
        <v>304</v>
      </c>
      <c r="C30" s="114" t="s">
        <v>62</v>
      </c>
      <c r="D30" s="208">
        <v>2005329924</v>
      </c>
      <c r="E30" s="62">
        <f t="shared" si="2"/>
        <v>78.875845980335313</v>
      </c>
      <c r="F30" s="63"/>
      <c r="G30" s="64" t="s">
        <v>59</v>
      </c>
      <c r="H30" s="113">
        <v>302</v>
      </c>
      <c r="I30" s="114" t="s">
        <v>61</v>
      </c>
      <c r="J30" s="17">
        <v>175157</v>
      </c>
      <c r="K30" s="115">
        <f t="shared" si="0"/>
        <v>2.1188036634307312E-2</v>
      </c>
      <c r="L30" s="63"/>
    </row>
    <row r="31" spans="1:12" ht="13.5" customHeight="1" thickBot="1" x14ac:dyDescent="0.2">
      <c r="A31" s="245" t="s">
        <v>408</v>
      </c>
      <c r="B31" s="70" t="s">
        <v>409</v>
      </c>
      <c r="C31" s="71"/>
      <c r="D31" s="72">
        <f>SUM(D29:D30)</f>
        <v>2142416516</v>
      </c>
      <c r="E31" s="73">
        <f t="shared" si="2"/>
        <v>84.267886854583523</v>
      </c>
      <c r="F31" s="63"/>
      <c r="G31" s="64"/>
      <c r="H31" s="87">
        <v>304</v>
      </c>
      <c r="I31" s="88" t="s">
        <v>62</v>
      </c>
      <c r="J31" s="17">
        <v>50909669</v>
      </c>
      <c r="K31" s="111">
        <f t="shared" si="0"/>
        <v>6.1583375589468847</v>
      </c>
      <c r="L31" s="63"/>
    </row>
    <row r="32" spans="1:12" ht="13.5" customHeight="1" thickBot="1" x14ac:dyDescent="0.2">
      <c r="A32" s="249" t="s">
        <v>65</v>
      </c>
      <c r="B32" s="113">
        <v>305</v>
      </c>
      <c r="C32" s="114" t="s">
        <v>66</v>
      </c>
      <c r="D32" s="28">
        <v>22047311</v>
      </c>
      <c r="E32" s="76">
        <f t="shared" si="2"/>
        <v>0.86718912728724273</v>
      </c>
      <c r="F32" s="63"/>
      <c r="G32" s="245" t="s">
        <v>63</v>
      </c>
      <c r="H32" s="70" t="s">
        <v>410</v>
      </c>
      <c r="I32" s="71"/>
      <c r="J32" s="72">
        <f>SUM(J30:J31)</f>
        <v>51084826</v>
      </c>
      <c r="K32" s="73">
        <f t="shared" si="0"/>
        <v>6.1795255955811914</v>
      </c>
      <c r="L32" s="63"/>
    </row>
    <row r="33" spans="1:12" ht="13.5" customHeight="1" x14ac:dyDescent="0.15">
      <c r="A33" s="247"/>
      <c r="B33" s="87">
        <v>306</v>
      </c>
      <c r="C33" s="88" t="s">
        <v>67</v>
      </c>
      <c r="D33" s="17">
        <v>8340064</v>
      </c>
      <c r="E33" s="62">
        <f t="shared" si="2"/>
        <v>0.32804058606873876</v>
      </c>
      <c r="F33" s="63"/>
      <c r="G33" s="64" t="s">
        <v>65</v>
      </c>
      <c r="H33" s="113">
        <v>305</v>
      </c>
      <c r="I33" s="114" t="s">
        <v>66</v>
      </c>
      <c r="J33" s="208">
        <v>27198070</v>
      </c>
      <c r="K33" s="115">
        <f t="shared" si="0"/>
        <v>3.2900409549287484</v>
      </c>
      <c r="L33" s="63"/>
    </row>
    <row r="34" spans="1:12" ht="13.5" customHeight="1" x14ac:dyDescent="0.15">
      <c r="A34" s="247"/>
      <c r="B34" s="87">
        <v>307</v>
      </c>
      <c r="C34" s="88" t="s">
        <v>68</v>
      </c>
      <c r="D34" s="17">
        <v>2919210</v>
      </c>
      <c r="E34" s="62">
        <f t="shared" si="2"/>
        <v>0.11482158401395035</v>
      </c>
      <c r="F34" s="63"/>
      <c r="G34" s="64"/>
      <c r="H34" s="87">
        <v>408</v>
      </c>
      <c r="I34" s="88" t="s">
        <v>411</v>
      </c>
      <c r="J34" s="17">
        <v>1128</v>
      </c>
      <c r="K34" s="111">
        <f t="shared" si="0"/>
        <v>1.3644961562197714E-4</v>
      </c>
      <c r="L34" s="63"/>
    </row>
    <row r="35" spans="1:12" ht="13.5" customHeight="1" x14ac:dyDescent="0.15">
      <c r="A35" s="247"/>
      <c r="B35" s="7">
        <v>308</v>
      </c>
      <c r="C35" s="81" t="s">
        <v>69</v>
      </c>
      <c r="D35" s="17">
        <v>83119</v>
      </c>
      <c r="E35" s="62">
        <f t="shared" si="2"/>
        <v>3.2693280859052752E-3</v>
      </c>
      <c r="F35" s="63"/>
      <c r="G35" s="64"/>
      <c r="H35" s="87">
        <v>410</v>
      </c>
      <c r="I35" s="88" t="s">
        <v>105</v>
      </c>
      <c r="J35" s="17">
        <v>6544339</v>
      </c>
      <c r="K35" s="111">
        <f t="shared" si="0"/>
        <v>0.79164232362581055</v>
      </c>
      <c r="L35" s="63"/>
    </row>
    <row r="36" spans="1:12" ht="13.5" customHeight="1" x14ac:dyDescent="0.15">
      <c r="A36" s="441"/>
      <c r="B36" s="87">
        <v>309</v>
      </c>
      <c r="C36" s="88" t="s">
        <v>70</v>
      </c>
      <c r="D36" s="17">
        <v>3065766</v>
      </c>
      <c r="E36" s="62">
        <f t="shared" si="2"/>
        <v>0.12058608607675106</v>
      </c>
      <c r="F36" s="63"/>
      <c r="G36" s="64"/>
      <c r="H36" s="87">
        <v>413</v>
      </c>
      <c r="I36" s="88" t="s">
        <v>108</v>
      </c>
      <c r="J36" s="17">
        <v>70785</v>
      </c>
      <c r="K36" s="111">
        <f t="shared" si="0"/>
        <v>8.5625762781929536E-3</v>
      </c>
      <c r="L36" s="63"/>
    </row>
    <row r="37" spans="1:12" ht="13.5" customHeight="1" thickBot="1" x14ac:dyDescent="0.2">
      <c r="A37" s="441"/>
      <c r="B37" s="87">
        <v>310</v>
      </c>
      <c r="C37" s="88" t="s">
        <v>71</v>
      </c>
      <c r="D37" s="17">
        <v>525446</v>
      </c>
      <c r="E37" s="62">
        <f t="shared" si="2"/>
        <v>2.0667420991910192E-2</v>
      </c>
      <c r="F37" s="63"/>
      <c r="G37" s="245" t="s">
        <v>110</v>
      </c>
      <c r="H37" s="70" t="s">
        <v>412</v>
      </c>
      <c r="I37" s="71"/>
      <c r="J37" s="72">
        <f>SUM(J33:J36)</f>
        <v>33814322</v>
      </c>
      <c r="K37" s="73">
        <f t="shared" si="0"/>
        <v>4.0903823044483731</v>
      </c>
      <c r="L37" s="63"/>
    </row>
    <row r="38" spans="1:12" ht="13.5" customHeight="1" x14ac:dyDescent="0.15">
      <c r="A38" s="247"/>
      <c r="B38" s="87">
        <v>311</v>
      </c>
      <c r="C38" s="88" t="s">
        <v>72</v>
      </c>
      <c r="D38" s="17">
        <v>7398968</v>
      </c>
      <c r="E38" s="62">
        <f t="shared" si="2"/>
        <v>0.29102436132670489</v>
      </c>
      <c r="F38" s="63"/>
      <c r="G38" s="64" t="s">
        <v>111</v>
      </c>
      <c r="H38" s="89">
        <v>201</v>
      </c>
      <c r="I38" s="97" t="s">
        <v>112</v>
      </c>
      <c r="J38" s="28">
        <v>2238</v>
      </c>
      <c r="K38" s="115">
        <f t="shared" si="0"/>
        <v>2.7072184376062487E-4</v>
      </c>
      <c r="L38" s="63"/>
    </row>
    <row r="39" spans="1:12" ht="13.5" customHeight="1" x14ac:dyDescent="0.15">
      <c r="A39" s="247"/>
      <c r="B39" s="87">
        <v>312</v>
      </c>
      <c r="C39" s="88" t="s">
        <v>73</v>
      </c>
      <c r="D39" s="17">
        <v>15471120</v>
      </c>
      <c r="E39" s="62">
        <f t="shared" si="2"/>
        <v>0.60852713743441122</v>
      </c>
      <c r="F39" s="63"/>
      <c r="G39" s="64"/>
      <c r="H39" s="87">
        <v>202</v>
      </c>
      <c r="I39" s="88" t="s">
        <v>113</v>
      </c>
      <c r="J39" s="17">
        <v>63602</v>
      </c>
      <c r="K39" s="111">
        <f t="shared" si="0"/>
        <v>7.6936777063732181E-3</v>
      </c>
      <c r="L39" s="63"/>
    </row>
    <row r="40" spans="1:12" ht="13.5" customHeight="1" x14ac:dyDescent="0.15">
      <c r="A40" s="247"/>
      <c r="B40" s="87">
        <v>324</v>
      </c>
      <c r="C40" s="88" t="s">
        <v>82</v>
      </c>
      <c r="D40" s="17">
        <v>36796147</v>
      </c>
      <c r="E40" s="62">
        <f t="shared" si="2"/>
        <v>1.4473065946438135</v>
      </c>
      <c r="F40" s="63"/>
      <c r="G40" s="64"/>
      <c r="H40" s="87">
        <v>203</v>
      </c>
      <c r="I40" s="88" t="s">
        <v>114</v>
      </c>
      <c r="J40" s="17">
        <v>35676857</v>
      </c>
      <c r="K40" s="111">
        <f t="shared" si="0"/>
        <v>4.3156856597963156</v>
      </c>
      <c r="L40" s="63"/>
    </row>
    <row r="41" spans="1:12" ht="13.5" customHeight="1" x14ac:dyDescent="0.15">
      <c r="A41" s="247"/>
      <c r="B41" s="87">
        <v>326</v>
      </c>
      <c r="C41" s="88" t="s">
        <v>84</v>
      </c>
      <c r="D41" s="17">
        <v>414884</v>
      </c>
      <c r="E41" s="62">
        <f t="shared" si="2"/>
        <v>1.6318674594168893E-2</v>
      </c>
      <c r="F41" s="63"/>
      <c r="G41" s="64"/>
      <c r="H41" s="87">
        <v>204</v>
      </c>
      <c r="I41" s="88" t="s">
        <v>115</v>
      </c>
      <c r="J41" s="17">
        <v>158285</v>
      </c>
      <c r="K41" s="111">
        <f t="shared" si="0"/>
        <v>1.9147098766599868E-2</v>
      </c>
      <c r="L41" s="63"/>
    </row>
    <row r="42" spans="1:12" ht="13.5" customHeight="1" x14ac:dyDescent="0.15">
      <c r="A42" s="247"/>
      <c r="B42" s="87">
        <v>334</v>
      </c>
      <c r="C42" s="88" t="s">
        <v>92</v>
      </c>
      <c r="D42" s="17">
        <v>8244</v>
      </c>
      <c r="E42" s="62">
        <f t="shared" si="2"/>
        <v>3.2426209098043875E-4</v>
      </c>
      <c r="F42" s="63"/>
      <c r="G42" s="64"/>
      <c r="H42" s="87">
        <v>205</v>
      </c>
      <c r="I42" s="88" t="s">
        <v>116</v>
      </c>
      <c r="J42" s="17">
        <v>42147684</v>
      </c>
      <c r="K42" s="111">
        <f t="shared" si="0"/>
        <v>5.0984355329402087</v>
      </c>
      <c r="L42" s="63"/>
    </row>
    <row r="43" spans="1:12" ht="13.5" customHeight="1" x14ac:dyDescent="0.15">
      <c r="A43" s="247"/>
      <c r="B43" s="87">
        <v>401</v>
      </c>
      <c r="C43" s="88" t="s">
        <v>96</v>
      </c>
      <c r="D43" s="17">
        <v>17998685</v>
      </c>
      <c r="E43" s="62">
        <f t="shared" si="2"/>
        <v>0.70794410880619341</v>
      </c>
      <c r="F43" s="63"/>
      <c r="G43" s="64"/>
      <c r="H43" s="87">
        <v>206</v>
      </c>
      <c r="I43" s="41" t="s">
        <v>117</v>
      </c>
      <c r="J43" s="17">
        <v>31012</v>
      </c>
      <c r="K43" s="111">
        <f t="shared" si="0"/>
        <v>3.751396701834003E-3</v>
      </c>
      <c r="L43" s="63"/>
    </row>
    <row r="44" spans="1:12" ht="13.5" customHeight="1" x14ac:dyDescent="0.15">
      <c r="A44" s="247"/>
      <c r="B44" s="87">
        <v>406</v>
      </c>
      <c r="C44" s="88" t="s">
        <v>101</v>
      </c>
      <c r="D44" s="17">
        <v>4531303</v>
      </c>
      <c r="E44" s="62">
        <f t="shared" si="2"/>
        <v>0.17823020204341763</v>
      </c>
      <c r="F44" s="63"/>
      <c r="G44" s="64"/>
      <c r="H44" s="87">
        <v>207</v>
      </c>
      <c r="I44" s="88" t="s">
        <v>118</v>
      </c>
      <c r="J44" s="17">
        <v>248603</v>
      </c>
      <c r="K44" s="111">
        <f t="shared" si="0"/>
        <v>3.0072503362119134E-2</v>
      </c>
      <c r="L44" s="63"/>
    </row>
    <row r="45" spans="1:12" ht="13.5" customHeight="1" x14ac:dyDescent="0.15">
      <c r="A45" s="247"/>
      <c r="B45" s="87">
        <v>407</v>
      </c>
      <c r="C45" s="88" t="s">
        <v>102</v>
      </c>
      <c r="D45" s="17">
        <v>476599</v>
      </c>
      <c r="E45" s="62">
        <f t="shared" si="2"/>
        <v>1.8746116969818795E-2</v>
      </c>
      <c r="F45" s="63"/>
      <c r="G45" s="64"/>
      <c r="H45" s="87">
        <v>208</v>
      </c>
      <c r="I45" s="88" t="s">
        <v>119</v>
      </c>
      <c r="J45" s="17">
        <v>30215894</v>
      </c>
      <c r="K45" s="111">
        <f t="shared" si="0"/>
        <v>3.6550949662893664</v>
      </c>
      <c r="L45" s="63"/>
    </row>
    <row r="46" spans="1:12" ht="13.5" customHeight="1" x14ac:dyDescent="0.15">
      <c r="A46" s="247"/>
      <c r="B46" s="87">
        <v>408</v>
      </c>
      <c r="C46" s="88" t="s">
        <v>103</v>
      </c>
      <c r="D46" s="17">
        <v>649276</v>
      </c>
      <c r="E46" s="62">
        <f t="shared" si="2"/>
        <v>2.553803898391744E-2</v>
      </c>
      <c r="F46" s="63"/>
      <c r="G46" s="64"/>
      <c r="H46" s="87">
        <v>209</v>
      </c>
      <c r="I46" s="88" t="s">
        <v>120</v>
      </c>
      <c r="J46" s="17">
        <v>42896</v>
      </c>
      <c r="K46" s="111">
        <f t="shared" si="0"/>
        <v>5.1889563047166059E-3</v>
      </c>
      <c r="L46" s="63"/>
    </row>
    <row r="47" spans="1:12" ht="13.5" customHeight="1" x14ac:dyDescent="0.15">
      <c r="A47" s="247"/>
      <c r="B47" s="87">
        <v>409</v>
      </c>
      <c r="C47" s="88" t="s">
        <v>104</v>
      </c>
      <c r="D47" s="17">
        <v>3452702</v>
      </c>
      <c r="E47" s="62">
        <f t="shared" si="2"/>
        <v>0.13580547914269081</v>
      </c>
      <c r="F47" s="63"/>
      <c r="G47" s="64"/>
      <c r="H47" s="87">
        <v>210</v>
      </c>
      <c r="I47" s="88" t="s">
        <v>121</v>
      </c>
      <c r="J47" s="17">
        <v>32701475</v>
      </c>
      <c r="K47" s="111">
        <f t="shared" si="0"/>
        <v>3.9557656861894457</v>
      </c>
      <c r="L47" s="63"/>
    </row>
    <row r="48" spans="1:12" ht="13.5" customHeight="1" x14ac:dyDescent="0.15">
      <c r="A48" s="247"/>
      <c r="B48" s="87">
        <v>410</v>
      </c>
      <c r="C48" s="88" t="s">
        <v>105</v>
      </c>
      <c r="D48" s="17">
        <v>583946</v>
      </c>
      <c r="E48" s="62">
        <f t="shared" si="2"/>
        <v>2.2968407445374005E-2</v>
      </c>
      <c r="F48" s="63"/>
      <c r="G48" s="64"/>
      <c r="H48" s="87">
        <v>213</v>
      </c>
      <c r="I48" s="88" t="s">
        <v>124</v>
      </c>
      <c r="J48" s="17">
        <v>297723777</v>
      </c>
      <c r="K48" s="111">
        <f t="shared" si="0"/>
        <v>36.014445862742235</v>
      </c>
      <c r="L48" s="63"/>
    </row>
    <row r="49" spans="1:12" ht="13.5" customHeight="1" x14ac:dyDescent="0.15">
      <c r="A49" s="247"/>
      <c r="B49" s="87">
        <v>413</v>
      </c>
      <c r="C49" s="88" t="s">
        <v>108</v>
      </c>
      <c r="D49" s="17">
        <v>3682</v>
      </c>
      <c r="E49" s="62">
        <f t="shared" si="2"/>
        <v>1.4482448071203002E-4</v>
      </c>
      <c r="F49" s="63"/>
      <c r="G49" s="64"/>
      <c r="H49" s="87">
        <v>217</v>
      </c>
      <c r="I49" s="88" t="s">
        <v>126</v>
      </c>
      <c r="J49" s="17">
        <v>2153872</v>
      </c>
      <c r="K49" s="111">
        <f t="shared" si="0"/>
        <v>0.26054521852742829</v>
      </c>
      <c r="L49" s="63"/>
    </row>
    <row r="50" spans="1:12" ht="13.5" customHeight="1" thickBot="1" x14ac:dyDescent="0.2">
      <c r="A50" s="245" t="s">
        <v>413</v>
      </c>
      <c r="B50" s="70" t="s">
        <v>414</v>
      </c>
      <c r="C50" s="71"/>
      <c r="D50" s="72">
        <f>SUM(D32:D49)</f>
        <v>124766472</v>
      </c>
      <c r="E50" s="73">
        <f t="shared" si="2"/>
        <v>4.9074523404867012</v>
      </c>
      <c r="F50" s="63"/>
      <c r="G50" s="64"/>
      <c r="H50" s="87">
        <v>218</v>
      </c>
      <c r="I50" s="88" t="s">
        <v>127</v>
      </c>
      <c r="J50" s="17">
        <v>7877002</v>
      </c>
      <c r="K50" s="111">
        <f t="shared" si="0"/>
        <v>0.95284919783115707</v>
      </c>
      <c r="L50" s="63"/>
    </row>
    <row r="51" spans="1:12" ht="13.5" customHeight="1" x14ac:dyDescent="0.15">
      <c r="A51" s="250" t="s">
        <v>111</v>
      </c>
      <c r="B51" s="113">
        <v>201</v>
      </c>
      <c r="C51" s="117" t="s">
        <v>112</v>
      </c>
      <c r="D51" s="28">
        <v>233336</v>
      </c>
      <c r="E51" s="76">
        <f t="shared" si="2"/>
        <v>9.1778286342808907E-3</v>
      </c>
      <c r="F51" s="63"/>
      <c r="G51" s="64"/>
      <c r="H51" s="87">
        <v>220</v>
      </c>
      <c r="I51" s="88" t="s">
        <v>129</v>
      </c>
      <c r="J51" s="17">
        <v>51842278</v>
      </c>
      <c r="K51" s="111">
        <f t="shared" si="0"/>
        <v>6.2711515124713486</v>
      </c>
      <c r="L51" s="63"/>
    </row>
    <row r="52" spans="1:12" ht="13.5" customHeight="1" x14ac:dyDescent="0.15">
      <c r="A52" s="64"/>
      <c r="B52" s="116">
        <v>202</v>
      </c>
      <c r="C52" s="117" t="s">
        <v>113</v>
      </c>
      <c r="D52" s="17">
        <v>7230861</v>
      </c>
      <c r="E52" s="76">
        <f t="shared" si="2"/>
        <v>0.28441219158768882</v>
      </c>
      <c r="F52" s="63"/>
      <c r="G52" s="64"/>
      <c r="H52" s="87">
        <v>222</v>
      </c>
      <c r="I52" s="88" t="s">
        <v>131</v>
      </c>
      <c r="J52" s="17">
        <v>6003400</v>
      </c>
      <c r="K52" s="111">
        <f t="shared" si="0"/>
        <v>0.72620711207888078</v>
      </c>
      <c r="L52" s="63"/>
    </row>
    <row r="53" spans="1:12" ht="13.5" customHeight="1" x14ac:dyDescent="0.15">
      <c r="A53" s="64"/>
      <c r="B53" s="113">
        <v>203</v>
      </c>
      <c r="C53" s="114" t="s">
        <v>114</v>
      </c>
      <c r="D53" s="17">
        <v>9016306</v>
      </c>
      <c r="E53" s="76">
        <f t="shared" ref="E53:E84" si="3">D53/$D$6*100</f>
        <v>0.35463928147494855</v>
      </c>
      <c r="F53" s="63"/>
      <c r="G53" s="64"/>
      <c r="H53" s="87">
        <v>225</v>
      </c>
      <c r="I53" s="88" t="s">
        <v>132</v>
      </c>
      <c r="J53" s="208">
        <v>40991329</v>
      </c>
      <c r="K53" s="111">
        <f t="shared" si="0"/>
        <v>4.9585559272021316</v>
      </c>
      <c r="L53" s="63"/>
    </row>
    <row r="54" spans="1:12" ht="13.5" customHeight="1" x14ac:dyDescent="0.15">
      <c r="A54" s="64"/>
      <c r="B54" s="118">
        <v>204</v>
      </c>
      <c r="C54" s="17" t="s">
        <v>115</v>
      </c>
      <c r="D54" s="17">
        <v>11907</v>
      </c>
      <c r="E54" s="62">
        <f t="shared" si="3"/>
        <v>4.6833924275886511E-4</v>
      </c>
      <c r="F54" s="63"/>
      <c r="G54" s="64"/>
      <c r="H54" s="87">
        <v>234</v>
      </c>
      <c r="I54" s="88" t="s">
        <v>415</v>
      </c>
      <c r="J54" s="208">
        <v>193446</v>
      </c>
      <c r="K54" s="111">
        <f t="shared" si="0"/>
        <v>2.3400383283341302E-2</v>
      </c>
      <c r="L54" s="63"/>
    </row>
    <row r="55" spans="1:12" ht="13.5" customHeight="1" x14ac:dyDescent="0.15">
      <c r="A55" s="64"/>
      <c r="B55" s="87">
        <v>205</v>
      </c>
      <c r="C55" s="88" t="s">
        <v>116</v>
      </c>
      <c r="D55" s="17">
        <v>32778521</v>
      </c>
      <c r="E55" s="62">
        <f t="shared" si="3"/>
        <v>1.2892809023175913</v>
      </c>
      <c r="F55" s="63"/>
      <c r="G55" s="64"/>
      <c r="H55" s="87">
        <v>241</v>
      </c>
      <c r="I55" s="88" t="s">
        <v>136</v>
      </c>
      <c r="J55" s="17"/>
      <c r="K55" s="111">
        <f t="shared" si="0"/>
        <v>0</v>
      </c>
      <c r="L55" s="63"/>
    </row>
    <row r="56" spans="1:12" ht="13.5" customHeight="1" x14ac:dyDescent="0.15">
      <c r="A56" s="64"/>
      <c r="B56" s="87">
        <v>206</v>
      </c>
      <c r="C56" s="88" t="s">
        <v>117</v>
      </c>
      <c r="D56" s="17">
        <v>830439</v>
      </c>
      <c r="E56" s="62">
        <f t="shared" si="3"/>
        <v>3.2663741699624528E-2</v>
      </c>
      <c r="F56" s="63"/>
      <c r="G56" s="64"/>
      <c r="H56" s="87">
        <v>242</v>
      </c>
      <c r="I56" s="88" t="s">
        <v>137</v>
      </c>
      <c r="J56" s="208">
        <v>42507</v>
      </c>
      <c r="K56" s="111">
        <f t="shared" si="0"/>
        <v>5.1419005418824309E-3</v>
      </c>
      <c r="L56" s="63"/>
    </row>
    <row r="57" spans="1:12" ht="13.5" customHeight="1" x14ac:dyDescent="0.15">
      <c r="A57" s="64"/>
      <c r="B57" s="87">
        <v>207</v>
      </c>
      <c r="C57" s="88" t="s">
        <v>118</v>
      </c>
      <c r="D57" s="17">
        <v>2989872</v>
      </c>
      <c r="E57" s="62">
        <f t="shared" si="3"/>
        <v>0.117600939651124</v>
      </c>
      <c r="F57" s="63"/>
      <c r="G57" s="64"/>
      <c r="H57" s="65"/>
      <c r="I57" s="66" t="s">
        <v>416</v>
      </c>
      <c r="J57" s="67">
        <f>J40+J41+J42+J43+J44+J47+J48+J50+J51+J52+J53+J54+J56+J55</f>
        <v>515637655</v>
      </c>
      <c r="K57" s="68">
        <f t="shared" si="0"/>
        <v>62.374609773907494</v>
      </c>
      <c r="L57" s="63"/>
    </row>
    <row r="58" spans="1:12" ht="13.5" customHeight="1" x14ac:dyDescent="0.15">
      <c r="A58" s="64"/>
      <c r="B58" s="87">
        <v>208</v>
      </c>
      <c r="C58" s="88" t="s">
        <v>119</v>
      </c>
      <c r="D58" s="17">
        <v>3853684</v>
      </c>
      <c r="E58" s="62">
        <f t="shared" si="3"/>
        <v>0.15157734495607245</v>
      </c>
      <c r="F58" s="63"/>
      <c r="G58" s="64"/>
      <c r="H58" s="65"/>
      <c r="I58" s="66" t="s">
        <v>417</v>
      </c>
      <c r="J58" s="67">
        <f>J39</f>
        <v>63602</v>
      </c>
      <c r="K58" s="68">
        <f t="shared" si="0"/>
        <v>7.6936777063732181E-3</v>
      </c>
      <c r="L58" s="63"/>
    </row>
    <row r="59" spans="1:12" ht="13.5" customHeight="1" x14ac:dyDescent="0.15">
      <c r="A59" s="64"/>
      <c r="B59" s="87">
        <v>210</v>
      </c>
      <c r="C59" s="88" t="s">
        <v>121</v>
      </c>
      <c r="D59" s="17">
        <v>12978669</v>
      </c>
      <c r="E59" s="62">
        <f t="shared" si="3"/>
        <v>0.51049130859813197</v>
      </c>
      <c r="F59" s="63"/>
      <c r="G59" s="64"/>
      <c r="H59" s="65"/>
      <c r="I59" s="66" t="s">
        <v>268</v>
      </c>
      <c r="J59" s="67">
        <f>J60-J57-J58</f>
        <v>32414900</v>
      </c>
      <c r="K59" s="68">
        <f t="shared" si="0"/>
        <v>3.9210998629652725</v>
      </c>
      <c r="L59" s="63"/>
    </row>
    <row r="60" spans="1:12" ht="13.5" customHeight="1" thickBot="1" x14ac:dyDescent="0.2">
      <c r="A60" s="64"/>
      <c r="B60" s="87">
        <v>213</v>
      </c>
      <c r="C60" s="88" t="s">
        <v>124</v>
      </c>
      <c r="D60" s="17">
        <v>34907901</v>
      </c>
      <c r="E60" s="62">
        <f t="shared" si="3"/>
        <v>1.3730360225616387</v>
      </c>
      <c r="F60" s="63"/>
      <c r="G60" s="245" t="s">
        <v>144</v>
      </c>
      <c r="H60" s="70" t="s">
        <v>418</v>
      </c>
      <c r="I60" s="71"/>
      <c r="J60" s="72">
        <f>SUM(J38:J56)</f>
        <v>548116157</v>
      </c>
      <c r="K60" s="73">
        <f t="shared" si="0"/>
        <v>66.303403314579143</v>
      </c>
      <c r="L60" s="63"/>
    </row>
    <row r="61" spans="1:12" ht="13.5" customHeight="1" x14ac:dyDescent="0.15">
      <c r="A61" s="64"/>
      <c r="B61" s="87">
        <v>215</v>
      </c>
      <c r="C61" s="88" t="s">
        <v>125</v>
      </c>
      <c r="D61" s="17">
        <v>3402176</v>
      </c>
      <c r="E61" s="62">
        <f t="shared" si="3"/>
        <v>0.13381813484272989</v>
      </c>
      <c r="F61" s="63"/>
      <c r="G61" s="247" t="s">
        <v>419</v>
      </c>
      <c r="H61" s="89">
        <v>153</v>
      </c>
      <c r="I61" s="90" t="s">
        <v>150</v>
      </c>
      <c r="J61" s="208">
        <v>18872</v>
      </c>
      <c r="K61" s="111">
        <f t="shared" si="0"/>
        <v>2.2828698102996033E-3</v>
      </c>
      <c r="L61" s="63"/>
    </row>
    <row r="62" spans="1:12" ht="13.5" customHeight="1" x14ac:dyDescent="0.15">
      <c r="A62" s="64"/>
      <c r="B62" s="87">
        <v>217</v>
      </c>
      <c r="C62" s="88" t="s">
        <v>421</v>
      </c>
      <c r="D62" s="17">
        <v>524162</v>
      </c>
      <c r="E62" s="62">
        <f t="shared" si="3"/>
        <v>2.0616917289239294E-2</v>
      </c>
      <c r="F62" s="63"/>
      <c r="G62" s="64" t="s">
        <v>420</v>
      </c>
      <c r="H62" s="87">
        <v>223</v>
      </c>
      <c r="I62" s="88" t="s">
        <v>154</v>
      </c>
      <c r="J62" s="17">
        <v>11614931</v>
      </c>
      <c r="K62" s="111">
        <f t="shared" si="0"/>
        <v>1.4050114099519384</v>
      </c>
      <c r="L62" s="63"/>
    </row>
    <row r="63" spans="1:12" ht="13.5" customHeight="1" x14ac:dyDescent="0.15">
      <c r="A63" s="64"/>
      <c r="B63" s="87">
        <v>218</v>
      </c>
      <c r="C63" s="88" t="s">
        <v>127</v>
      </c>
      <c r="D63" s="17">
        <v>14012690</v>
      </c>
      <c r="E63" s="62">
        <f t="shared" si="3"/>
        <v>0.55116256182201406</v>
      </c>
      <c r="F63" s="63"/>
      <c r="G63" s="64"/>
      <c r="H63" s="87">
        <v>224</v>
      </c>
      <c r="I63" s="88" t="s">
        <v>155</v>
      </c>
      <c r="J63" s="17">
        <v>79432</v>
      </c>
      <c r="K63" s="111">
        <f t="shared" si="0"/>
        <v>9.6085690319901492E-3</v>
      </c>
      <c r="L63" s="63"/>
    </row>
    <row r="64" spans="1:12" ht="13.5" customHeight="1" x14ac:dyDescent="0.15">
      <c r="A64" s="64"/>
      <c r="B64" s="87">
        <v>220</v>
      </c>
      <c r="C64" s="88" t="s">
        <v>129</v>
      </c>
      <c r="D64" s="17">
        <v>7526672</v>
      </c>
      <c r="E64" s="62">
        <f t="shared" si="3"/>
        <v>0.29604735575496377</v>
      </c>
      <c r="F64" s="63"/>
      <c r="G64" s="64"/>
      <c r="H64" s="87">
        <v>227</v>
      </c>
      <c r="I64" s="88" t="s">
        <v>156</v>
      </c>
      <c r="J64" s="17">
        <v>19295381</v>
      </c>
      <c r="K64" s="111">
        <f t="shared" si="0"/>
        <v>2.3340845041929086</v>
      </c>
      <c r="L64" s="63"/>
    </row>
    <row r="65" spans="1:12" ht="13.5" customHeight="1" x14ac:dyDescent="0.15">
      <c r="A65" s="64"/>
      <c r="B65" s="87">
        <v>222</v>
      </c>
      <c r="C65" s="88" t="s">
        <v>131</v>
      </c>
      <c r="D65" s="17">
        <v>548096</v>
      </c>
      <c r="E65" s="62">
        <f t="shared" si="3"/>
        <v>2.1558315746969259E-2</v>
      </c>
      <c r="F65" s="63"/>
      <c r="G65" s="64"/>
      <c r="H65" s="87">
        <v>231</v>
      </c>
      <c r="I65" s="88" t="s">
        <v>158</v>
      </c>
      <c r="J65" s="17">
        <v>1612</v>
      </c>
      <c r="K65" s="111">
        <f t="shared" si="0"/>
        <v>1.949971457292794E-4</v>
      </c>
      <c r="L65" s="63"/>
    </row>
    <row r="66" spans="1:12" ht="13.5" customHeight="1" x14ac:dyDescent="0.15">
      <c r="A66" s="64"/>
      <c r="B66" s="87">
        <v>225</v>
      </c>
      <c r="C66" s="88" t="s">
        <v>132</v>
      </c>
      <c r="D66" s="17">
        <v>641345</v>
      </c>
      <c r="E66" s="62">
        <f t="shared" si="3"/>
        <v>2.5226088153790575E-2</v>
      </c>
      <c r="F66" s="63"/>
      <c r="G66" s="64"/>
      <c r="H66" s="87">
        <v>239</v>
      </c>
      <c r="I66" s="88" t="s">
        <v>164</v>
      </c>
      <c r="J66" s="17">
        <v>109421</v>
      </c>
      <c r="K66" s="111">
        <f t="shared" si="0"/>
        <v>1.3236217545188264E-2</v>
      </c>
      <c r="L66" s="63"/>
    </row>
    <row r="67" spans="1:12" ht="13.5" customHeight="1" x14ac:dyDescent="0.15">
      <c r="A67" s="64"/>
      <c r="B67" s="87">
        <v>234</v>
      </c>
      <c r="C67" s="88" t="s">
        <v>135</v>
      </c>
      <c r="D67" s="17">
        <v>650329</v>
      </c>
      <c r="E67" s="62">
        <f t="shared" si="3"/>
        <v>2.5579456740079783E-2</v>
      </c>
      <c r="F67" s="63"/>
      <c r="G67" s="64"/>
      <c r="H67" s="87">
        <v>245</v>
      </c>
      <c r="I67" s="88" t="s">
        <v>166</v>
      </c>
      <c r="J67" s="17">
        <v>48249</v>
      </c>
      <c r="K67" s="111">
        <f t="shared" si="0"/>
        <v>5.8364871490645173E-3</v>
      </c>
      <c r="L67" s="63"/>
    </row>
    <row r="68" spans="1:12" ht="13.5" customHeight="1" x14ac:dyDescent="0.15">
      <c r="A68" s="64"/>
      <c r="B68" s="87">
        <v>242</v>
      </c>
      <c r="C68" s="88" t="s">
        <v>137</v>
      </c>
      <c r="D68" s="208">
        <v>24325</v>
      </c>
      <c r="E68" s="62">
        <f t="shared" si="3"/>
        <v>9.5677770052149109E-4</v>
      </c>
      <c r="F68" s="63"/>
      <c r="G68" s="64"/>
      <c r="H68" s="87">
        <v>246</v>
      </c>
      <c r="I68" s="88" t="s">
        <v>167</v>
      </c>
      <c r="J68" s="17">
        <v>15593893</v>
      </c>
      <c r="K68" s="111">
        <f t="shared" si="0"/>
        <v>1.8863304130321275</v>
      </c>
      <c r="L68" s="63"/>
    </row>
    <row r="69" spans="1:12" ht="13.5" customHeight="1" x14ac:dyDescent="0.15">
      <c r="A69" s="64"/>
      <c r="B69" s="65"/>
      <c r="C69" s="66" t="s">
        <v>424</v>
      </c>
      <c r="D69" s="67">
        <f>D53+D54+D55+D56+D57+D58+D59+D60+D63+D64+D68+D65+D62+D66</f>
        <v>120644589</v>
      </c>
      <c r="E69" s="68">
        <f t="shared" si="3"/>
        <v>4.7453258969693888</v>
      </c>
      <c r="F69" s="63"/>
      <c r="G69" s="64"/>
      <c r="H69" s="65"/>
      <c r="I69" s="66" t="s">
        <v>422</v>
      </c>
      <c r="J69" s="67">
        <f>J65+J68+J62+J64+J67</f>
        <v>46554066</v>
      </c>
      <c r="K69" s="68">
        <f t="shared" si="0"/>
        <v>5.6314578114717682</v>
      </c>
      <c r="L69" s="63"/>
    </row>
    <row r="70" spans="1:12" ht="13.5" customHeight="1" x14ac:dyDescent="0.15">
      <c r="A70" s="64"/>
      <c r="B70" s="65"/>
      <c r="C70" s="66" t="s">
        <v>425</v>
      </c>
      <c r="D70" s="67">
        <f>D52+D61+D51</f>
        <v>10866373</v>
      </c>
      <c r="E70" s="68">
        <f t="shared" si="3"/>
        <v>0.42740815506469959</v>
      </c>
      <c r="F70" s="63"/>
      <c r="G70" s="64"/>
      <c r="H70" s="65"/>
      <c r="I70" s="66" t="s">
        <v>260</v>
      </c>
      <c r="J70" s="67">
        <f>J71-J69</f>
        <v>207725</v>
      </c>
      <c r="K70" s="68">
        <f t="shared" si="0"/>
        <v>2.5127656387478013E-2</v>
      </c>
      <c r="L70" s="63"/>
    </row>
    <row r="71" spans="1:12" ht="13.5" customHeight="1" thickBot="1" x14ac:dyDescent="0.2">
      <c r="A71" s="64"/>
      <c r="B71" s="65"/>
      <c r="C71" s="66" t="s">
        <v>427</v>
      </c>
      <c r="D71" s="67">
        <f>D72-D69-D70</f>
        <v>650329</v>
      </c>
      <c r="E71" s="68">
        <f t="shared" si="3"/>
        <v>2.5579456740079783E-2</v>
      </c>
      <c r="F71" s="63"/>
      <c r="G71" s="245" t="s">
        <v>270</v>
      </c>
      <c r="H71" s="70" t="s">
        <v>423</v>
      </c>
      <c r="I71" s="119"/>
      <c r="J71" s="72">
        <f>SUM(J61:J68)</f>
        <v>46761791</v>
      </c>
      <c r="K71" s="73">
        <f t="shared" si="0"/>
        <v>5.6565854678592462</v>
      </c>
      <c r="L71" s="63"/>
    </row>
    <row r="72" spans="1:12" ht="13.5" customHeight="1" thickBot="1" x14ac:dyDescent="0.2">
      <c r="A72" s="245" t="s">
        <v>428</v>
      </c>
      <c r="B72" s="70" t="s">
        <v>429</v>
      </c>
      <c r="C72" s="71"/>
      <c r="D72" s="72">
        <f>SUM(D51:D68)</f>
        <v>132161291</v>
      </c>
      <c r="E72" s="73">
        <f t="shared" si="3"/>
        <v>5.1983135087741683</v>
      </c>
      <c r="F72" s="63"/>
      <c r="G72" s="234" t="s">
        <v>168</v>
      </c>
      <c r="H72" s="91">
        <v>147</v>
      </c>
      <c r="I72" s="112" t="s">
        <v>180</v>
      </c>
      <c r="J72" s="28">
        <v>1507</v>
      </c>
      <c r="K72" s="120">
        <f t="shared" ref="K72" si="4">J72/$J$6*100</f>
        <v>1.8229571874319109E-4</v>
      </c>
      <c r="L72" s="63"/>
    </row>
    <row r="73" spans="1:12" ht="13.5" customHeight="1" thickBot="1" x14ac:dyDescent="0.2">
      <c r="A73" s="64" t="s">
        <v>430</v>
      </c>
      <c r="B73" s="89">
        <v>152</v>
      </c>
      <c r="C73" s="90" t="s">
        <v>431</v>
      </c>
      <c r="D73" s="208">
        <v>8372</v>
      </c>
      <c r="E73" s="62">
        <f t="shared" si="3"/>
        <v>3.2929672800682109E-4</v>
      </c>
      <c r="F73" s="63"/>
      <c r="G73" s="257" t="s">
        <v>183</v>
      </c>
      <c r="H73" s="121" t="s">
        <v>296</v>
      </c>
      <c r="I73" s="119"/>
      <c r="J73" s="122">
        <f>SUM(J72)</f>
        <v>1507</v>
      </c>
      <c r="K73" s="123">
        <v>7.7050569382404671E-3</v>
      </c>
      <c r="L73" s="63"/>
    </row>
    <row r="74" spans="1:12" ht="13.5" customHeight="1" x14ac:dyDescent="0.15">
      <c r="A74" s="64"/>
      <c r="B74" s="87">
        <v>223</v>
      </c>
      <c r="C74" s="88" t="s">
        <v>154</v>
      </c>
      <c r="D74" s="17">
        <v>6376272</v>
      </c>
      <c r="E74" s="62">
        <f t="shared" si="3"/>
        <v>0.25079855548035229</v>
      </c>
      <c r="F74" s="63"/>
      <c r="G74" s="64" t="s">
        <v>185</v>
      </c>
      <c r="H74" s="113">
        <v>501</v>
      </c>
      <c r="I74" s="114" t="s">
        <v>186</v>
      </c>
      <c r="J74" s="28">
        <v>65601</v>
      </c>
      <c r="K74" s="115">
        <f>J74/$J$6*100</f>
        <v>7.9354886829940789E-3</v>
      </c>
      <c r="L74" s="63"/>
    </row>
    <row r="75" spans="1:12" ht="13.5" customHeight="1" x14ac:dyDescent="0.15">
      <c r="A75" s="64"/>
      <c r="B75" s="87">
        <v>224</v>
      </c>
      <c r="C75" s="88" t="s">
        <v>155</v>
      </c>
      <c r="D75" s="17">
        <v>33503069</v>
      </c>
      <c r="E75" s="62">
        <f t="shared" si="3"/>
        <v>1.3177796225378358</v>
      </c>
      <c r="F75" s="63"/>
      <c r="G75" s="64"/>
      <c r="H75" s="87">
        <v>509</v>
      </c>
      <c r="I75" s="88" t="s">
        <v>194</v>
      </c>
      <c r="J75" s="17">
        <v>821764</v>
      </c>
      <c r="K75" s="111">
        <f>J75/$J$6*100</f>
        <v>9.9405480436151078E-2</v>
      </c>
      <c r="L75" s="63"/>
    </row>
    <row r="76" spans="1:12" ht="13.5" customHeight="1" x14ac:dyDescent="0.15">
      <c r="A76" s="64"/>
      <c r="B76" s="87">
        <v>227</v>
      </c>
      <c r="C76" s="88" t="s">
        <v>156</v>
      </c>
      <c r="D76" s="17">
        <v>2673076</v>
      </c>
      <c r="E76" s="62">
        <f t="shared" si="3"/>
        <v>0.10514037034323476</v>
      </c>
      <c r="F76" s="124"/>
      <c r="G76" s="64"/>
      <c r="H76" s="87">
        <v>551</v>
      </c>
      <c r="I76" s="88" t="s">
        <v>236</v>
      </c>
      <c r="J76" s="17">
        <v>33016017</v>
      </c>
      <c r="K76" s="111">
        <f>J76/$J$6*100</f>
        <v>3.9938145647328573</v>
      </c>
      <c r="L76" s="63"/>
    </row>
    <row r="77" spans="1:12" ht="13.5" customHeight="1" thickBot="1" x14ac:dyDescent="0.2">
      <c r="A77" s="64"/>
      <c r="B77" s="87">
        <v>235</v>
      </c>
      <c r="C77" s="88" t="s">
        <v>160</v>
      </c>
      <c r="D77" s="17">
        <v>1167332</v>
      </c>
      <c r="E77" s="62">
        <f t="shared" si="3"/>
        <v>4.5914788353757584E-2</v>
      </c>
      <c r="F77" s="63"/>
      <c r="G77" s="245" t="s">
        <v>245</v>
      </c>
      <c r="H77" s="70" t="s">
        <v>426</v>
      </c>
      <c r="I77" s="71"/>
      <c r="J77" s="72">
        <f>SUM(J74:J76)</f>
        <v>33903382</v>
      </c>
      <c r="K77" s="73">
        <f>J77/$J$6*100</f>
        <v>4.101155533852002</v>
      </c>
      <c r="L77" s="63"/>
    </row>
    <row r="78" spans="1:12" ht="13.5" customHeight="1" x14ac:dyDescent="0.15">
      <c r="A78" s="64"/>
      <c r="B78" s="87">
        <v>237</v>
      </c>
      <c r="C78" s="88" t="s">
        <v>162</v>
      </c>
      <c r="D78" s="17">
        <v>36111</v>
      </c>
      <c r="E78" s="62">
        <f t="shared" si="3"/>
        <v>1.4203576379663541E-3</v>
      </c>
      <c r="F78" s="63"/>
      <c r="G78" s="63"/>
      <c r="H78" s="63"/>
      <c r="I78" s="63"/>
      <c r="J78" s="63"/>
      <c r="K78" s="63"/>
      <c r="L78" s="63"/>
    </row>
    <row r="79" spans="1:12" ht="13.5" customHeight="1" x14ac:dyDescent="0.15">
      <c r="A79" s="64"/>
      <c r="B79" s="87">
        <v>238</v>
      </c>
      <c r="C79" s="88" t="s">
        <v>432</v>
      </c>
      <c r="D79" s="17">
        <v>4813522</v>
      </c>
      <c r="E79" s="62">
        <f t="shared" si="3"/>
        <v>0.18933075069145361</v>
      </c>
      <c r="F79" s="63"/>
      <c r="G79" s="148"/>
      <c r="H79" s="148"/>
      <c r="I79" s="148"/>
      <c r="J79" s="148"/>
      <c r="K79" s="148"/>
      <c r="L79" s="63"/>
    </row>
    <row r="80" spans="1:12" ht="13.5" customHeight="1" x14ac:dyDescent="0.15">
      <c r="A80" s="64"/>
      <c r="B80" s="65"/>
      <c r="C80" s="66" t="s">
        <v>424</v>
      </c>
      <c r="D80" s="67">
        <f>D74+D76+D77+D78</f>
        <v>10252791</v>
      </c>
      <c r="E80" s="68">
        <f t="shared" si="3"/>
        <v>0.403274071815311</v>
      </c>
      <c r="F80" s="63"/>
      <c r="G80" s="103"/>
      <c r="H80" s="93"/>
      <c r="I80" s="94"/>
      <c r="J80" s="104"/>
      <c r="K80" s="96"/>
      <c r="L80" s="63"/>
    </row>
    <row r="81" spans="1:12" ht="13.5" customHeight="1" x14ac:dyDescent="0.15">
      <c r="A81" s="64"/>
      <c r="B81" s="65"/>
      <c r="C81" s="66" t="s">
        <v>387</v>
      </c>
      <c r="D81" s="67">
        <f>D82-D80</f>
        <v>38324963</v>
      </c>
      <c r="E81" s="68">
        <f t="shared" si="3"/>
        <v>1.5074396699572961</v>
      </c>
      <c r="F81" s="63"/>
      <c r="G81" s="92"/>
      <c r="H81" s="93"/>
      <c r="I81" s="94"/>
      <c r="J81" s="95"/>
      <c r="K81" s="96"/>
      <c r="L81" s="63"/>
    </row>
    <row r="82" spans="1:12" ht="13.5" customHeight="1" thickBot="1" x14ac:dyDescent="0.2">
      <c r="A82" s="245" t="s">
        <v>290</v>
      </c>
      <c r="B82" s="70" t="s">
        <v>362</v>
      </c>
      <c r="C82" s="71"/>
      <c r="D82" s="72">
        <f>SUM(D73:D79)</f>
        <v>48577754</v>
      </c>
      <c r="E82" s="73">
        <f t="shared" si="3"/>
        <v>1.9107137417726072</v>
      </c>
      <c r="F82" s="63"/>
      <c r="G82" s="92"/>
      <c r="H82" s="98"/>
      <c r="I82" s="92"/>
      <c r="J82" s="99"/>
      <c r="K82" s="96"/>
      <c r="L82" s="63"/>
    </row>
    <row r="83" spans="1:12" ht="13.5" customHeight="1" x14ac:dyDescent="0.15">
      <c r="A83" s="247" t="s">
        <v>168</v>
      </c>
      <c r="B83" s="8">
        <v>137</v>
      </c>
      <c r="C83" s="125" t="s">
        <v>172</v>
      </c>
      <c r="D83" s="17">
        <v>10277</v>
      </c>
      <c r="E83" s="76">
        <f t="shared" si="3"/>
        <v>4.0422628687602726E-4</v>
      </c>
      <c r="F83" s="63"/>
      <c r="G83" s="92"/>
      <c r="H83" s="98"/>
      <c r="I83" s="92"/>
      <c r="J83" s="99"/>
      <c r="K83" s="96"/>
      <c r="L83" s="63"/>
    </row>
    <row r="84" spans="1:12" ht="13.5" customHeight="1" x14ac:dyDescent="0.15">
      <c r="A84" s="247"/>
      <c r="B84" s="87">
        <v>143</v>
      </c>
      <c r="C84" s="88" t="s">
        <v>176</v>
      </c>
      <c r="D84" s="17">
        <v>2605620</v>
      </c>
      <c r="E84" s="62">
        <f t="shared" si="3"/>
        <v>0.10248711663033126</v>
      </c>
      <c r="F84" s="63"/>
      <c r="G84" s="92"/>
      <c r="H84" s="98"/>
      <c r="I84" s="92"/>
      <c r="J84" s="99"/>
      <c r="K84" s="96"/>
      <c r="L84" s="63"/>
    </row>
    <row r="85" spans="1:12" ht="13.5" customHeight="1" x14ac:dyDescent="0.15">
      <c r="A85" s="247"/>
      <c r="B85" s="126">
        <v>147</v>
      </c>
      <c r="C85" s="127" t="s">
        <v>180</v>
      </c>
      <c r="D85" s="17">
        <v>14262</v>
      </c>
      <c r="E85" s="62">
        <f t="shared" ref="E85:E91" si="5">D85/$D$6*100</f>
        <v>5.6096869742394684E-4</v>
      </c>
      <c r="F85" s="63"/>
      <c r="G85" s="92"/>
      <c r="H85" s="98"/>
      <c r="I85" s="92"/>
      <c r="J85" s="99"/>
      <c r="K85" s="96"/>
      <c r="L85" s="63"/>
    </row>
    <row r="86" spans="1:12" ht="13.5" customHeight="1" thickBot="1" x14ac:dyDescent="0.2">
      <c r="A86" s="248" t="s">
        <v>433</v>
      </c>
      <c r="B86" s="70" t="s">
        <v>434</v>
      </c>
      <c r="C86" s="71"/>
      <c r="D86" s="72">
        <f>SUM(D83:D85)</f>
        <v>2630159</v>
      </c>
      <c r="E86" s="73">
        <f t="shared" si="5"/>
        <v>0.10345231161463123</v>
      </c>
      <c r="F86" s="63"/>
      <c r="G86" s="92"/>
      <c r="H86" s="93"/>
      <c r="I86" s="94"/>
      <c r="J86" s="95"/>
      <c r="K86" s="96"/>
      <c r="L86" s="63"/>
    </row>
    <row r="87" spans="1:12" ht="13.5" customHeight="1" x14ac:dyDescent="0.15">
      <c r="A87" s="249" t="s">
        <v>185</v>
      </c>
      <c r="B87" s="113">
        <v>501</v>
      </c>
      <c r="C87" s="156" t="s">
        <v>186</v>
      </c>
      <c r="D87" s="258">
        <v>14843</v>
      </c>
      <c r="E87" s="157">
        <f t="shared" si="5"/>
        <v>5.838212295515105E-4</v>
      </c>
      <c r="F87" s="63"/>
      <c r="G87" s="92"/>
      <c r="H87" s="98"/>
      <c r="I87" s="92"/>
      <c r="J87" s="99"/>
      <c r="K87" s="96"/>
      <c r="L87" s="63"/>
    </row>
    <row r="88" spans="1:12" ht="13.5" customHeight="1" x14ac:dyDescent="0.15">
      <c r="A88" s="247"/>
      <c r="B88" s="87">
        <v>506</v>
      </c>
      <c r="C88" s="88" t="s">
        <v>191</v>
      </c>
      <c r="D88" s="17">
        <v>99914</v>
      </c>
      <c r="E88" s="110">
        <f t="shared" si="5"/>
        <v>3.9299275301091169E-3</v>
      </c>
      <c r="F88" s="63"/>
      <c r="G88" s="92"/>
      <c r="H88" s="93"/>
      <c r="I88" s="94"/>
      <c r="J88" s="95"/>
      <c r="K88" s="96"/>
      <c r="L88" s="63"/>
    </row>
    <row r="89" spans="1:12" ht="13.5" customHeight="1" x14ac:dyDescent="0.15">
      <c r="A89" s="247"/>
      <c r="B89" s="87">
        <v>515</v>
      </c>
      <c r="C89" s="88" t="s">
        <v>435</v>
      </c>
      <c r="D89" s="17">
        <v>2510887</v>
      </c>
      <c r="E89" s="157">
        <f t="shared" si="5"/>
        <v>9.8760973900485313E-2</v>
      </c>
      <c r="F89" s="63"/>
      <c r="G89" s="92"/>
      <c r="H89" s="93"/>
      <c r="I89" s="94"/>
      <c r="J89" s="95"/>
      <c r="K89" s="96"/>
      <c r="L89" s="63"/>
    </row>
    <row r="90" spans="1:12" ht="13.5" customHeight="1" x14ac:dyDescent="0.15">
      <c r="A90" s="247"/>
      <c r="B90" s="87">
        <v>523</v>
      </c>
      <c r="C90" s="88" t="s">
        <v>436</v>
      </c>
      <c r="D90" s="17">
        <v>254474</v>
      </c>
      <c r="E90" s="110">
        <f t="shared" si="5"/>
        <v>1.0009251739465813E-2</v>
      </c>
      <c r="F90" s="63"/>
      <c r="G90" s="92"/>
      <c r="H90" s="93"/>
      <c r="I90" s="94"/>
      <c r="J90" s="95"/>
      <c r="K90" s="96"/>
      <c r="L90" s="63"/>
    </row>
    <row r="91" spans="1:12" ht="13.5" customHeight="1" thickBot="1" x14ac:dyDescent="0.2">
      <c r="A91" s="245" t="s">
        <v>437</v>
      </c>
      <c r="B91" s="70" t="s">
        <v>438</v>
      </c>
      <c r="C91" s="71"/>
      <c r="D91" s="72">
        <f>SUM(D87:D90)</f>
        <v>2880118</v>
      </c>
      <c r="E91" s="73">
        <f t="shared" si="5"/>
        <v>0.11328397439961176</v>
      </c>
      <c r="F91" s="63"/>
      <c r="G91" s="92"/>
      <c r="H91" s="93"/>
      <c r="I91" s="94"/>
      <c r="J91" s="95"/>
      <c r="K91" s="96"/>
      <c r="L91" s="63"/>
    </row>
    <row r="92" spans="1:12" ht="13.5" customHeight="1" x14ac:dyDescent="0.15">
      <c r="A92" s="427"/>
      <c r="B92" s="440"/>
      <c r="C92" s="438"/>
      <c r="D92" s="439"/>
      <c r="E92" s="428"/>
      <c r="F92" s="148"/>
      <c r="G92" s="92"/>
      <c r="H92" s="93"/>
      <c r="I92" s="94"/>
      <c r="J92" s="95"/>
      <c r="K92" s="96"/>
      <c r="L92" s="63"/>
    </row>
    <row r="93" spans="1:12" ht="13.5" customHeight="1" x14ac:dyDescent="0.15">
      <c r="A93" s="421"/>
      <c r="B93" s="422"/>
      <c r="C93" s="421"/>
      <c r="D93" s="421"/>
      <c r="E93" s="421"/>
      <c r="F93" s="63"/>
      <c r="G93" s="92"/>
      <c r="H93" s="93"/>
      <c r="I93" s="94"/>
      <c r="J93" s="95"/>
      <c r="K93" s="96"/>
      <c r="L93" s="63"/>
    </row>
    <row r="94" spans="1:12" ht="13.5" customHeight="1" x14ac:dyDescent="0.15">
      <c r="A94" s="421"/>
      <c r="B94" s="422"/>
      <c r="F94" s="63"/>
      <c r="G94" s="92"/>
      <c r="H94" s="93"/>
      <c r="I94" s="94"/>
      <c r="J94" s="95"/>
      <c r="K94" s="96"/>
      <c r="L94" s="63"/>
    </row>
    <row r="95" spans="1:12" ht="13.5" customHeight="1" x14ac:dyDescent="0.15">
      <c r="A95" s="92"/>
      <c r="B95" s="93"/>
      <c r="C95" s="94"/>
      <c r="D95" s="149"/>
      <c r="E95" s="96"/>
      <c r="F95" s="63"/>
      <c r="G95" s="92"/>
      <c r="H95" s="98"/>
      <c r="I95" s="92"/>
      <c r="J95" s="99"/>
      <c r="K95" s="96"/>
      <c r="L95" s="63"/>
    </row>
    <row r="96" spans="1:12" ht="13.5" customHeight="1" x14ac:dyDescent="0.15">
      <c r="A96" s="421"/>
      <c r="B96" s="422"/>
      <c r="C96" s="421"/>
      <c r="D96" s="421"/>
      <c r="E96" s="421"/>
      <c r="F96" s="63"/>
      <c r="G96" s="103"/>
      <c r="H96" s="93"/>
      <c r="I96" s="94"/>
      <c r="J96" s="104"/>
      <c r="K96" s="96"/>
      <c r="L96" s="63"/>
    </row>
    <row r="97" spans="1:12" ht="13.5" customHeight="1" x14ac:dyDescent="0.15">
      <c r="A97" s="421"/>
      <c r="B97" s="422"/>
      <c r="F97" s="63"/>
      <c r="G97" s="103"/>
      <c r="H97" s="93"/>
      <c r="I97" s="94"/>
      <c r="J97" s="104"/>
      <c r="K97" s="96"/>
      <c r="L97" s="63"/>
    </row>
    <row r="98" spans="1:12" ht="13.5" customHeight="1" x14ac:dyDescent="0.15">
      <c r="A98" s="421"/>
      <c r="B98" s="422"/>
      <c r="F98" s="63"/>
      <c r="G98" s="63"/>
      <c r="H98" s="102"/>
      <c r="I98" s="63"/>
      <c r="J98" s="63"/>
      <c r="K98" s="63"/>
      <c r="L98" s="63"/>
    </row>
    <row r="99" spans="1:12" ht="13.5" customHeight="1" x14ac:dyDescent="0.15">
      <c r="A99" s="421"/>
      <c r="B99" s="422"/>
      <c r="F99" s="63"/>
      <c r="G99" s="63"/>
      <c r="H99" s="102"/>
      <c r="I99" s="63"/>
      <c r="J99" s="63"/>
      <c r="K99" s="63"/>
      <c r="L99" s="63"/>
    </row>
    <row r="100" spans="1:12" ht="13.5" customHeight="1" x14ac:dyDescent="0.15">
      <c r="A100" s="421"/>
      <c r="B100" s="422"/>
      <c r="F100" s="63"/>
      <c r="G100" s="63"/>
      <c r="H100" s="102"/>
      <c r="I100" s="63"/>
      <c r="J100" s="63"/>
      <c r="K100" s="63"/>
      <c r="L100" s="63"/>
    </row>
    <row r="101" spans="1:12" ht="13.5" customHeight="1" x14ac:dyDescent="0.15">
      <c r="A101" s="421"/>
      <c r="B101" s="422"/>
      <c r="F101" s="63"/>
      <c r="G101" s="63"/>
      <c r="H101" s="102"/>
      <c r="I101" s="63"/>
      <c r="J101" s="63"/>
      <c r="K101" s="63"/>
      <c r="L101" s="63"/>
    </row>
    <row r="102" spans="1:12" ht="13.5" customHeight="1" x14ac:dyDescent="0.15">
      <c r="A102" s="92"/>
      <c r="B102" s="93"/>
      <c r="C102" s="94"/>
      <c r="D102" s="149"/>
      <c r="E102" s="96"/>
      <c r="F102" s="148"/>
      <c r="G102" s="63"/>
      <c r="H102" s="102"/>
      <c r="I102" s="63"/>
      <c r="J102" s="63"/>
      <c r="K102" s="63"/>
      <c r="L102" s="63"/>
    </row>
    <row r="103" spans="1:12" ht="13.5" customHeight="1" x14ac:dyDescent="0.15">
      <c r="A103" s="92"/>
      <c r="B103" s="93"/>
      <c r="C103" s="94"/>
      <c r="D103" s="149"/>
      <c r="E103" s="96"/>
      <c r="F103" s="148"/>
      <c r="G103" s="63"/>
      <c r="H103" s="102"/>
      <c r="I103" s="63"/>
      <c r="J103" s="63"/>
      <c r="K103" s="63"/>
      <c r="L103" s="63"/>
    </row>
    <row r="104" spans="1:12" ht="13.5" customHeight="1" x14ac:dyDescent="0.15">
      <c r="A104" s="421"/>
      <c r="B104" s="422"/>
      <c r="C104" s="421"/>
      <c r="D104" s="421"/>
      <c r="E104" s="421"/>
      <c r="F104" s="148"/>
      <c r="G104" s="63"/>
      <c r="H104" s="102"/>
      <c r="I104" s="63"/>
      <c r="J104" s="63"/>
      <c r="K104" s="63"/>
      <c r="L104" s="63"/>
    </row>
    <row r="105" spans="1:12" ht="13.5" customHeight="1" x14ac:dyDescent="0.15">
      <c r="A105" s="63"/>
      <c r="B105" s="63"/>
      <c r="C105" s="63"/>
      <c r="D105" s="63"/>
      <c r="E105" s="63"/>
      <c r="F105" s="63"/>
      <c r="G105" s="63"/>
      <c r="H105" s="102"/>
      <c r="I105" s="63"/>
      <c r="J105" s="63"/>
      <c r="K105" s="63"/>
      <c r="L105" s="63"/>
    </row>
    <row r="106" spans="1:12" ht="13.5" customHeight="1" x14ac:dyDescent="0.15">
      <c r="A106" s="63"/>
      <c r="B106" s="63"/>
      <c r="C106" s="63"/>
      <c r="D106" s="63"/>
      <c r="E106" s="63"/>
      <c r="F106" s="63"/>
      <c r="G106" s="63"/>
      <c r="H106" s="102"/>
      <c r="I106" s="63"/>
      <c r="J106" s="63"/>
      <c r="K106" s="63"/>
      <c r="L106" s="63"/>
    </row>
    <row r="107" spans="1:12" ht="13.5" customHeight="1" x14ac:dyDescent="0.15">
      <c r="A107" s="63"/>
      <c r="B107" s="63"/>
      <c r="C107" s="63"/>
      <c r="D107" s="63"/>
      <c r="E107" s="63"/>
      <c r="F107" s="63"/>
      <c r="G107" s="63"/>
      <c r="H107" s="102"/>
      <c r="I107" s="63"/>
      <c r="J107" s="63"/>
      <c r="K107" s="63"/>
      <c r="L107" s="63"/>
    </row>
    <row r="108" spans="1:12" ht="13.5" customHeight="1" x14ac:dyDescent="0.15">
      <c r="A108" s="63"/>
      <c r="B108" s="102"/>
      <c r="C108" s="63"/>
      <c r="D108" s="63"/>
      <c r="E108" s="63"/>
      <c r="F108" s="63"/>
      <c r="G108" s="63"/>
      <c r="H108" s="102"/>
      <c r="I108" s="63"/>
      <c r="J108" s="63"/>
      <c r="K108" s="63"/>
      <c r="L108" s="63"/>
    </row>
  </sheetData>
  <mergeCells count="2">
    <mergeCell ref="A6:C6"/>
    <mergeCell ref="G6:I6"/>
  </mergeCells>
  <phoneticPr fontId="5"/>
  <pageMargins left="0.82677165354330717" right="0.51181102362204722" top="0.74803149606299213" bottom="0.74803149606299213" header="0.31496062992125984" footer="0.31496062992125984"/>
  <pageSetup paperSize="9" scale="75" orientation="portrait" r:id="rId1"/>
  <headerFooter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12"/>
  <sheetViews>
    <sheetView topLeftCell="A144" workbookViewId="0">
      <selection activeCell="M127" sqref="M127"/>
    </sheetView>
  </sheetViews>
  <sheetFormatPr defaultRowHeight="13.5" customHeight="1" x14ac:dyDescent="0.15"/>
  <cols>
    <col min="1" max="1" width="6.625" style="106" customWidth="1"/>
    <col min="2" max="2" width="7.125" style="105" customWidth="1"/>
    <col min="3" max="3" width="19.125" style="106" customWidth="1"/>
    <col min="4" max="4" width="14.625" style="106" customWidth="1"/>
    <col min="5" max="7" width="6.625" style="106" customWidth="1"/>
    <col min="8" max="8" width="7.125" style="105" customWidth="1"/>
    <col min="9" max="9" width="19.125" style="106" customWidth="1"/>
    <col min="10" max="10" width="14.625" style="106" customWidth="1"/>
    <col min="11" max="11" width="6.625" style="106" customWidth="1"/>
    <col min="12" max="16384" width="9" style="106"/>
  </cols>
  <sheetData>
    <row r="1" spans="1:11" ht="15.75" customHeight="1" x14ac:dyDescent="0.15">
      <c r="A1" s="223" t="s">
        <v>489</v>
      </c>
      <c r="B1" s="224"/>
      <c r="C1" s="225"/>
      <c r="D1" s="225"/>
      <c r="E1" s="226"/>
      <c r="F1" s="63"/>
      <c r="G1" s="63"/>
      <c r="H1" s="102"/>
      <c r="I1" s="63"/>
      <c r="J1" s="63"/>
      <c r="K1" s="63"/>
    </row>
    <row r="2" spans="1:11" ht="15.75" customHeight="1" x14ac:dyDescent="0.15">
      <c r="A2" s="227"/>
      <c r="B2" s="228"/>
      <c r="C2" s="229"/>
      <c r="D2" s="229"/>
      <c r="E2" s="230"/>
      <c r="F2" s="63"/>
      <c r="G2" s="63"/>
      <c r="H2" s="102"/>
      <c r="I2" s="63"/>
      <c r="J2" s="63"/>
      <c r="K2" s="63"/>
    </row>
    <row r="3" spans="1:11" ht="15.75" customHeight="1" x14ac:dyDescent="0.15">
      <c r="A3" s="227" t="s">
        <v>297</v>
      </c>
      <c r="B3" s="228"/>
      <c r="C3" s="229"/>
      <c r="D3" s="229"/>
      <c r="E3" s="230"/>
      <c r="F3" s="63"/>
      <c r="G3" s="63"/>
      <c r="H3" s="102"/>
      <c r="I3" s="63"/>
      <c r="J3" s="63"/>
      <c r="K3" s="63"/>
    </row>
    <row r="4" spans="1:11" ht="13.5" customHeight="1" thickBot="1" x14ac:dyDescent="0.2">
      <c r="A4" s="231" t="s">
        <v>439</v>
      </c>
      <c r="B4" s="232"/>
      <c r="C4" s="233"/>
      <c r="D4" s="227"/>
      <c r="E4" s="230" t="s">
        <v>273</v>
      </c>
      <c r="F4" s="63"/>
      <c r="G4" s="231" t="s">
        <v>251</v>
      </c>
      <c r="H4" s="228"/>
      <c r="I4" s="229"/>
      <c r="J4" s="227"/>
      <c r="K4" s="230" t="s">
        <v>273</v>
      </c>
    </row>
    <row r="5" spans="1:11" ht="13.5" customHeight="1" x14ac:dyDescent="0.15">
      <c r="A5" s="234" t="s">
        <v>1</v>
      </c>
      <c r="B5" s="91" t="s">
        <v>2</v>
      </c>
      <c r="C5" s="235" t="s">
        <v>3</v>
      </c>
      <c r="D5" s="91" t="s">
        <v>274</v>
      </c>
      <c r="E5" s="236" t="s">
        <v>275</v>
      </c>
      <c r="F5" s="63"/>
      <c r="G5" s="237" t="s">
        <v>1</v>
      </c>
      <c r="H5" s="238" t="s">
        <v>2</v>
      </c>
      <c r="I5" s="239" t="s">
        <v>3</v>
      </c>
      <c r="J5" s="238" t="s">
        <v>274</v>
      </c>
      <c r="K5" s="240" t="s">
        <v>275</v>
      </c>
    </row>
    <row r="6" spans="1:11" ht="13.5" customHeight="1" x14ac:dyDescent="0.15">
      <c r="A6" s="448" t="s">
        <v>396</v>
      </c>
      <c r="B6" s="449"/>
      <c r="C6" s="449"/>
      <c r="D6" s="241">
        <f>D35+D50+D53+D92+D125+D148+D162+D200</f>
        <v>934184832</v>
      </c>
      <c r="E6" s="242">
        <f>D6/$D$6*100</f>
        <v>100</v>
      </c>
      <c r="F6" s="128"/>
      <c r="G6" s="448" t="s">
        <v>258</v>
      </c>
      <c r="H6" s="449"/>
      <c r="I6" s="449"/>
      <c r="J6" s="241">
        <f>J33+J41+J44+J67+J100+J122+J134+J160</f>
        <v>1116886366</v>
      </c>
      <c r="K6" s="242">
        <f>J6/$J$6*100</f>
        <v>100</v>
      </c>
    </row>
    <row r="7" spans="1:11" ht="13.5" customHeight="1" x14ac:dyDescent="0.15">
      <c r="A7" s="107"/>
      <c r="B7" s="108"/>
      <c r="C7" s="108"/>
      <c r="D7" s="108"/>
      <c r="E7" s="109"/>
      <c r="F7" s="63"/>
      <c r="G7" s="107"/>
      <c r="H7" s="108"/>
      <c r="I7" s="108"/>
      <c r="J7" s="108"/>
      <c r="K7" s="110"/>
    </row>
    <row r="8" spans="1:11" ht="13.5" customHeight="1" x14ac:dyDescent="0.15">
      <c r="A8" s="259" t="s">
        <v>7</v>
      </c>
      <c r="B8" s="87">
        <v>103</v>
      </c>
      <c r="C8" s="88" t="s">
        <v>8</v>
      </c>
      <c r="D8" s="17">
        <v>47772508</v>
      </c>
      <c r="E8" s="62">
        <f>D8/$D$6*100</f>
        <v>5.1138175619618709</v>
      </c>
      <c r="F8" s="63"/>
      <c r="G8" s="244" t="s">
        <v>7</v>
      </c>
      <c r="H8" s="87">
        <v>103</v>
      </c>
      <c r="I8" s="88" t="s">
        <v>8</v>
      </c>
      <c r="J8" s="17">
        <v>50982977</v>
      </c>
      <c r="K8" s="62">
        <f>J8/$J$6*100</f>
        <v>4.5647416381838077</v>
      </c>
    </row>
    <row r="9" spans="1:11" ht="13.5" customHeight="1" x14ac:dyDescent="0.15">
      <c r="A9" s="256"/>
      <c r="B9" s="87">
        <v>105</v>
      </c>
      <c r="C9" s="88" t="s">
        <v>9</v>
      </c>
      <c r="D9" s="17">
        <v>153218704</v>
      </c>
      <c r="E9" s="62">
        <f t="shared" ref="E9:E38" si="0">D9/$D$6*100</f>
        <v>16.401326456133255</v>
      </c>
      <c r="F9" s="63"/>
      <c r="G9" s="64"/>
      <c r="H9" s="87">
        <v>105</v>
      </c>
      <c r="I9" s="88" t="s">
        <v>9</v>
      </c>
      <c r="J9" s="17">
        <v>153071813</v>
      </c>
      <c r="K9" s="62">
        <f t="shared" ref="K9:K16" si="1">J9/$J$6*100</f>
        <v>13.705227108126413</v>
      </c>
    </row>
    <row r="10" spans="1:11" ht="13.5" customHeight="1" x14ac:dyDescent="0.15">
      <c r="A10" s="256"/>
      <c r="B10" s="87">
        <v>106</v>
      </c>
      <c r="C10" s="88" t="s">
        <v>10</v>
      </c>
      <c r="D10" s="17">
        <v>39241256</v>
      </c>
      <c r="E10" s="62">
        <f t="shared" si="0"/>
        <v>4.2005880052653222</v>
      </c>
      <c r="F10" s="63"/>
      <c r="G10" s="64"/>
      <c r="H10" s="87">
        <v>106</v>
      </c>
      <c r="I10" s="88" t="s">
        <v>10</v>
      </c>
      <c r="J10" s="17">
        <v>57451292</v>
      </c>
      <c r="K10" s="62">
        <f t="shared" si="1"/>
        <v>5.1438797848124151</v>
      </c>
    </row>
    <row r="11" spans="1:11" ht="13.5" customHeight="1" x14ac:dyDescent="0.15">
      <c r="A11" s="256"/>
      <c r="B11" s="87">
        <v>107</v>
      </c>
      <c r="C11" s="88" t="s">
        <v>11</v>
      </c>
      <c r="D11" s="17">
        <v>37352</v>
      </c>
      <c r="E11" s="62">
        <f t="shared" si="0"/>
        <v>3.9983522232996394E-3</v>
      </c>
      <c r="F11" s="63"/>
      <c r="G11" s="64"/>
      <c r="H11" s="7">
        <v>107</v>
      </c>
      <c r="I11" s="41" t="s">
        <v>11</v>
      </c>
      <c r="J11" s="17">
        <v>119466</v>
      </c>
      <c r="K11" s="62">
        <f t="shared" si="1"/>
        <v>1.0696343301946977E-2</v>
      </c>
    </row>
    <row r="12" spans="1:11" ht="13.5" customHeight="1" x14ac:dyDescent="0.15">
      <c r="A12" s="256"/>
      <c r="B12" s="87">
        <v>108</v>
      </c>
      <c r="C12" s="88" t="s">
        <v>12</v>
      </c>
      <c r="D12" s="17">
        <v>35596441</v>
      </c>
      <c r="E12" s="62">
        <f t="shared" si="0"/>
        <v>3.810428063126591</v>
      </c>
      <c r="F12" s="63"/>
      <c r="G12" s="64"/>
      <c r="H12" s="87">
        <v>108</v>
      </c>
      <c r="I12" s="88" t="s">
        <v>12</v>
      </c>
      <c r="J12" s="17">
        <v>10243470</v>
      </c>
      <c r="K12" s="62">
        <f t="shared" si="1"/>
        <v>0.91714522728805514</v>
      </c>
    </row>
    <row r="13" spans="1:11" ht="13.5" customHeight="1" x14ac:dyDescent="0.15">
      <c r="A13" s="256"/>
      <c r="B13" s="87">
        <v>110</v>
      </c>
      <c r="C13" s="88" t="s">
        <v>13</v>
      </c>
      <c r="D13" s="17">
        <v>21795300</v>
      </c>
      <c r="E13" s="62">
        <f t="shared" si="0"/>
        <v>2.333082196735988</v>
      </c>
      <c r="F13" s="63"/>
      <c r="G13" s="64"/>
      <c r="H13" s="87">
        <v>110</v>
      </c>
      <c r="I13" s="88" t="s">
        <v>13</v>
      </c>
      <c r="J13" s="17">
        <v>17011512</v>
      </c>
      <c r="K13" s="62">
        <f t="shared" si="1"/>
        <v>1.523119317941428</v>
      </c>
    </row>
    <row r="14" spans="1:11" ht="13.5" customHeight="1" x14ac:dyDescent="0.15">
      <c r="A14" s="256"/>
      <c r="B14" s="87">
        <v>111</v>
      </c>
      <c r="C14" s="88" t="s">
        <v>14</v>
      </c>
      <c r="D14" s="17">
        <v>50005428</v>
      </c>
      <c r="E14" s="62">
        <f t="shared" si="0"/>
        <v>5.3528409247389703</v>
      </c>
      <c r="F14" s="63"/>
      <c r="G14" s="64"/>
      <c r="H14" s="87">
        <v>111</v>
      </c>
      <c r="I14" s="88" t="s">
        <v>14</v>
      </c>
      <c r="J14" s="17">
        <v>47517404</v>
      </c>
      <c r="K14" s="62">
        <f t="shared" si="1"/>
        <v>4.2544528652613174</v>
      </c>
    </row>
    <row r="15" spans="1:11" ht="13.5" customHeight="1" x14ac:dyDescent="0.15">
      <c r="A15" s="256"/>
      <c r="B15" s="87">
        <v>112</v>
      </c>
      <c r="C15" s="88" t="s">
        <v>15</v>
      </c>
      <c r="D15" s="17">
        <v>23782567</v>
      </c>
      <c r="E15" s="62">
        <f t="shared" si="0"/>
        <v>2.5458095855703209</v>
      </c>
      <c r="F15" s="63"/>
      <c r="G15" s="64"/>
      <c r="H15" s="87">
        <v>112</v>
      </c>
      <c r="I15" s="88" t="s">
        <v>15</v>
      </c>
      <c r="J15" s="17">
        <v>19512866</v>
      </c>
      <c r="K15" s="62">
        <f t="shared" si="1"/>
        <v>1.7470771059622729</v>
      </c>
    </row>
    <row r="16" spans="1:11" ht="13.5" customHeight="1" x14ac:dyDescent="0.15">
      <c r="A16" s="256"/>
      <c r="B16" s="87">
        <v>113</v>
      </c>
      <c r="C16" s="88" t="s">
        <v>16</v>
      </c>
      <c r="D16" s="17">
        <v>51712329</v>
      </c>
      <c r="E16" s="62">
        <f t="shared" si="0"/>
        <v>5.5355564796838834</v>
      </c>
      <c r="F16" s="63"/>
      <c r="G16" s="64"/>
      <c r="H16" s="87">
        <v>113</v>
      </c>
      <c r="I16" s="88" t="s">
        <v>16</v>
      </c>
      <c r="J16" s="17">
        <v>15760287</v>
      </c>
      <c r="K16" s="62">
        <f t="shared" si="1"/>
        <v>1.411091358957461</v>
      </c>
    </row>
    <row r="17" spans="1:11" ht="13.5" customHeight="1" x14ac:dyDescent="0.15">
      <c r="A17" s="256"/>
      <c r="B17" s="87">
        <v>116</v>
      </c>
      <c r="C17" s="88" t="s">
        <v>17</v>
      </c>
      <c r="D17" s="17">
        <v>44119</v>
      </c>
      <c r="E17" s="62">
        <f t="shared" si="0"/>
        <v>4.7227270759198107E-3</v>
      </c>
      <c r="F17" s="63"/>
      <c r="G17" s="64"/>
      <c r="H17" s="87">
        <v>117</v>
      </c>
      <c r="I17" s="88" t="s">
        <v>18</v>
      </c>
      <c r="J17" s="17">
        <v>23716781</v>
      </c>
      <c r="K17" s="62">
        <f t="shared" ref="K17:K48" si="2">J17/$J$6*100</f>
        <v>2.1234730516891278</v>
      </c>
    </row>
    <row r="18" spans="1:11" ht="13.5" customHeight="1" x14ac:dyDescent="0.15">
      <c r="A18" s="256"/>
      <c r="B18" s="87">
        <v>117</v>
      </c>
      <c r="C18" s="88" t="s">
        <v>18</v>
      </c>
      <c r="D18" s="17">
        <v>26130984</v>
      </c>
      <c r="E18" s="62">
        <f t="shared" si="0"/>
        <v>2.7971963475424957</v>
      </c>
      <c r="F18" s="63"/>
      <c r="G18" s="64"/>
      <c r="H18" s="87">
        <v>118</v>
      </c>
      <c r="I18" s="88" t="s">
        <v>19</v>
      </c>
      <c r="J18" s="17">
        <v>7576046</v>
      </c>
      <c r="K18" s="62">
        <f t="shared" si="2"/>
        <v>0.6783184243830227</v>
      </c>
    </row>
    <row r="19" spans="1:11" ht="13.5" customHeight="1" x14ac:dyDescent="0.15">
      <c r="A19" s="256"/>
      <c r="B19" s="87">
        <v>118</v>
      </c>
      <c r="C19" s="88" t="s">
        <v>19</v>
      </c>
      <c r="D19" s="17">
        <v>12877706</v>
      </c>
      <c r="E19" s="62">
        <f t="shared" si="0"/>
        <v>1.3784965842819421</v>
      </c>
      <c r="F19" s="63"/>
      <c r="G19" s="64"/>
      <c r="H19" s="87">
        <v>120</v>
      </c>
      <c r="I19" s="88" t="s">
        <v>20</v>
      </c>
      <c r="J19" s="17">
        <v>1819185</v>
      </c>
      <c r="K19" s="62">
        <f t="shared" si="2"/>
        <v>0.16288004360866198</v>
      </c>
    </row>
    <row r="20" spans="1:11" ht="13.5" customHeight="1" x14ac:dyDescent="0.15">
      <c r="A20" s="256"/>
      <c r="B20" s="87">
        <v>120</v>
      </c>
      <c r="C20" s="88" t="s">
        <v>20</v>
      </c>
      <c r="D20" s="17">
        <v>262216</v>
      </c>
      <c r="E20" s="62">
        <f t="shared" si="0"/>
        <v>2.8068963551743899E-2</v>
      </c>
      <c r="F20" s="63"/>
      <c r="G20" s="64"/>
      <c r="H20" s="87">
        <v>121</v>
      </c>
      <c r="I20" s="88" t="s">
        <v>21</v>
      </c>
      <c r="J20" s="17">
        <v>445577</v>
      </c>
      <c r="K20" s="62">
        <f t="shared" si="2"/>
        <v>3.9894568826709088E-2</v>
      </c>
    </row>
    <row r="21" spans="1:11" ht="13.5" customHeight="1" x14ac:dyDescent="0.15">
      <c r="A21" s="256"/>
      <c r="B21" s="87">
        <v>121</v>
      </c>
      <c r="C21" s="88" t="s">
        <v>21</v>
      </c>
      <c r="D21" s="17">
        <v>20396</v>
      </c>
      <c r="E21" s="62">
        <f t="shared" si="0"/>
        <v>2.183293851638987E-3</v>
      </c>
      <c r="F21" s="63"/>
      <c r="G21" s="64"/>
      <c r="H21" s="87">
        <v>122</v>
      </c>
      <c r="I21" s="88" t="s">
        <v>22</v>
      </c>
      <c r="J21" s="17">
        <v>4366630</v>
      </c>
      <c r="K21" s="62">
        <f t="shared" si="2"/>
        <v>0.39096457195001699</v>
      </c>
    </row>
    <row r="22" spans="1:11" ht="13.5" customHeight="1" x14ac:dyDescent="0.15">
      <c r="A22" s="256"/>
      <c r="B22" s="87">
        <v>122</v>
      </c>
      <c r="C22" s="88" t="s">
        <v>22</v>
      </c>
      <c r="D22" s="17">
        <v>1032980</v>
      </c>
      <c r="E22" s="62">
        <f t="shared" si="0"/>
        <v>0.11057554828721516</v>
      </c>
      <c r="F22" s="63"/>
      <c r="G22" s="64"/>
      <c r="H22" s="87">
        <v>123</v>
      </c>
      <c r="I22" s="88" t="s">
        <v>23</v>
      </c>
      <c r="J22" s="17">
        <v>7558821</v>
      </c>
      <c r="K22" s="62">
        <f t="shared" si="2"/>
        <v>0.67677619049743143</v>
      </c>
    </row>
    <row r="23" spans="1:11" ht="13.5" customHeight="1" x14ac:dyDescent="0.15">
      <c r="A23" s="256"/>
      <c r="B23" s="87">
        <v>123</v>
      </c>
      <c r="C23" s="88" t="s">
        <v>23</v>
      </c>
      <c r="D23" s="17">
        <v>14342633</v>
      </c>
      <c r="E23" s="62">
        <f t="shared" si="0"/>
        <v>1.535309984566309</v>
      </c>
      <c r="F23" s="63"/>
      <c r="G23" s="64"/>
      <c r="H23" s="87">
        <v>124</v>
      </c>
      <c r="I23" s="88" t="s">
        <v>24</v>
      </c>
      <c r="J23" s="17">
        <v>117471</v>
      </c>
      <c r="K23" s="62">
        <f t="shared" si="2"/>
        <v>1.0517721728550493E-2</v>
      </c>
    </row>
    <row r="24" spans="1:11" ht="13.5" customHeight="1" x14ac:dyDescent="0.15">
      <c r="A24" s="256"/>
      <c r="B24" s="87">
        <v>124</v>
      </c>
      <c r="C24" s="88" t="s">
        <v>24</v>
      </c>
      <c r="D24" s="17">
        <v>735410</v>
      </c>
      <c r="E24" s="62">
        <f t="shared" si="0"/>
        <v>7.8722108817112543E-2</v>
      </c>
      <c r="F24" s="63"/>
      <c r="G24" s="64"/>
      <c r="H24" s="87">
        <v>125</v>
      </c>
      <c r="I24" s="88" t="s">
        <v>25</v>
      </c>
      <c r="J24" s="17">
        <v>255220</v>
      </c>
      <c r="K24" s="62">
        <f t="shared" si="2"/>
        <v>2.2851026547493911E-2</v>
      </c>
    </row>
    <row r="25" spans="1:11" ht="13.5" customHeight="1" x14ac:dyDescent="0.15">
      <c r="A25" s="256"/>
      <c r="B25" s="87">
        <v>125</v>
      </c>
      <c r="C25" s="88" t="s">
        <v>25</v>
      </c>
      <c r="D25" s="17">
        <v>568548</v>
      </c>
      <c r="E25" s="62">
        <f t="shared" si="0"/>
        <v>6.0860333043814614E-2</v>
      </c>
      <c r="F25" s="63"/>
      <c r="G25" s="64"/>
      <c r="H25" s="87">
        <v>126</v>
      </c>
      <c r="I25" s="88" t="s">
        <v>26</v>
      </c>
      <c r="J25" s="17">
        <v>1304</v>
      </c>
      <c r="K25" s="62">
        <f t="shared" si="2"/>
        <v>1.1675314872632264E-4</v>
      </c>
    </row>
    <row r="26" spans="1:11" ht="13.5" customHeight="1" x14ac:dyDescent="0.15">
      <c r="A26" s="256"/>
      <c r="B26" s="87">
        <v>126</v>
      </c>
      <c r="C26" s="88" t="s">
        <v>26</v>
      </c>
      <c r="D26" s="17">
        <v>5222</v>
      </c>
      <c r="E26" s="62">
        <f t="shared" si="0"/>
        <v>5.5899002222292563E-4</v>
      </c>
      <c r="F26" s="63"/>
      <c r="G26" s="64"/>
      <c r="H26" s="87">
        <v>127</v>
      </c>
      <c r="I26" s="88" t="s">
        <v>27</v>
      </c>
      <c r="J26" s="17">
        <v>2126336</v>
      </c>
      <c r="K26" s="62">
        <f t="shared" si="2"/>
        <v>0.19038069267648308</v>
      </c>
    </row>
    <row r="27" spans="1:11" ht="13.5" customHeight="1" x14ac:dyDescent="0.15">
      <c r="A27" s="256"/>
      <c r="B27" s="87">
        <v>127</v>
      </c>
      <c r="C27" s="88" t="s">
        <v>27</v>
      </c>
      <c r="D27" s="17">
        <v>829500</v>
      </c>
      <c r="E27" s="62">
        <f t="shared" si="0"/>
        <v>8.8793991465706004E-2</v>
      </c>
      <c r="F27" s="63"/>
      <c r="G27" s="64"/>
      <c r="H27" s="87">
        <v>129</v>
      </c>
      <c r="I27" s="88" t="s">
        <v>29</v>
      </c>
      <c r="J27" s="17">
        <v>6447</v>
      </c>
      <c r="K27" s="62">
        <f t="shared" si="2"/>
        <v>5.7722971613389715E-4</v>
      </c>
    </row>
    <row r="28" spans="1:11" ht="13.5" customHeight="1" x14ac:dyDescent="0.15">
      <c r="A28" s="256"/>
      <c r="B28" s="87">
        <v>128</v>
      </c>
      <c r="C28" s="88" t="s">
        <v>28</v>
      </c>
      <c r="D28" s="17">
        <v>725</v>
      </c>
      <c r="E28" s="62">
        <f t="shared" si="0"/>
        <v>7.7607768309387415E-5</v>
      </c>
      <c r="F28" s="63"/>
      <c r="G28" s="64"/>
      <c r="H28" s="87">
        <v>130</v>
      </c>
      <c r="I28" s="88" t="s">
        <v>30</v>
      </c>
      <c r="J28" s="17">
        <v>783</v>
      </c>
      <c r="K28" s="62">
        <f t="shared" si="2"/>
        <v>7.0105610009747407E-5</v>
      </c>
    </row>
    <row r="29" spans="1:11" ht="13.5" customHeight="1" x14ac:dyDescent="0.15">
      <c r="A29" s="256"/>
      <c r="B29" s="87">
        <v>129</v>
      </c>
      <c r="C29" s="88" t="s">
        <v>29</v>
      </c>
      <c r="D29" s="17">
        <v>23798</v>
      </c>
      <c r="E29" s="62">
        <f t="shared" si="0"/>
        <v>2.5474616141059332E-3</v>
      </c>
      <c r="F29" s="63"/>
      <c r="G29" s="64"/>
      <c r="H29" s="87">
        <v>131</v>
      </c>
      <c r="I29" s="88" t="s">
        <v>31</v>
      </c>
      <c r="J29" s="17">
        <v>24307</v>
      </c>
      <c r="K29" s="62">
        <f t="shared" si="2"/>
        <v>2.1763180874928862E-3</v>
      </c>
    </row>
    <row r="30" spans="1:11" ht="13.5" customHeight="1" x14ac:dyDescent="0.15">
      <c r="A30" s="256"/>
      <c r="B30" s="87">
        <v>130</v>
      </c>
      <c r="C30" s="88" t="s">
        <v>30</v>
      </c>
      <c r="D30" s="17">
        <v>34601</v>
      </c>
      <c r="E30" s="62">
        <f t="shared" si="0"/>
        <v>3.7038708845146396E-3</v>
      </c>
      <c r="F30" s="63"/>
      <c r="G30" s="64"/>
      <c r="H30" s="87">
        <v>132</v>
      </c>
      <c r="I30" s="88" t="s">
        <v>32</v>
      </c>
      <c r="J30" s="17">
        <v>814</v>
      </c>
      <c r="K30" s="62">
        <f t="shared" si="2"/>
        <v>7.2881183330695252E-5</v>
      </c>
    </row>
    <row r="31" spans="1:11" ht="13.5" customHeight="1" x14ac:dyDescent="0.15">
      <c r="A31" s="256"/>
      <c r="B31" s="87">
        <v>131</v>
      </c>
      <c r="C31" s="88" t="s">
        <v>31</v>
      </c>
      <c r="D31" s="17">
        <v>100092</v>
      </c>
      <c r="E31" s="62">
        <f t="shared" si="0"/>
        <v>1.0714367924997524E-2</v>
      </c>
      <c r="F31" s="63"/>
      <c r="G31" s="64"/>
      <c r="H31" s="65"/>
      <c r="I31" s="66" t="s">
        <v>398</v>
      </c>
      <c r="J31" s="67">
        <f>J13+J14+J15+J16+J17+J18+J19+J20+J21</f>
        <v>137726288</v>
      </c>
      <c r="K31" s="129">
        <f t="shared" si="2"/>
        <v>12.331271308580018</v>
      </c>
    </row>
    <row r="32" spans="1:11" ht="13.5" customHeight="1" x14ac:dyDescent="0.15">
      <c r="A32" s="256"/>
      <c r="B32" s="87">
        <v>132</v>
      </c>
      <c r="C32" s="88" t="s">
        <v>32</v>
      </c>
      <c r="D32" s="17">
        <v>6146</v>
      </c>
      <c r="E32" s="62">
        <f t="shared" si="0"/>
        <v>6.5789978486826899E-4</v>
      </c>
      <c r="F32" s="63"/>
      <c r="G32" s="64"/>
      <c r="H32" s="65"/>
      <c r="I32" s="66" t="s">
        <v>260</v>
      </c>
      <c r="J32" s="67">
        <f>J33-J31</f>
        <v>281960521</v>
      </c>
      <c r="K32" s="68">
        <f t="shared" si="2"/>
        <v>25.245229020908294</v>
      </c>
    </row>
    <row r="33" spans="1:11" ht="13.5" customHeight="1" thickBot="1" x14ac:dyDescent="0.2">
      <c r="A33" s="256"/>
      <c r="B33" s="65"/>
      <c r="C33" s="66" t="s">
        <v>440</v>
      </c>
      <c r="D33" s="67">
        <f>D13+D14+D15+D16+D17+D18+D19+D20+D21+D22</f>
        <v>187664025</v>
      </c>
      <c r="E33" s="68">
        <f t="shared" si="0"/>
        <v>20.088532651320119</v>
      </c>
      <c r="F33" s="63"/>
      <c r="G33" s="245" t="s">
        <v>33</v>
      </c>
      <c r="H33" s="70" t="s">
        <v>441</v>
      </c>
      <c r="I33" s="71"/>
      <c r="J33" s="72">
        <f>SUM(J8:J30)</f>
        <v>419686809</v>
      </c>
      <c r="K33" s="73">
        <f t="shared" si="2"/>
        <v>37.576500329488312</v>
      </c>
    </row>
    <row r="34" spans="1:11" ht="13.5" customHeight="1" x14ac:dyDescent="0.15">
      <c r="A34" s="256"/>
      <c r="B34" s="65"/>
      <c r="C34" s="66" t="s">
        <v>143</v>
      </c>
      <c r="D34" s="67">
        <f>D35-D33</f>
        <v>292512936</v>
      </c>
      <c r="E34" s="68">
        <f t="shared" si="0"/>
        <v>31.312105054602302</v>
      </c>
      <c r="F34" s="63"/>
      <c r="G34" s="64" t="s">
        <v>35</v>
      </c>
      <c r="H34" s="113">
        <v>601</v>
      </c>
      <c r="I34" s="114" t="s">
        <v>36</v>
      </c>
      <c r="J34" s="28">
        <v>1984481</v>
      </c>
      <c r="K34" s="62">
        <f t="shared" si="2"/>
        <v>0.17767975869444896</v>
      </c>
    </row>
    <row r="35" spans="1:11" ht="13.5" customHeight="1" thickBot="1" x14ac:dyDescent="0.2">
      <c r="A35" s="71" t="s">
        <v>442</v>
      </c>
      <c r="B35" s="70" t="s">
        <v>441</v>
      </c>
      <c r="C35" s="71"/>
      <c r="D35" s="72">
        <f>SUM(D8:D32)</f>
        <v>480176961</v>
      </c>
      <c r="E35" s="73">
        <f t="shared" si="0"/>
        <v>51.400637705922414</v>
      </c>
      <c r="F35" s="63"/>
      <c r="G35" s="64"/>
      <c r="H35" s="87">
        <v>606</v>
      </c>
      <c r="I35" s="88" t="s">
        <v>39</v>
      </c>
      <c r="J35" s="17">
        <v>134341</v>
      </c>
      <c r="K35" s="62">
        <f t="shared" si="2"/>
        <v>1.2028170822885665E-2</v>
      </c>
    </row>
    <row r="36" spans="1:11" ht="13.5" customHeight="1" x14ac:dyDescent="0.15">
      <c r="A36" s="256" t="s">
        <v>35</v>
      </c>
      <c r="B36" s="113">
        <v>601</v>
      </c>
      <c r="C36" s="114" t="s">
        <v>36</v>
      </c>
      <c r="D36" s="28">
        <v>4627734</v>
      </c>
      <c r="E36" s="76">
        <f t="shared" si="0"/>
        <v>0.49537670078548224</v>
      </c>
      <c r="F36" s="63"/>
      <c r="G36" s="64"/>
      <c r="H36" s="87">
        <v>612</v>
      </c>
      <c r="I36" s="88" t="s">
        <v>44</v>
      </c>
      <c r="J36" s="17">
        <v>1280</v>
      </c>
      <c r="K36" s="62">
        <f t="shared" si="2"/>
        <v>1.1460431776816943E-4</v>
      </c>
    </row>
    <row r="37" spans="1:11" ht="13.5" customHeight="1" x14ac:dyDescent="0.15">
      <c r="A37" s="256"/>
      <c r="B37" s="87">
        <v>602</v>
      </c>
      <c r="C37" s="88" t="s">
        <v>37</v>
      </c>
      <c r="D37" s="17">
        <v>52957</v>
      </c>
      <c r="E37" s="62">
        <f t="shared" si="0"/>
        <v>5.6687925329106607E-3</v>
      </c>
      <c r="F37" s="63"/>
      <c r="G37" s="64"/>
      <c r="H37" s="87">
        <v>618</v>
      </c>
      <c r="I37" s="158" t="s">
        <v>443</v>
      </c>
      <c r="J37" s="208">
        <v>827</v>
      </c>
      <c r="K37" s="62">
        <f t="shared" si="2"/>
        <v>7.4045133433028231E-5</v>
      </c>
    </row>
    <row r="38" spans="1:11" ht="13.5" customHeight="1" x14ac:dyDescent="0.15">
      <c r="A38" s="256"/>
      <c r="B38" s="87">
        <v>606</v>
      </c>
      <c r="C38" s="130" t="s">
        <v>39</v>
      </c>
      <c r="D38" s="17">
        <v>2100968</v>
      </c>
      <c r="E38" s="62">
        <f t="shared" si="0"/>
        <v>0.2248985348543959</v>
      </c>
      <c r="F38" s="63"/>
      <c r="G38" s="64"/>
      <c r="H38" s="7">
        <v>625</v>
      </c>
      <c r="I38" s="41" t="s">
        <v>54</v>
      </c>
      <c r="J38" s="17">
        <v>9683</v>
      </c>
      <c r="K38" s="62">
        <f t="shared" si="2"/>
        <v>8.6696375699155061E-4</v>
      </c>
    </row>
    <row r="39" spans="1:11" ht="13.5" customHeight="1" x14ac:dyDescent="0.15">
      <c r="A39" s="256"/>
      <c r="B39" s="87">
        <v>612</v>
      </c>
      <c r="C39" s="88" t="s">
        <v>44</v>
      </c>
      <c r="D39" s="17">
        <v>3327</v>
      </c>
      <c r="E39" s="62">
        <f t="shared" ref="E39:E70" si="3">D39/$D$6*100</f>
        <v>3.5613937264183709E-4</v>
      </c>
      <c r="F39" s="63"/>
      <c r="G39" s="64"/>
      <c r="H39" s="7">
        <v>626</v>
      </c>
      <c r="I39" s="41" t="s">
        <v>55</v>
      </c>
      <c r="J39" s="17">
        <v>24293</v>
      </c>
      <c r="K39" s="62">
        <f t="shared" si="2"/>
        <v>2.175064602767297E-3</v>
      </c>
    </row>
    <row r="40" spans="1:11" ht="13.5" customHeight="1" x14ac:dyDescent="0.15">
      <c r="A40" s="256"/>
      <c r="B40" s="87">
        <v>613</v>
      </c>
      <c r="C40" s="88" t="s">
        <v>45</v>
      </c>
      <c r="D40" s="17">
        <v>2466</v>
      </c>
      <c r="E40" s="62">
        <f t="shared" si="3"/>
        <v>2.6397345744958535E-4</v>
      </c>
      <c r="F40" s="63"/>
      <c r="G40" s="64"/>
      <c r="H40" s="87">
        <v>628</v>
      </c>
      <c r="I40" s="88" t="s">
        <v>57</v>
      </c>
      <c r="J40" s="208">
        <v>165752</v>
      </c>
      <c r="K40" s="62">
        <f t="shared" si="2"/>
        <v>1.4840542873991893E-2</v>
      </c>
    </row>
    <row r="41" spans="1:11" ht="13.5" customHeight="1" thickBot="1" x14ac:dyDescent="0.2">
      <c r="A41" s="256"/>
      <c r="B41" s="87">
        <v>615</v>
      </c>
      <c r="C41" s="88" t="s">
        <v>47</v>
      </c>
      <c r="D41" s="17">
        <v>721</v>
      </c>
      <c r="E41" s="62">
        <f t="shared" si="3"/>
        <v>7.7179587518714927E-5</v>
      </c>
      <c r="F41" s="63"/>
      <c r="G41" s="245" t="s">
        <v>444</v>
      </c>
      <c r="H41" s="70" t="s">
        <v>445</v>
      </c>
      <c r="I41" s="71"/>
      <c r="J41" s="159">
        <f>SUM(J34:J40)</f>
        <v>2320657</v>
      </c>
      <c r="K41" s="160">
        <f t="shared" si="2"/>
        <v>0.20777915020228654</v>
      </c>
    </row>
    <row r="42" spans="1:11" ht="13.5" customHeight="1" x14ac:dyDescent="0.15">
      <c r="A42" s="256"/>
      <c r="B42" s="87">
        <v>618</v>
      </c>
      <c r="C42" s="88" t="s">
        <v>49</v>
      </c>
      <c r="D42" s="17">
        <v>1486</v>
      </c>
      <c r="E42" s="62">
        <f t="shared" si="3"/>
        <v>1.5906916373482715E-4</v>
      </c>
      <c r="F42" s="63"/>
      <c r="G42" s="64" t="s">
        <v>59</v>
      </c>
      <c r="H42" s="113">
        <v>302</v>
      </c>
      <c r="I42" s="114" t="s">
        <v>61</v>
      </c>
      <c r="J42" s="28">
        <v>9672142</v>
      </c>
      <c r="K42" s="76">
        <f t="shared" si="2"/>
        <v>0.86599159005223281</v>
      </c>
    </row>
    <row r="43" spans="1:11" ht="13.5" customHeight="1" x14ac:dyDescent="0.15">
      <c r="A43" s="256"/>
      <c r="B43" s="87">
        <v>619</v>
      </c>
      <c r="C43" s="88" t="s">
        <v>50</v>
      </c>
      <c r="D43" s="17">
        <v>261</v>
      </c>
      <c r="E43" s="62">
        <f t="shared" si="3"/>
        <v>2.7938796591379464E-5</v>
      </c>
      <c r="F43" s="63"/>
      <c r="G43" s="64"/>
      <c r="H43" s="87">
        <v>304</v>
      </c>
      <c r="I43" s="88" t="s">
        <v>62</v>
      </c>
      <c r="J43" s="17">
        <v>339480931</v>
      </c>
      <c r="K43" s="62">
        <f t="shared" si="2"/>
        <v>30.395297259810945</v>
      </c>
    </row>
    <row r="44" spans="1:11" ht="13.5" customHeight="1" thickBot="1" x14ac:dyDescent="0.2">
      <c r="A44" s="256"/>
      <c r="B44" s="87">
        <v>620</v>
      </c>
      <c r="C44" s="88" t="s">
        <v>51</v>
      </c>
      <c r="D44" s="17">
        <v>4798</v>
      </c>
      <c r="E44" s="62">
        <f t="shared" si="3"/>
        <v>5.1360285841164249E-4</v>
      </c>
      <c r="F44" s="63"/>
      <c r="G44" s="245" t="s">
        <v>63</v>
      </c>
      <c r="H44" s="70" t="s">
        <v>446</v>
      </c>
      <c r="I44" s="71"/>
      <c r="J44" s="72">
        <f>SUM(J42:J43)</f>
        <v>349153073</v>
      </c>
      <c r="K44" s="73">
        <f t="shared" si="2"/>
        <v>31.261288849863174</v>
      </c>
    </row>
    <row r="45" spans="1:11" ht="13.5" customHeight="1" x14ac:dyDescent="0.15">
      <c r="A45" s="256"/>
      <c r="B45" s="87">
        <v>624</v>
      </c>
      <c r="C45" s="88" t="s">
        <v>53</v>
      </c>
      <c r="D45" s="17">
        <v>657</v>
      </c>
      <c r="E45" s="62">
        <f t="shared" si="3"/>
        <v>7.0328694867955203E-5</v>
      </c>
      <c r="F45" s="63"/>
      <c r="G45" s="64" t="s">
        <v>65</v>
      </c>
      <c r="H45" s="113">
        <v>305</v>
      </c>
      <c r="I45" s="114" t="s">
        <v>66</v>
      </c>
      <c r="J45" s="28">
        <v>6359610</v>
      </c>
      <c r="K45" s="62">
        <f t="shared" si="2"/>
        <v>0.56940528540752189</v>
      </c>
    </row>
    <row r="46" spans="1:11" ht="13.5" customHeight="1" x14ac:dyDescent="0.15">
      <c r="A46" s="256"/>
      <c r="B46" s="87">
        <v>625</v>
      </c>
      <c r="C46" s="88" t="s">
        <v>54</v>
      </c>
      <c r="D46" s="17">
        <v>5627</v>
      </c>
      <c r="E46" s="62">
        <f t="shared" si="3"/>
        <v>6.0234332727851438E-4</v>
      </c>
      <c r="F46" s="63"/>
      <c r="G46" s="64"/>
      <c r="H46" s="87">
        <v>306</v>
      </c>
      <c r="I46" s="88" t="s">
        <v>67</v>
      </c>
      <c r="J46" s="17">
        <v>81438</v>
      </c>
      <c r="K46" s="62">
        <f t="shared" si="2"/>
        <v>7.2915206487532682E-3</v>
      </c>
    </row>
    <row r="47" spans="1:11" ht="13.5" customHeight="1" x14ac:dyDescent="0.15">
      <c r="A47" s="256"/>
      <c r="B47" s="87">
        <v>626</v>
      </c>
      <c r="C47" s="88" t="s">
        <v>55</v>
      </c>
      <c r="D47" s="17">
        <v>892</v>
      </c>
      <c r="E47" s="62">
        <f t="shared" si="3"/>
        <v>9.5484316319963545E-5</v>
      </c>
      <c r="F47" s="63"/>
      <c r="G47" s="64"/>
      <c r="H47" s="87">
        <v>307</v>
      </c>
      <c r="I47" s="88" t="s">
        <v>68</v>
      </c>
      <c r="J47" s="17">
        <v>60808</v>
      </c>
      <c r="K47" s="62">
        <f t="shared" si="2"/>
        <v>5.4444213709740992E-3</v>
      </c>
    </row>
    <row r="48" spans="1:11" ht="13.5" customHeight="1" x14ac:dyDescent="0.15">
      <c r="A48" s="256"/>
      <c r="B48" s="87">
        <v>627</v>
      </c>
      <c r="C48" s="88" t="s">
        <v>56</v>
      </c>
      <c r="D48" s="17">
        <v>308</v>
      </c>
      <c r="E48" s="62">
        <f t="shared" si="3"/>
        <v>3.2969920881781138E-5</v>
      </c>
      <c r="F48" s="63"/>
      <c r="G48" s="64"/>
      <c r="H48" s="87">
        <v>309</v>
      </c>
      <c r="I48" s="88" t="s">
        <v>70</v>
      </c>
      <c r="J48" s="17">
        <v>28396</v>
      </c>
      <c r="K48" s="62">
        <f t="shared" si="2"/>
        <v>2.5424251619882337E-3</v>
      </c>
    </row>
    <row r="49" spans="1:11" ht="13.5" customHeight="1" x14ac:dyDescent="0.15">
      <c r="A49" s="256"/>
      <c r="B49" s="126">
        <v>628</v>
      </c>
      <c r="C49" s="127" t="s">
        <v>57</v>
      </c>
      <c r="D49" s="17">
        <v>5667</v>
      </c>
      <c r="E49" s="62">
        <f t="shared" si="3"/>
        <v>6.0662513518523926E-4</v>
      </c>
      <c r="F49" s="63"/>
      <c r="G49" s="64"/>
      <c r="H49" s="87">
        <v>310</v>
      </c>
      <c r="I49" s="88" t="s">
        <v>71</v>
      </c>
      <c r="J49" s="17">
        <v>5061</v>
      </c>
      <c r="K49" s="62">
        <f t="shared" ref="K49:K73" si="4">J49/$J$6*100</f>
        <v>4.5313472830055122E-4</v>
      </c>
    </row>
    <row r="50" spans="1:11" ht="13.5" customHeight="1" thickBot="1" x14ac:dyDescent="0.2">
      <c r="A50" s="71" t="s">
        <v>404</v>
      </c>
      <c r="B50" s="70" t="s">
        <v>407</v>
      </c>
      <c r="C50" s="71"/>
      <c r="D50" s="72">
        <f>SUM(D36:D49)</f>
        <v>6807869</v>
      </c>
      <c r="E50" s="73">
        <f t="shared" si="3"/>
        <v>0.72874968280367025</v>
      </c>
      <c r="F50" s="63"/>
      <c r="G50" s="64"/>
      <c r="H50" s="87">
        <v>311</v>
      </c>
      <c r="I50" s="88" t="s">
        <v>72</v>
      </c>
      <c r="J50" s="17">
        <v>80327</v>
      </c>
      <c r="K50" s="62">
        <f t="shared" si="4"/>
        <v>7.1920476823154273E-3</v>
      </c>
    </row>
    <row r="51" spans="1:11" ht="13.5" customHeight="1" x14ac:dyDescent="0.15">
      <c r="A51" s="256" t="s">
        <v>59</v>
      </c>
      <c r="B51" s="113">
        <v>302</v>
      </c>
      <c r="C51" s="114" t="s">
        <v>61</v>
      </c>
      <c r="D51" s="28">
        <v>7773696</v>
      </c>
      <c r="E51" s="76">
        <f t="shared" si="3"/>
        <v>0.83213682493187813</v>
      </c>
      <c r="F51" s="63"/>
      <c r="G51" s="64"/>
      <c r="H51" s="87">
        <v>312</v>
      </c>
      <c r="I51" s="88" t="s">
        <v>73</v>
      </c>
      <c r="J51" s="17">
        <v>261</v>
      </c>
      <c r="K51" s="62">
        <f t="shared" si="4"/>
        <v>2.33685366699158E-5</v>
      </c>
    </row>
    <row r="52" spans="1:11" ht="13.5" customHeight="1" x14ac:dyDescent="0.15">
      <c r="A52" s="256"/>
      <c r="B52" s="87">
        <v>304</v>
      </c>
      <c r="C52" s="88" t="s">
        <v>62</v>
      </c>
      <c r="D52" s="17">
        <v>212222858</v>
      </c>
      <c r="E52" s="62">
        <f t="shared" si="3"/>
        <v>22.717437784303481</v>
      </c>
      <c r="F52" s="63"/>
      <c r="G52" s="64"/>
      <c r="H52" s="87">
        <v>316</v>
      </c>
      <c r="I52" s="88" t="s">
        <v>76</v>
      </c>
      <c r="J52" s="17">
        <v>310</v>
      </c>
      <c r="K52" s="62">
        <f t="shared" si="4"/>
        <v>2.7755733209478539E-5</v>
      </c>
    </row>
    <row r="53" spans="1:11" ht="13.5" customHeight="1" thickBot="1" x14ac:dyDescent="0.2">
      <c r="A53" s="71" t="s">
        <v>447</v>
      </c>
      <c r="B53" s="70" t="s">
        <v>448</v>
      </c>
      <c r="C53" s="71"/>
      <c r="D53" s="72">
        <f>SUM(D51:D52)</f>
        <v>219996554</v>
      </c>
      <c r="E53" s="73">
        <f t="shared" si="3"/>
        <v>23.549574609235361</v>
      </c>
      <c r="F53" s="63"/>
      <c r="G53" s="64"/>
      <c r="H53" s="87">
        <v>320</v>
      </c>
      <c r="I53" s="112" t="s">
        <v>78</v>
      </c>
      <c r="J53" s="17">
        <v>344</v>
      </c>
      <c r="K53" s="62">
        <f t="shared" si="4"/>
        <v>3.0799910400195539E-5</v>
      </c>
    </row>
    <row r="54" spans="1:11" ht="13.5" customHeight="1" x14ac:dyDescent="0.15">
      <c r="A54" s="79" t="s">
        <v>65</v>
      </c>
      <c r="B54" s="113">
        <v>305</v>
      </c>
      <c r="C54" s="131" t="s">
        <v>66</v>
      </c>
      <c r="D54" s="28">
        <v>11416647</v>
      </c>
      <c r="E54" s="76">
        <f t="shared" si="3"/>
        <v>1.2220972348221555</v>
      </c>
      <c r="F54" s="63"/>
      <c r="G54" s="64"/>
      <c r="H54" s="87">
        <v>322</v>
      </c>
      <c r="I54" s="88" t="s">
        <v>80</v>
      </c>
      <c r="J54" s="17">
        <v>9887</v>
      </c>
      <c r="K54" s="62">
        <f t="shared" si="4"/>
        <v>8.8522882013585262E-4</v>
      </c>
    </row>
    <row r="55" spans="1:11" ht="13.5" customHeight="1" x14ac:dyDescent="0.15">
      <c r="A55" s="79"/>
      <c r="B55" s="87">
        <v>306</v>
      </c>
      <c r="C55" s="132" t="s">
        <v>67</v>
      </c>
      <c r="D55" s="17">
        <v>49383</v>
      </c>
      <c r="E55" s="62">
        <f t="shared" si="3"/>
        <v>5.2862129964447975E-3</v>
      </c>
      <c r="F55" s="63"/>
      <c r="G55" s="64"/>
      <c r="H55" s="87">
        <v>323</v>
      </c>
      <c r="I55" s="88" t="s">
        <v>81</v>
      </c>
      <c r="J55" s="17">
        <v>26310</v>
      </c>
      <c r="K55" s="62">
        <f t="shared" si="4"/>
        <v>2.3556559378754205E-3</v>
      </c>
    </row>
    <row r="56" spans="1:11" ht="13.5" customHeight="1" x14ac:dyDescent="0.15">
      <c r="A56" s="79"/>
      <c r="B56" s="87">
        <v>307</v>
      </c>
      <c r="C56" s="132" t="s">
        <v>68</v>
      </c>
      <c r="D56" s="17">
        <v>23190</v>
      </c>
      <c r="E56" s="62">
        <f t="shared" si="3"/>
        <v>2.4823781339237158E-3</v>
      </c>
      <c r="F56" s="63"/>
      <c r="G56" s="64"/>
      <c r="H56" s="87">
        <v>324</v>
      </c>
      <c r="I56" s="88" t="s">
        <v>82</v>
      </c>
      <c r="J56" s="17">
        <v>37459341</v>
      </c>
      <c r="K56" s="62">
        <f t="shared" si="4"/>
        <v>3.3539079838673582</v>
      </c>
    </row>
    <row r="57" spans="1:11" ht="13.5" customHeight="1" x14ac:dyDescent="0.15">
      <c r="A57" s="79"/>
      <c r="B57" s="87">
        <v>308</v>
      </c>
      <c r="C57" s="132" t="s">
        <v>449</v>
      </c>
      <c r="D57" s="17">
        <v>759</v>
      </c>
      <c r="E57" s="62">
        <f t="shared" si="3"/>
        <v>8.1247305030103515E-5</v>
      </c>
      <c r="F57" s="63"/>
      <c r="G57" s="64"/>
      <c r="H57" s="87">
        <v>401</v>
      </c>
      <c r="I57" s="88" t="s">
        <v>96</v>
      </c>
      <c r="J57" s="17">
        <v>20563</v>
      </c>
      <c r="K57" s="62">
        <f t="shared" si="4"/>
        <v>1.841100458020991E-3</v>
      </c>
    </row>
    <row r="58" spans="1:11" ht="13.5" customHeight="1" x14ac:dyDescent="0.15">
      <c r="A58" s="79"/>
      <c r="B58" s="87">
        <v>309</v>
      </c>
      <c r="C58" s="132" t="s">
        <v>70</v>
      </c>
      <c r="D58" s="17">
        <v>59649</v>
      </c>
      <c r="E58" s="62">
        <f t="shared" si="3"/>
        <v>6.3851389957057239E-3</v>
      </c>
      <c r="F58" s="63"/>
      <c r="G58" s="64"/>
      <c r="H58" s="87">
        <v>404</v>
      </c>
      <c r="I58" s="88" t="s">
        <v>99</v>
      </c>
      <c r="J58" s="17">
        <v>897</v>
      </c>
      <c r="K58" s="62">
        <f t="shared" si="4"/>
        <v>8.0312557060974985E-5</v>
      </c>
    </row>
    <row r="59" spans="1:11" ht="13.5" customHeight="1" x14ac:dyDescent="0.15">
      <c r="A59" s="79"/>
      <c r="B59" s="87">
        <v>310</v>
      </c>
      <c r="C59" s="132" t="s">
        <v>71</v>
      </c>
      <c r="D59" s="17">
        <v>3167</v>
      </c>
      <c r="E59" s="62">
        <f t="shared" si="3"/>
        <v>3.3901214101493782E-4</v>
      </c>
      <c r="F59" s="63"/>
      <c r="G59" s="64"/>
      <c r="H59" s="87">
        <v>406</v>
      </c>
      <c r="I59" s="88" t="s">
        <v>101</v>
      </c>
      <c r="J59" s="17">
        <v>10924</v>
      </c>
      <c r="K59" s="62">
        <f t="shared" si="4"/>
        <v>9.780762244527212E-4</v>
      </c>
    </row>
    <row r="60" spans="1:11" ht="13.5" customHeight="1" x14ac:dyDescent="0.15">
      <c r="A60" s="79"/>
      <c r="B60" s="87">
        <v>311</v>
      </c>
      <c r="C60" s="132" t="s">
        <v>72</v>
      </c>
      <c r="D60" s="17">
        <v>420421</v>
      </c>
      <c r="E60" s="62">
        <f t="shared" si="3"/>
        <v>4.5004049048828917E-2</v>
      </c>
      <c r="F60" s="63"/>
      <c r="G60" s="64"/>
      <c r="H60" s="87">
        <v>407</v>
      </c>
      <c r="I60" s="88" t="s">
        <v>102</v>
      </c>
      <c r="J60" s="17">
        <v>49469</v>
      </c>
      <c r="K60" s="62">
        <f t="shared" si="4"/>
        <v>4.4291882778699793E-3</v>
      </c>
    </row>
    <row r="61" spans="1:11" ht="13.5" customHeight="1" x14ac:dyDescent="0.15">
      <c r="A61" s="79"/>
      <c r="B61" s="87">
        <v>312</v>
      </c>
      <c r="C61" s="132" t="s">
        <v>73</v>
      </c>
      <c r="D61" s="17">
        <v>29542</v>
      </c>
      <c r="E61" s="62">
        <f t="shared" si="3"/>
        <v>3.1623292295116178E-3</v>
      </c>
      <c r="F61" s="63"/>
      <c r="G61" s="64"/>
      <c r="H61" s="87">
        <v>408</v>
      </c>
      <c r="I61" s="88" t="s">
        <v>103</v>
      </c>
      <c r="J61" s="17">
        <v>527</v>
      </c>
      <c r="K61" s="62">
        <f t="shared" si="4"/>
        <v>4.7184746456113515E-5</v>
      </c>
    </row>
    <row r="62" spans="1:11" ht="13.5" customHeight="1" x14ac:dyDescent="0.15">
      <c r="A62" s="79"/>
      <c r="B62" s="87">
        <v>314</v>
      </c>
      <c r="C62" s="132" t="s">
        <v>74</v>
      </c>
      <c r="D62" s="17">
        <v>7651</v>
      </c>
      <c r="E62" s="62">
        <f t="shared" si="3"/>
        <v>8.1900280735879049E-4</v>
      </c>
      <c r="F62" s="63"/>
      <c r="G62" s="64"/>
      <c r="H62" s="87">
        <v>409</v>
      </c>
      <c r="I62" s="88" t="s">
        <v>104</v>
      </c>
      <c r="J62" s="17">
        <v>65463</v>
      </c>
      <c r="K62" s="62">
        <f t="shared" si="4"/>
        <v>5.8612050422325599E-3</v>
      </c>
    </row>
    <row r="63" spans="1:11" ht="13.5" customHeight="1" x14ac:dyDescent="0.15">
      <c r="A63" s="79"/>
      <c r="B63" s="87">
        <v>315</v>
      </c>
      <c r="C63" s="132" t="s">
        <v>75</v>
      </c>
      <c r="D63" s="17">
        <v>1791</v>
      </c>
      <c r="E63" s="62">
        <f t="shared" si="3"/>
        <v>1.9171794902360392E-4</v>
      </c>
      <c r="F63" s="63"/>
      <c r="G63" s="64"/>
      <c r="H63" s="87">
        <v>410</v>
      </c>
      <c r="I63" s="88" t="s">
        <v>105</v>
      </c>
      <c r="J63" s="17">
        <v>2407435</v>
      </c>
      <c r="K63" s="62">
        <f t="shared" si="4"/>
        <v>0.21554878573922889</v>
      </c>
    </row>
    <row r="64" spans="1:11" ht="13.5" customHeight="1" x14ac:dyDescent="0.15">
      <c r="A64" s="79"/>
      <c r="B64" s="87">
        <v>316</v>
      </c>
      <c r="C64" s="132" t="s">
        <v>76</v>
      </c>
      <c r="D64" s="17">
        <v>52184</v>
      </c>
      <c r="E64" s="62">
        <f t="shared" si="3"/>
        <v>5.5860465951132034E-3</v>
      </c>
      <c r="F64" s="63"/>
      <c r="G64" s="64"/>
      <c r="H64" s="87">
        <v>411</v>
      </c>
      <c r="I64" s="88" t="s">
        <v>106</v>
      </c>
      <c r="J64" s="17">
        <v>3814</v>
      </c>
      <c r="K64" s="62">
        <f t="shared" si="4"/>
        <v>3.4148505309984238E-4</v>
      </c>
    </row>
    <row r="65" spans="1:11" ht="13.5" customHeight="1" x14ac:dyDescent="0.15">
      <c r="A65" s="79"/>
      <c r="B65" s="87">
        <v>319</v>
      </c>
      <c r="C65" s="132" t="s">
        <v>77</v>
      </c>
      <c r="D65" s="17">
        <v>2151</v>
      </c>
      <c r="E65" s="62">
        <f t="shared" si="3"/>
        <v>2.3025422018412733E-4</v>
      </c>
      <c r="F65" s="63"/>
      <c r="G65" s="64"/>
      <c r="H65" s="87">
        <v>412</v>
      </c>
      <c r="I65" s="88" t="s">
        <v>107</v>
      </c>
      <c r="J65" s="17">
        <v>2340</v>
      </c>
      <c r="K65" s="62">
        <f t="shared" si="4"/>
        <v>2.0951101841993477E-4</v>
      </c>
    </row>
    <row r="66" spans="1:11" ht="13.5" customHeight="1" x14ac:dyDescent="0.15">
      <c r="A66" s="79"/>
      <c r="B66" s="87">
        <v>320</v>
      </c>
      <c r="C66" s="132" t="s">
        <v>78</v>
      </c>
      <c r="D66" s="17">
        <v>13062</v>
      </c>
      <c r="E66" s="62">
        <f t="shared" si="3"/>
        <v>1.3982243719409908E-3</v>
      </c>
      <c r="F66" s="63"/>
      <c r="G66" s="64"/>
      <c r="H66" s="87">
        <v>413</v>
      </c>
      <c r="I66" s="88" t="s">
        <v>108</v>
      </c>
      <c r="J66" s="17">
        <v>48619</v>
      </c>
      <c r="K66" s="62">
        <f t="shared" si="4"/>
        <v>4.3530838481020545E-3</v>
      </c>
    </row>
    <row r="67" spans="1:11" ht="13.5" customHeight="1" thickBot="1" x14ac:dyDescent="0.2">
      <c r="A67" s="79"/>
      <c r="B67" s="87">
        <v>322</v>
      </c>
      <c r="C67" s="132" t="s">
        <v>80</v>
      </c>
      <c r="D67" s="17">
        <v>578</v>
      </c>
      <c r="E67" s="62">
        <f t="shared" si="3"/>
        <v>6.1872124252173674E-5</v>
      </c>
      <c r="F67" s="63"/>
      <c r="G67" s="245" t="s">
        <v>110</v>
      </c>
      <c r="H67" s="70" t="s">
        <v>450</v>
      </c>
      <c r="I67" s="71"/>
      <c r="J67" s="72">
        <f>SUM(J45:J66)</f>
        <v>46722144</v>
      </c>
      <c r="K67" s="73">
        <f t="shared" si="4"/>
        <v>4.1832495607704461</v>
      </c>
    </row>
    <row r="68" spans="1:11" ht="13.5" customHeight="1" x14ac:dyDescent="0.15">
      <c r="A68" s="79"/>
      <c r="B68" s="87">
        <v>323</v>
      </c>
      <c r="C68" s="132" t="s">
        <v>81</v>
      </c>
      <c r="D68" s="17">
        <v>1454016</v>
      </c>
      <c r="E68" s="62">
        <f t="shared" si="3"/>
        <v>0.15564543013260998</v>
      </c>
      <c r="F68" s="63"/>
      <c r="G68" s="64" t="s">
        <v>111</v>
      </c>
      <c r="H68" s="113">
        <v>201</v>
      </c>
      <c r="I68" s="131" t="s">
        <v>112</v>
      </c>
      <c r="J68" s="28">
        <v>5943</v>
      </c>
      <c r="K68" s="62">
        <f t="shared" si="4"/>
        <v>5.3210426601268046E-4</v>
      </c>
    </row>
    <row r="69" spans="1:11" ht="13.5" customHeight="1" x14ac:dyDescent="0.15">
      <c r="A69" s="79"/>
      <c r="B69" s="87">
        <v>324</v>
      </c>
      <c r="C69" s="132" t="s">
        <v>82</v>
      </c>
      <c r="D69" s="17">
        <v>16112</v>
      </c>
      <c r="E69" s="62">
        <f t="shared" si="3"/>
        <v>1.7247122248287587E-3</v>
      </c>
      <c r="F69" s="63"/>
      <c r="G69" s="64"/>
      <c r="H69" s="87">
        <v>202</v>
      </c>
      <c r="I69" s="132" t="s">
        <v>113</v>
      </c>
      <c r="J69" s="17">
        <v>2346946</v>
      </c>
      <c r="K69" s="62">
        <f t="shared" si="4"/>
        <v>0.21013292591307359</v>
      </c>
    </row>
    <row r="70" spans="1:11" ht="13.5" customHeight="1" x14ac:dyDescent="0.15">
      <c r="A70" s="79"/>
      <c r="B70" s="87">
        <v>326</v>
      </c>
      <c r="C70" s="132" t="s">
        <v>84</v>
      </c>
      <c r="D70" s="17">
        <v>5676</v>
      </c>
      <c r="E70" s="62">
        <f t="shared" si="3"/>
        <v>6.0758854196425228E-4</v>
      </c>
      <c r="F70" s="63"/>
      <c r="G70" s="64"/>
      <c r="H70" s="87">
        <v>203</v>
      </c>
      <c r="I70" s="132" t="s">
        <v>114</v>
      </c>
      <c r="J70" s="17">
        <v>4379100</v>
      </c>
      <c r="K70" s="62">
        <f t="shared" si="4"/>
        <v>0.39208106870202403</v>
      </c>
    </row>
    <row r="71" spans="1:11" ht="13.5" customHeight="1" x14ac:dyDescent="0.15">
      <c r="A71" s="79"/>
      <c r="B71" s="7">
        <v>327</v>
      </c>
      <c r="C71" s="41" t="s">
        <v>85</v>
      </c>
      <c r="D71" s="17">
        <v>19032</v>
      </c>
      <c r="E71" s="62">
        <f t="shared" ref="E71:E102" si="5">D71/$D$6*100</f>
        <v>2.0372842020196704E-3</v>
      </c>
      <c r="F71" s="124"/>
      <c r="G71" s="64"/>
      <c r="H71" s="87">
        <v>204</v>
      </c>
      <c r="I71" s="132" t="s">
        <v>115</v>
      </c>
      <c r="J71" s="17">
        <v>1348903</v>
      </c>
      <c r="K71" s="62">
        <f t="shared" si="4"/>
        <v>0.12077352191440396</v>
      </c>
    </row>
    <row r="72" spans="1:11" ht="13.5" customHeight="1" x14ac:dyDescent="0.15">
      <c r="A72" s="79"/>
      <c r="B72" s="7">
        <v>328</v>
      </c>
      <c r="C72" s="41" t="s">
        <v>451</v>
      </c>
      <c r="D72" s="17">
        <v>3224</v>
      </c>
      <c r="E72" s="62">
        <f t="shared" si="5"/>
        <v>3.451137172820207E-4</v>
      </c>
      <c r="F72" s="63"/>
      <c r="G72" s="64"/>
      <c r="H72" s="87">
        <v>205</v>
      </c>
      <c r="I72" s="132" t="s">
        <v>116</v>
      </c>
      <c r="J72" s="17">
        <v>17950096</v>
      </c>
      <c r="K72" s="62">
        <f t="shared" si="4"/>
        <v>1.6071550827758962</v>
      </c>
    </row>
    <row r="73" spans="1:11" ht="13.5" customHeight="1" x14ac:dyDescent="0.15">
      <c r="A73" s="79"/>
      <c r="B73" s="7">
        <v>330</v>
      </c>
      <c r="C73" s="41" t="s">
        <v>88</v>
      </c>
      <c r="D73" s="17">
        <v>1132</v>
      </c>
      <c r="E73" s="62">
        <f t="shared" si="5"/>
        <v>1.2117516376031247E-4</v>
      </c>
      <c r="F73" s="63"/>
      <c r="G73" s="64"/>
      <c r="H73" s="87">
        <v>206</v>
      </c>
      <c r="I73" s="132" t="s">
        <v>117</v>
      </c>
      <c r="J73" s="17">
        <v>29490251</v>
      </c>
      <c r="K73" s="62">
        <f t="shared" si="4"/>
        <v>2.6403985130211538</v>
      </c>
    </row>
    <row r="74" spans="1:11" ht="13.5" customHeight="1" x14ac:dyDescent="0.15">
      <c r="A74" s="79"/>
      <c r="B74" s="7">
        <v>331</v>
      </c>
      <c r="C74" s="161" t="s">
        <v>89</v>
      </c>
      <c r="D74" s="17">
        <v>289</v>
      </c>
      <c r="E74" s="62">
        <f t="shared" si="5"/>
        <v>3.0936062126086837E-5</v>
      </c>
      <c r="F74" s="63"/>
      <c r="G74" s="64"/>
      <c r="H74" s="87">
        <v>207</v>
      </c>
      <c r="I74" s="132" t="s">
        <v>118</v>
      </c>
      <c r="J74" s="17">
        <v>4346722</v>
      </c>
      <c r="K74" s="62">
        <f t="shared" ref="K74:K100" si="6">J74/$J$6*100</f>
        <v>0.38918211667022895</v>
      </c>
    </row>
    <row r="75" spans="1:11" ht="13.5" customHeight="1" x14ac:dyDescent="0.15">
      <c r="A75" s="79"/>
      <c r="B75" s="7">
        <v>332</v>
      </c>
      <c r="C75" s="41" t="s">
        <v>90</v>
      </c>
      <c r="D75" s="17">
        <v>1221</v>
      </c>
      <c r="E75" s="62">
        <f t="shared" si="5"/>
        <v>1.3070218635277521E-4</v>
      </c>
      <c r="F75" s="63"/>
      <c r="G75" s="64"/>
      <c r="H75" s="87">
        <v>208</v>
      </c>
      <c r="I75" s="132" t="s">
        <v>119</v>
      </c>
      <c r="J75" s="17">
        <v>18768950</v>
      </c>
      <c r="K75" s="62">
        <f t="shared" si="6"/>
        <v>1.6804708671678781</v>
      </c>
    </row>
    <row r="76" spans="1:11" ht="13.5" customHeight="1" x14ac:dyDescent="0.15">
      <c r="A76" s="79"/>
      <c r="B76" s="7">
        <v>333</v>
      </c>
      <c r="C76" s="41" t="s">
        <v>91</v>
      </c>
      <c r="D76" s="17">
        <v>1200</v>
      </c>
      <c r="E76" s="62">
        <f t="shared" si="5"/>
        <v>1.2845423720174467E-4</v>
      </c>
      <c r="F76" s="63"/>
      <c r="G76" s="64"/>
      <c r="H76" s="87">
        <v>209</v>
      </c>
      <c r="I76" s="132" t="s">
        <v>120</v>
      </c>
      <c r="J76" s="17">
        <v>125150</v>
      </c>
      <c r="K76" s="62">
        <f t="shared" si="6"/>
        <v>1.1205258100536254E-2</v>
      </c>
    </row>
    <row r="77" spans="1:11" ht="13.5" customHeight="1" x14ac:dyDescent="0.15">
      <c r="A77" s="79"/>
      <c r="B77" s="7">
        <v>335</v>
      </c>
      <c r="C77" s="162" t="s">
        <v>93</v>
      </c>
      <c r="D77" s="17">
        <v>3150</v>
      </c>
      <c r="E77" s="62">
        <f t="shared" si="5"/>
        <v>3.3719237265457977E-4</v>
      </c>
      <c r="F77" s="63"/>
      <c r="G77" s="64"/>
      <c r="H77" s="87">
        <v>210</v>
      </c>
      <c r="I77" s="132" t="s">
        <v>121</v>
      </c>
      <c r="J77" s="17">
        <v>37990657</v>
      </c>
      <c r="K77" s="62">
        <f t="shared" si="6"/>
        <v>3.4014791617574458</v>
      </c>
    </row>
    <row r="78" spans="1:11" ht="13.5" customHeight="1" x14ac:dyDescent="0.15">
      <c r="A78" s="79"/>
      <c r="B78" s="7">
        <v>336</v>
      </c>
      <c r="C78" s="41" t="s">
        <v>94</v>
      </c>
      <c r="D78" s="17">
        <v>1350</v>
      </c>
      <c r="E78" s="62">
        <f t="shared" si="5"/>
        <v>1.4451101685196275E-4</v>
      </c>
      <c r="F78" s="63"/>
      <c r="G78" s="64"/>
      <c r="H78" s="87">
        <v>211</v>
      </c>
      <c r="I78" s="132" t="s">
        <v>122</v>
      </c>
      <c r="J78" s="17">
        <v>3104</v>
      </c>
      <c r="K78" s="62">
        <f t="shared" si="6"/>
        <v>2.779154705878109E-4</v>
      </c>
    </row>
    <row r="79" spans="1:11" ht="13.5" customHeight="1" x14ac:dyDescent="0.15">
      <c r="A79" s="79"/>
      <c r="B79" s="7">
        <v>337</v>
      </c>
      <c r="C79" s="41" t="s">
        <v>95</v>
      </c>
      <c r="D79" s="17">
        <v>349</v>
      </c>
      <c r="E79" s="62">
        <f t="shared" si="5"/>
        <v>3.7358773986174079E-5</v>
      </c>
      <c r="F79" s="63"/>
      <c r="G79" s="64"/>
      <c r="H79" s="87">
        <v>213</v>
      </c>
      <c r="I79" s="132" t="s">
        <v>124</v>
      </c>
      <c r="J79" s="17">
        <v>120738307</v>
      </c>
      <c r="K79" s="62">
        <f t="shared" si="6"/>
        <v>10.810258829858435</v>
      </c>
    </row>
    <row r="80" spans="1:11" ht="13.5" customHeight="1" x14ac:dyDescent="0.15">
      <c r="A80" s="79"/>
      <c r="B80" s="7">
        <v>401</v>
      </c>
      <c r="C80" s="41" t="s">
        <v>96</v>
      </c>
      <c r="D80" s="17">
        <v>218967</v>
      </c>
      <c r="E80" s="62">
        <f t="shared" si="5"/>
        <v>2.3439365797795358E-2</v>
      </c>
      <c r="F80" s="63"/>
      <c r="G80" s="64"/>
      <c r="H80" s="87">
        <v>215</v>
      </c>
      <c r="I80" s="132" t="s">
        <v>125</v>
      </c>
      <c r="J80" s="17">
        <v>6623093</v>
      </c>
      <c r="K80" s="62">
        <f t="shared" si="6"/>
        <v>0.59299613654698335</v>
      </c>
    </row>
    <row r="81" spans="1:11" ht="13.5" customHeight="1" x14ac:dyDescent="0.15">
      <c r="A81" s="79"/>
      <c r="B81" s="87">
        <v>402</v>
      </c>
      <c r="C81" s="132" t="s">
        <v>97</v>
      </c>
      <c r="D81" s="17">
        <v>7613</v>
      </c>
      <c r="E81" s="62">
        <f t="shared" si="5"/>
        <v>8.149350898474019E-4</v>
      </c>
      <c r="F81" s="63"/>
      <c r="G81" s="64"/>
      <c r="H81" s="87">
        <v>217</v>
      </c>
      <c r="I81" s="132" t="s">
        <v>126</v>
      </c>
      <c r="J81" s="17">
        <v>570516</v>
      </c>
      <c r="K81" s="62">
        <f t="shared" si="6"/>
        <v>5.1080935121738252E-2</v>
      </c>
    </row>
    <row r="82" spans="1:11" ht="13.5" customHeight="1" x14ac:dyDescent="0.15">
      <c r="A82" s="79"/>
      <c r="B82" s="87">
        <v>404</v>
      </c>
      <c r="C82" s="132" t="s">
        <v>99</v>
      </c>
      <c r="D82" s="17">
        <v>2081</v>
      </c>
      <c r="E82" s="62">
        <f t="shared" si="5"/>
        <v>2.2276105634735888E-4</v>
      </c>
      <c r="F82" s="63"/>
      <c r="G82" s="64"/>
      <c r="H82" s="87">
        <v>218</v>
      </c>
      <c r="I82" s="132" t="s">
        <v>127</v>
      </c>
      <c r="J82" s="17">
        <v>1325914</v>
      </c>
      <c r="K82" s="62">
        <f t="shared" si="6"/>
        <v>0.11871521046036299</v>
      </c>
    </row>
    <row r="83" spans="1:11" ht="13.5" customHeight="1" x14ac:dyDescent="0.15">
      <c r="A83" s="79"/>
      <c r="B83" s="7">
        <v>405</v>
      </c>
      <c r="C83" s="41" t="s">
        <v>100</v>
      </c>
      <c r="D83" s="17">
        <v>3222</v>
      </c>
      <c r="E83" s="62">
        <f t="shared" si="5"/>
        <v>3.4489962688668445E-4</v>
      </c>
      <c r="F83" s="63"/>
      <c r="G83" s="64"/>
      <c r="H83" s="87">
        <v>220</v>
      </c>
      <c r="I83" s="132" t="s">
        <v>129</v>
      </c>
      <c r="J83" s="17">
        <v>27929691</v>
      </c>
      <c r="K83" s="62">
        <f t="shared" si="6"/>
        <v>2.5006743613521736</v>
      </c>
    </row>
    <row r="84" spans="1:11" ht="13.5" customHeight="1" x14ac:dyDescent="0.15">
      <c r="A84" s="79"/>
      <c r="B84" s="7">
        <v>406</v>
      </c>
      <c r="C84" s="41" t="s">
        <v>101</v>
      </c>
      <c r="D84" s="17">
        <v>94869</v>
      </c>
      <c r="E84" s="62">
        <f t="shared" si="5"/>
        <v>1.0155270857576931E-2</v>
      </c>
      <c r="F84" s="63"/>
      <c r="G84" s="64"/>
      <c r="H84" s="87">
        <v>221</v>
      </c>
      <c r="I84" s="132" t="s">
        <v>130</v>
      </c>
      <c r="J84" s="17">
        <v>20863</v>
      </c>
      <c r="K84" s="62">
        <f t="shared" si="6"/>
        <v>1.8679608449979055E-3</v>
      </c>
    </row>
    <row r="85" spans="1:11" ht="13.5" customHeight="1" x14ac:dyDescent="0.15">
      <c r="A85" s="79"/>
      <c r="B85" s="87">
        <v>407</v>
      </c>
      <c r="C85" s="132" t="s">
        <v>102</v>
      </c>
      <c r="D85" s="17">
        <v>156943</v>
      </c>
      <c r="E85" s="62">
        <f t="shared" si="5"/>
        <v>1.6799994457627844E-2</v>
      </c>
      <c r="F85" s="63"/>
      <c r="G85" s="64"/>
      <c r="H85" s="87">
        <v>222</v>
      </c>
      <c r="I85" s="132" t="s">
        <v>131</v>
      </c>
      <c r="J85" s="17">
        <v>2467349</v>
      </c>
      <c r="K85" s="62">
        <f t="shared" si="6"/>
        <v>0.22091316315701179</v>
      </c>
    </row>
    <row r="86" spans="1:11" ht="13.5" customHeight="1" x14ac:dyDescent="0.15">
      <c r="A86" s="79"/>
      <c r="B86" s="87">
        <v>408</v>
      </c>
      <c r="C86" s="132" t="s">
        <v>103</v>
      </c>
      <c r="D86" s="17">
        <v>14803</v>
      </c>
      <c r="E86" s="62">
        <f t="shared" si="5"/>
        <v>1.5845900610811888E-3</v>
      </c>
      <c r="F86" s="63"/>
      <c r="G86" s="64"/>
      <c r="H86" s="87">
        <v>225</v>
      </c>
      <c r="I86" s="132" t="s">
        <v>132</v>
      </c>
      <c r="J86" s="17">
        <v>4126443</v>
      </c>
      <c r="K86" s="62">
        <f t="shared" si="6"/>
        <v>0.36945951939393623</v>
      </c>
    </row>
    <row r="87" spans="1:11" ht="13.5" customHeight="1" x14ac:dyDescent="0.15">
      <c r="A87" s="79"/>
      <c r="B87" s="87">
        <v>409</v>
      </c>
      <c r="C87" s="132" t="s">
        <v>104</v>
      </c>
      <c r="D87" s="17">
        <v>198289</v>
      </c>
      <c r="E87" s="62">
        <f t="shared" si="5"/>
        <v>2.1225885200413956E-2</v>
      </c>
      <c r="F87" s="63"/>
      <c r="G87" s="64"/>
      <c r="H87" s="87">
        <v>228</v>
      </c>
      <c r="I87" s="132" t="s">
        <v>284</v>
      </c>
      <c r="J87" s="17">
        <v>33068</v>
      </c>
      <c r="K87" s="62">
        <f t="shared" si="6"/>
        <v>2.9607309218420523E-3</v>
      </c>
    </row>
    <row r="88" spans="1:11" ht="13.5" customHeight="1" x14ac:dyDescent="0.15">
      <c r="A88" s="79"/>
      <c r="B88" s="87">
        <v>410</v>
      </c>
      <c r="C88" s="132" t="s">
        <v>105</v>
      </c>
      <c r="D88" s="17">
        <v>5751564</v>
      </c>
      <c r="E88" s="62">
        <f t="shared" si="5"/>
        <v>0.61567730528084619</v>
      </c>
      <c r="F88" s="63"/>
      <c r="G88" s="64"/>
      <c r="H88" s="87">
        <v>230</v>
      </c>
      <c r="I88" s="132" t="s">
        <v>133</v>
      </c>
      <c r="J88" s="17">
        <v>41902</v>
      </c>
      <c r="K88" s="62">
        <f t="shared" si="6"/>
        <v>3.7516797836889344E-3</v>
      </c>
    </row>
    <row r="89" spans="1:11" ht="13.5" customHeight="1" x14ac:dyDescent="0.15">
      <c r="A89" s="79"/>
      <c r="B89" s="87">
        <v>411</v>
      </c>
      <c r="C89" s="132" t="s">
        <v>106</v>
      </c>
      <c r="D89" s="17">
        <v>54524</v>
      </c>
      <c r="E89" s="62">
        <f t="shared" si="5"/>
        <v>5.8365323576566059E-3</v>
      </c>
      <c r="F89" s="63"/>
      <c r="G89" s="64"/>
      <c r="H89" s="87">
        <v>233</v>
      </c>
      <c r="I89" s="132" t="s">
        <v>134</v>
      </c>
      <c r="J89" s="17">
        <v>1709</v>
      </c>
      <c r="K89" s="62">
        <f t="shared" si="6"/>
        <v>1.5301467114515747E-4</v>
      </c>
    </row>
    <row r="90" spans="1:11" ht="13.5" customHeight="1" x14ac:dyDescent="0.15">
      <c r="A90" s="79"/>
      <c r="B90" s="87">
        <v>412</v>
      </c>
      <c r="C90" s="132" t="s">
        <v>107</v>
      </c>
      <c r="D90" s="17">
        <v>22728</v>
      </c>
      <c r="E90" s="62">
        <f t="shared" si="5"/>
        <v>2.4329232526010438E-3</v>
      </c>
      <c r="F90" s="63"/>
      <c r="G90" s="64"/>
      <c r="H90" s="87">
        <v>234</v>
      </c>
      <c r="I90" s="132" t="s">
        <v>135</v>
      </c>
      <c r="J90" s="17">
        <v>3200791</v>
      </c>
      <c r="K90" s="62">
        <f t="shared" si="6"/>
        <v>0.28658161630741941</v>
      </c>
    </row>
    <row r="91" spans="1:11" ht="13.5" customHeight="1" x14ac:dyDescent="0.15">
      <c r="A91" s="79"/>
      <c r="B91" s="87">
        <v>413</v>
      </c>
      <c r="C91" s="132" t="s">
        <v>108</v>
      </c>
      <c r="D91" s="17">
        <v>826277</v>
      </c>
      <c r="E91" s="62">
        <f t="shared" si="5"/>
        <v>8.8448984793621663E-2</v>
      </c>
      <c r="F91" s="63"/>
      <c r="G91" s="64"/>
      <c r="H91" s="87">
        <v>241</v>
      </c>
      <c r="I91" s="132" t="s">
        <v>136</v>
      </c>
      <c r="J91" s="17">
        <v>94866</v>
      </c>
      <c r="K91" s="62">
        <f t="shared" si="6"/>
        <v>8.4937915698399709E-3</v>
      </c>
    </row>
    <row r="92" spans="1:11" ht="13.5" customHeight="1" thickBot="1" x14ac:dyDescent="0.2">
      <c r="A92" s="71" t="s">
        <v>452</v>
      </c>
      <c r="B92" s="70" t="s">
        <v>266</v>
      </c>
      <c r="C92" s="71"/>
      <c r="D92" s="72">
        <f>SUM(D54:D91)</f>
        <v>20938806</v>
      </c>
      <c r="E92" s="73">
        <f t="shared" si="5"/>
        <v>2.2413986272044291</v>
      </c>
      <c r="F92" s="63"/>
      <c r="G92" s="64"/>
      <c r="H92" s="87">
        <v>242</v>
      </c>
      <c r="I92" s="132" t="s">
        <v>137</v>
      </c>
      <c r="J92" s="17">
        <v>427451</v>
      </c>
      <c r="K92" s="62">
        <f t="shared" si="6"/>
        <v>3.8271664245563906E-2</v>
      </c>
    </row>
    <row r="93" spans="1:11" ht="13.5" customHeight="1" x14ac:dyDescent="0.15">
      <c r="A93" s="256" t="s">
        <v>111</v>
      </c>
      <c r="B93" s="113">
        <v>201</v>
      </c>
      <c r="C93" s="131" t="s">
        <v>112</v>
      </c>
      <c r="D93" s="28">
        <v>7400</v>
      </c>
      <c r="E93" s="76">
        <f t="shared" si="5"/>
        <v>7.9213446274409218E-4</v>
      </c>
      <c r="F93" s="63"/>
      <c r="G93" s="64"/>
      <c r="H93" s="87">
        <v>243</v>
      </c>
      <c r="I93" s="132" t="s">
        <v>138</v>
      </c>
      <c r="J93" s="17">
        <v>23981</v>
      </c>
      <c r="K93" s="62">
        <f t="shared" si="6"/>
        <v>2.1471298003113062E-3</v>
      </c>
    </row>
    <row r="94" spans="1:11" ht="13.5" customHeight="1" x14ac:dyDescent="0.15">
      <c r="A94" s="78"/>
      <c r="B94" s="87">
        <v>202</v>
      </c>
      <c r="C94" s="132" t="s">
        <v>113</v>
      </c>
      <c r="D94" s="17">
        <v>426940</v>
      </c>
      <c r="E94" s="62">
        <f t="shared" si="5"/>
        <v>4.5701876692427396E-2</v>
      </c>
      <c r="F94" s="63"/>
      <c r="G94" s="64"/>
      <c r="H94" s="87">
        <v>244</v>
      </c>
      <c r="I94" s="132" t="s">
        <v>483</v>
      </c>
      <c r="J94" s="17">
        <v>65646</v>
      </c>
      <c r="K94" s="62">
        <f t="shared" si="6"/>
        <v>5.8775898782884774E-3</v>
      </c>
    </row>
    <row r="95" spans="1:11" ht="13.5" customHeight="1" x14ac:dyDescent="0.15">
      <c r="A95" s="256"/>
      <c r="B95" s="87">
        <v>203</v>
      </c>
      <c r="C95" s="132" t="s">
        <v>114</v>
      </c>
      <c r="D95" s="17">
        <v>2408835</v>
      </c>
      <c r="E95" s="62">
        <f t="shared" si="5"/>
        <v>0.25785421872488717</v>
      </c>
      <c r="F95" s="63"/>
      <c r="G95" s="64"/>
      <c r="H95" s="87">
        <v>247</v>
      </c>
      <c r="I95" s="132" t="s">
        <v>285</v>
      </c>
      <c r="J95" s="17">
        <v>8842</v>
      </c>
      <c r="K95" s="62">
        <f t="shared" si="6"/>
        <v>7.9166513883293299E-4</v>
      </c>
    </row>
    <row r="96" spans="1:11" ht="13.5" customHeight="1" x14ac:dyDescent="0.15">
      <c r="A96" s="256"/>
      <c r="B96" s="87">
        <v>204</v>
      </c>
      <c r="C96" s="132" t="s">
        <v>115</v>
      </c>
      <c r="D96" s="17">
        <v>922770</v>
      </c>
      <c r="E96" s="62">
        <f t="shared" si="5"/>
        <v>9.8778097052211619E-2</v>
      </c>
      <c r="F96" s="63"/>
      <c r="G96" s="64"/>
      <c r="H96" s="87">
        <v>248</v>
      </c>
      <c r="I96" s="132" t="s">
        <v>334</v>
      </c>
      <c r="J96" s="17">
        <v>377</v>
      </c>
      <c r="K96" s="62">
        <f t="shared" si="6"/>
        <v>3.3754552967656157E-5</v>
      </c>
    </row>
    <row r="97" spans="1:11" ht="13.5" customHeight="1" x14ac:dyDescent="0.15">
      <c r="A97" s="256"/>
      <c r="B97" s="87">
        <v>205</v>
      </c>
      <c r="C97" s="132" t="s">
        <v>116</v>
      </c>
      <c r="D97" s="17">
        <v>22931101</v>
      </c>
      <c r="E97" s="62">
        <f t="shared" si="5"/>
        <v>2.4546642392926374</v>
      </c>
      <c r="F97" s="63"/>
      <c r="G97" s="64"/>
      <c r="H97" s="65"/>
      <c r="I97" s="66" t="s">
        <v>382</v>
      </c>
      <c r="J97" s="67">
        <f>J70+J71+J72+J73+J74+J75+J76+J77+J79+J81+J82+J83+J84+J85+J86+J88+J89+J92+J91</f>
        <v>272144840</v>
      </c>
      <c r="K97" s="68">
        <f t="shared" si="6"/>
        <v>24.366385720568463</v>
      </c>
    </row>
    <row r="98" spans="1:11" ht="13.5" customHeight="1" x14ac:dyDescent="0.15">
      <c r="A98" s="256"/>
      <c r="B98" s="87">
        <v>206</v>
      </c>
      <c r="C98" s="132" t="s">
        <v>117</v>
      </c>
      <c r="D98" s="17">
        <v>2190097</v>
      </c>
      <c r="E98" s="62">
        <f t="shared" si="5"/>
        <v>0.23443936627735784</v>
      </c>
      <c r="F98" s="63"/>
      <c r="G98" s="64"/>
      <c r="H98" s="65"/>
      <c r="I98" s="66" t="s">
        <v>417</v>
      </c>
      <c r="J98" s="67">
        <f>J68+J69+J80</f>
        <v>8975982</v>
      </c>
      <c r="K98" s="68">
        <f t="shared" si="6"/>
        <v>0.80366116672606958</v>
      </c>
    </row>
    <row r="99" spans="1:11" ht="13.5" customHeight="1" x14ac:dyDescent="0.15">
      <c r="A99" s="256"/>
      <c r="B99" s="87">
        <v>207</v>
      </c>
      <c r="C99" s="132" t="s">
        <v>118</v>
      </c>
      <c r="D99" s="17">
        <v>5694136</v>
      </c>
      <c r="E99" s="62">
        <f t="shared" si="5"/>
        <v>0.60952991366916132</v>
      </c>
      <c r="F99" s="63"/>
      <c r="G99" s="64"/>
      <c r="H99" s="65"/>
      <c r="I99" s="66" t="s">
        <v>268</v>
      </c>
      <c r="J99" s="67">
        <f>J100-J97-J98</f>
        <v>3335809</v>
      </c>
      <c r="K99" s="68">
        <f t="shared" si="6"/>
        <v>0.29867040207024964</v>
      </c>
    </row>
    <row r="100" spans="1:11" ht="13.5" customHeight="1" thickBot="1" x14ac:dyDescent="0.2">
      <c r="A100" s="256"/>
      <c r="B100" s="87">
        <v>208</v>
      </c>
      <c r="C100" s="132" t="s">
        <v>119</v>
      </c>
      <c r="D100" s="17">
        <v>25226065</v>
      </c>
      <c r="E100" s="62">
        <f t="shared" si="5"/>
        <v>2.7003291143138575</v>
      </c>
      <c r="F100" s="63"/>
      <c r="G100" s="245" t="s">
        <v>144</v>
      </c>
      <c r="H100" s="70" t="s">
        <v>453</v>
      </c>
      <c r="I100" s="71"/>
      <c r="J100" s="72">
        <f>SUM(J68:J96)</f>
        <v>284456631</v>
      </c>
      <c r="K100" s="73">
        <f t="shared" si="6"/>
        <v>25.468717289364779</v>
      </c>
    </row>
    <row r="101" spans="1:11" ht="13.5" customHeight="1" x14ac:dyDescent="0.15">
      <c r="A101" s="256"/>
      <c r="B101" s="87">
        <v>209</v>
      </c>
      <c r="C101" s="132" t="s">
        <v>120</v>
      </c>
      <c r="D101" s="17">
        <v>96257</v>
      </c>
      <c r="E101" s="62">
        <f t="shared" si="5"/>
        <v>1.030384959194028E-2</v>
      </c>
      <c r="F101" s="63"/>
      <c r="G101" s="247" t="s">
        <v>454</v>
      </c>
      <c r="H101" s="91">
        <v>150</v>
      </c>
      <c r="I101" s="117" t="s">
        <v>146</v>
      </c>
      <c r="J101" s="28">
        <v>3547</v>
      </c>
      <c r="K101" s="62">
        <f t="shared" ref="K101:K136" si="7">J101/$J$6*100</f>
        <v>3.1757930869038832E-4</v>
      </c>
    </row>
    <row r="102" spans="1:11" ht="13.5" customHeight="1" x14ac:dyDescent="0.15">
      <c r="A102" s="256"/>
      <c r="B102" s="87">
        <v>210</v>
      </c>
      <c r="C102" s="132" t="s">
        <v>121</v>
      </c>
      <c r="D102" s="17">
        <v>7850976</v>
      </c>
      <c r="E102" s="62">
        <f t="shared" si="5"/>
        <v>0.84040927780767061</v>
      </c>
      <c r="F102" s="63"/>
      <c r="G102" s="64" t="s">
        <v>381</v>
      </c>
      <c r="H102" s="113">
        <v>151</v>
      </c>
      <c r="I102" s="114" t="s">
        <v>148</v>
      </c>
      <c r="J102" s="17">
        <v>3035</v>
      </c>
      <c r="K102" s="62">
        <f t="shared" si="7"/>
        <v>2.7173758158312056E-4</v>
      </c>
    </row>
    <row r="103" spans="1:11" ht="13.5" customHeight="1" x14ac:dyDescent="0.15">
      <c r="A103" s="256"/>
      <c r="B103" s="87">
        <v>211</v>
      </c>
      <c r="C103" s="132" t="s">
        <v>456</v>
      </c>
      <c r="D103" s="17">
        <v>3365</v>
      </c>
      <c r="E103" s="62">
        <f t="shared" ref="E103:E134" si="8">D103/$D$6*100</f>
        <v>3.6020709015322568E-4</v>
      </c>
      <c r="F103" s="63"/>
      <c r="G103" s="64"/>
      <c r="H103" s="113">
        <v>152</v>
      </c>
      <c r="I103" s="114" t="s">
        <v>455</v>
      </c>
      <c r="J103" s="17">
        <v>7188</v>
      </c>
      <c r="K103" s="62">
        <f t="shared" si="7"/>
        <v>6.4357487196687647E-4</v>
      </c>
    </row>
    <row r="104" spans="1:11" ht="13.5" customHeight="1" x14ac:dyDescent="0.15">
      <c r="A104" s="256"/>
      <c r="B104" s="87">
        <v>212</v>
      </c>
      <c r="C104" s="132" t="s">
        <v>457</v>
      </c>
      <c r="D104" s="17">
        <v>553</v>
      </c>
      <c r="E104" s="62">
        <f t="shared" si="8"/>
        <v>5.9195994310470668E-5</v>
      </c>
      <c r="F104" s="63"/>
      <c r="G104" s="64"/>
      <c r="H104" s="113">
        <v>153</v>
      </c>
      <c r="I104" s="114" t="s">
        <v>150</v>
      </c>
      <c r="J104" s="17">
        <v>1055</v>
      </c>
      <c r="K104" s="62">
        <f t="shared" si="7"/>
        <v>9.4459027535483413E-5</v>
      </c>
    </row>
    <row r="105" spans="1:11" ht="13.5" customHeight="1" x14ac:dyDescent="0.15">
      <c r="A105" s="256"/>
      <c r="B105" s="87">
        <v>213</v>
      </c>
      <c r="C105" s="132" t="s">
        <v>124</v>
      </c>
      <c r="D105" s="17">
        <v>69603857</v>
      </c>
      <c r="E105" s="62">
        <f t="shared" si="8"/>
        <v>7.4507586310285978</v>
      </c>
      <c r="F105" s="63"/>
      <c r="G105" s="64"/>
      <c r="H105" s="87">
        <v>157</v>
      </c>
      <c r="I105" s="88" t="s">
        <v>286</v>
      </c>
      <c r="J105" s="17">
        <v>898</v>
      </c>
      <c r="K105" s="62">
        <f t="shared" si="7"/>
        <v>8.0402091684231367E-5</v>
      </c>
    </row>
    <row r="106" spans="1:11" ht="13.5" customHeight="1" x14ac:dyDescent="0.15">
      <c r="A106" s="256"/>
      <c r="B106" s="87">
        <v>215</v>
      </c>
      <c r="C106" s="132" t="s">
        <v>125</v>
      </c>
      <c r="D106" s="17">
        <v>1559831</v>
      </c>
      <c r="E106" s="62">
        <f t="shared" si="8"/>
        <v>0.16697241772386215</v>
      </c>
      <c r="F106" s="260"/>
      <c r="G106" s="63"/>
      <c r="H106" s="87">
        <v>223</v>
      </c>
      <c r="I106" s="88" t="s">
        <v>154</v>
      </c>
      <c r="J106" s="17">
        <v>2750039</v>
      </c>
      <c r="K106" s="62">
        <f t="shared" si="7"/>
        <v>0.24622370580535852</v>
      </c>
    </row>
    <row r="107" spans="1:11" ht="13.5" customHeight="1" x14ac:dyDescent="0.15">
      <c r="A107" s="256"/>
      <c r="B107" s="87">
        <v>217</v>
      </c>
      <c r="C107" s="132" t="s">
        <v>126</v>
      </c>
      <c r="D107" s="17">
        <v>322760</v>
      </c>
      <c r="E107" s="62">
        <f t="shared" si="8"/>
        <v>3.454990799936259E-2</v>
      </c>
      <c r="F107" s="260"/>
      <c r="G107" s="63"/>
      <c r="H107" s="87">
        <v>224</v>
      </c>
      <c r="I107" s="88" t="s">
        <v>155</v>
      </c>
      <c r="J107" s="17">
        <v>894907</v>
      </c>
      <c r="K107" s="62">
        <f t="shared" si="7"/>
        <v>8.0125161094499381E-2</v>
      </c>
    </row>
    <row r="108" spans="1:11" ht="13.5" customHeight="1" x14ac:dyDescent="0.15">
      <c r="A108" s="256"/>
      <c r="B108" s="87">
        <v>218</v>
      </c>
      <c r="C108" s="132" t="s">
        <v>127</v>
      </c>
      <c r="D108" s="17">
        <v>11626639</v>
      </c>
      <c r="E108" s="62">
        <f t="shared" si="8"/>
        <v>1.2445758699708795</v>
      </c>
      <c r="F108" s="260"/>
      <c r="G108" s="63"/>
      <c r="H108" s="87">
        <v>227</v>
      </c>
      <c r="I108" s="88" t="s">
        <v>156</v>
      </c>
      <c r="J108" s="17">
        <v>1005400</v>
      </c>
      <c r="K108" s="62">
        <f t="shared" si="7"/>
        <v>9.0018110221966846E-2</v>
      </c>
    </row>
    <row r="109" spans="1:11" ht="13.5" customHeight="1" x14ac:dyDescent="0.15">
      <c r="A109" s="256"/>
      <c r="B109" s="87">
        <v>219</v>
      </c>
      <c r="C109" s="132" t="s">
        <v>128</v>
      </c>
      <c r="D109" s="17">
        <v>327</v>
      </c>
      <c r="E109" s="62">
        <f t="shared" si="8"/>
        <v>3.5003779637475425E-5</v>
      </c>
      <c r="F109" s="260"/>
      <c r="G109" s="63"/>
      <c r="H109" s="87">
        <v>229</v>
      </c>
      <c r="I109" s="88" t="s">
        <v>157</v>
      </c>
      <c r="J109" s="17">
        <v>5746</v>
      </c>
      <c r="K109" s="62">
        <f t="shared" si="7"/>
        <v>5.1446594523117315E-4</v>
      </c>
    </row>
    <row r="110" spans="1:11" ht="13.5" customHeight="1" x14ac:dyDescent="0.15">
      <c r="A110" s="256"/>
      <c r="B110" s="87">
        <v>220</v>
      </c>
      <c r="C110" s="132" t="s">
        <v>129</v>
      </c>
      <c r="D110" s="17">
        <v>8068508</v>
      </c>
      <c r="E110" s="62">
        <f t="shared" si="8"/>
        <v>0.863695033746812</v>
      </c>
      <c r="F110" s="260"/>
      <c r="G110" s="261"/>
      <c r="H110" s="87">
        <v>231</v>
      </c>
      <c r="I110" s="88" t="s">
        <v>158</v>
      </c>
      <c r="J110" s="17">
        <v>711577</v>
      </c>
      <c r="K110" s="62">
        <f t="shared" si="7"/>
        <v>6.3710778612906804E-2</v>
      </c>
    </row>
    <row r="111" spans="1:11" ht="13.5" customHeight="1" x14ac:dyDescent="0.15">
      <c r="A111" s="256"/>
      <c r="B111" s="87">
        <v>221</v>
      </c>
      <c r="C111" s="132" t="s">
        <v>130</v>
      </c>
      <c r="D111" s="17">
        <v>115403</v>
      </c>
      <c r="E111" s="62">
        <f t="shared" si="8"/>
        <v>1.2353336946494117E-2</v>
      </c>
      <c r="F111" s="260"/>
      <c r="G111" s="64"/>
      <c r="H111" s="87">
        <v>232</v>
      </c>
      <c r="I111" s="88" t="s">
        <v>159</v>
      </c>
      <c r="J111" s="17">
        <v>187963</v>
      </c>
      <c r="K111" s="62">
        <f t="shared" si="7"/>
        <v>1.68291963911394E-2</v>
      </c>
    </row>
    <row r="112" spans="1:11" ht="13.5" customHeight="1" x14ac:dyDescent="0.15">
      <c r="A112" s="256"/>
      <c r="B112" s="87">
        <v>222</v>
      </c>
      <c r="C112" s="132" t="s">
        <v>131</v>
      </c>
      <c r="D112" s="17">
        <v>322016</v>
      </c>
      <c r="E112" s="62">
        <f t="shared" si="8"/>
        <v>3.4470266372297512E-2</v>
      </c>
      <c r="F112" s="260"/>
      <c r="G112" s="64"/>
      <c r="H112" s="87">
        <v>235</v>
      </c>
      <c r="I112" s="88" t="s">
        <v>160</v>
      </c>
      <c r="J112" s="17">
        <v>24332</v>
      </c>
      <c r="K112" s="62">
        <f t="shared" si="7"/>
        <v>2.1785564530742959E-3</v>
      </c>
    </row>
    <row r="113" spans="1:11" ht="13.5" customHeight="1" x14ac:dyDescent="0.15">
      <c r="A113" s="256"/>
      <c r="B113" s="87">
        <v>225</v>
      </c>
      <c r="C113" s="132" t="s">
        <v>132</v>
      </c>
      <c r="D113" s="17">
        <v>2434751</v>
      </c>
      <c r="E113" s="62">
        <f t="shared" si="8"/>
        <v>0.2606284020676542</v>
      </c>
      <c r="F113" s="63"/>
      <c r="G113" s="64"/>
      <c r="H113" s="87">
        <v>236</v>
      </c>
      <c r="I113" s="88" t="s">
        <v>161</v>
      </c>
      <c r="J113" s="17">
        <v>34053</v>
      </c>
      <c r="K113" s="62">
        <f t="shared" si="7"/>
        <v>3.0489225257495887E-3</v>
      </c>
    </row>
    <row r="114" spans="1:11" ht="13.5" customHeight="1" x14ac:dyDescent="0.15">
      <c r="A114" s="256"/>
      <c r="B114" s="87">
        <v>228</v>
      </c>
      <c r="C114" s="132" t="s">
        <v>284</v>
      </c>
      <c r="D114" s="17">
        <v>31187</v>
      </c>
      <c r="E114" s="62">
        <f t="shared" si="8"/>
        <v>3.3384185796756761E-3</v>
      </c>
      <c r="F114" s="63"/>
      <c r="G114" s="64"/>
      <c r="H114" s="87">
        <v>237</v>
      </c>
      <c r="I114" s="88" t="s">
        <v>162</v>
      </c>
      <c r="J114" s="17">
        <v>70335</v>
      </c>
      <c r="K114" s="62">
        <f t="shared" si="7"/>
        <v>6.297417726737654E-3</v>
      </c>
    </row>
    <row r="115" spans="1:11" ht="13.5" customHeight="1" x14ac:dyDescent="0.15">
      <c r="A115" s="256"/>
      <c r="B115" s="87">
        <v>230</v>
      </c>
      <c r="C115" s="132" t="s">
        <v>133</v>
      </c>
      <c r="D115" s="17">
        <v>60120</v>
      </c>
      <c r="E115" s="62">
        <f t="shared" si="8"/>
        <v>6.4355572838074087E-3</v>
      </c>
      <c r="F115" s="63"/>
      <c r="G115" s="64"/>
      <c r="H115" s="87">
        <v>238</v>
      </c>
      <c r="I115" s="88" t="s">
        <v>163</v>
      </c>
      <c r="J115" s="17">
        <v>4077</v>
      </c>
      <c r="K115" s="62">
        <f t="shared" si="7"/>
        <v>3.6503265901627097E-4</v>
      </c>
    </row>
    <row r="116" spans="1:11" ht="13.5" customHeight="1" x14ac:dyDescent="0.15">
      <c r="A116" s="256"/>
      <c r="B116" s="87">
        <v>233</v>
      </c>
      <c r="C116" s="132" t="s">
        <v>134</v>
      </c>
      <c r="D116" s="17">
        <v>5468</v>
      </c>
      <c r="E116" s="62">
        <f t="shared" si="8"/>
        <v>5.853231408492832E-4</v>
      </c>
      <c r="F116" s="63"/>
      <c r="G116" s="64"/>
      <c r="H116" s="87">
        <v>239</v>
      </c>
      <c r="I116" s="88" t="s">
        <v>164</v>
      </c>
      <c r="J116" s="17">
        <v>32582</v>
      </c>
      <c r="K116" s="62">
        <f t="shared" si="7"/>
        <v>2.9172170949394506E-3</v>
      </c>
    </row>
    <row r="117" spans="1:11" ht="13.5" customHeight="1" x14ac:dyDescent="0.15">
      <c r="A117" s="256"/>
      <c r="B117" s="87">
        <v>234</v>
      </c>
      <c r="C117" s="132" t="s">
        <v>135</v>
      </c>
      <c r="D117" s="17">
        <v>2196999</v>
      </c>
      <c r="E117" s="62">
        <f t="shared" si="8"/>
        <v>0.23517819223166322</v>
      </c>
      <c r="F117" s="63"/>
      <c r="G117" s="64"/>
      <c r="H117" s="87">
        <v>240</v>
      </c>
      <c r="I117" s="88" t="s">
        <v>165</v>
      </c>
      <c r="J117" s="17">
        <v>5440</v>
      </c>
      <c r="K117" s="62">
        <f t="shared" si="7"/>
        <v>4.8706835051472012E-4</v>
      </c>
    </row>
    <row r="118" spans="1:11" ht="13.5" customHeight="1" x14ac:dyDescent="0.15">
      <c r="A118" s="256"/>
      <c r="B118" s="87">
        <v>241</v>
      </c>
      <c r="C118" s="132" t="s">
        <v>136</v>
      </c>
      <c r="D118" s="17">
        <v>27257</v>
      </c>
      <c r="E118" s="62">
        <f t="shared" si="8"/>
        <v>2.9177309528399622E-3</v>
      </c>
      <c r="F118" s="63"/>
      <c r="G118" s="64"/>
      <c r="H118" s="87">
        <v>245</v>
      </c>
      <c r="I118" s="88" t="s">
        <v>166</v>
      </c>
      <c r="J118" s="17">
        <v>2275115</v>
      </c>
      <c r="K118" s="62">
        <f t="shared" si="7"/>
        <v>0.20370156438994438</v>
      </c>
    </row>
    <row r="119" spans="1:11" ht="13.5" customHeight="1" x14ac:dyDescent="0.15">
      <c r="A119" s="256"/>
      <c r="B119" s="87">
        <v>242</v>
      </c>
      <c r="C119" s="132" t="s">
        <v>137</v>
      </c>
      <c r="D119" s="17">
        <v>74720</v>
      </c>
      <c r="E119" s="62">
        <f t="shared" si="8"/>
        <v>7.9984171697619691E-3</v>
      </c>
      <c r="F119" s="63"/>
      <c r="G119" s="64"/>
      <c r="H119" s="87">
        <v>246</v>
      </c>
      <c r="I119" s="88" t="s">
        <v>167</v>
      </c>
      <c r="J119" s="17">
        <v>1114370</v>
      </c>
      <c r="K119" s="62">
        <f t="shared" si="7"/>
        <v>9.9774698118214822E-2</v>
      </c>
    </row>
    <row r="120" spans="1:11" ht="13.5" customHeight="1" x14ac:dyDescent="0.15">
      <c r="A120" s="256"/>
      <c r="B120" s="87">
        <v>244</v>
      </c>
      <c r="C120" s="133" t="s">
        <v>483</v>
      </c>
      <c r="D120" s="17">
        <v>597207</v>
      </c>
      <c r="E120" s="62">
        <f t="shared" si="8"/>
        <v>6.3928141363785287E-2</v>
      </c>
      <c r="F120" s="63"/>
      <c r="G120" s="64"/>
      <c r="H120" s="65"/>
      <c r="I120" s="66" t="s">
        <v>383</v>
      </c>
      <c r="J120" s="67">
        <f>J106+J108+J110+J111+J112+J113+J114+J118+J119</f>
        <v>8173184</v>
      </c>
      <c r="K120" s="68">
        <f t="shared" si="7"/>
        <v>0.73178295024509232</v>
      </c>
    </row>
    <row r="121" spans="1:11" ht="13.5" customHeight="1" x14ac:dyDescent="0.15">
      <c r="A121" s="256"/>
      <c r="B121" s="87">
        <v>247</v>
      </c>
      <c r="C121" s="132" t="s">
        <v>285</v>
      </c>
      <c r="D121" s="17">
        <v>14251</v>
      </c>
      <c r="E121" s="62">
        <f t="shared" si="8"/>
        <v>1.5255011119683862E-3</v>
      </c>
      <c r="F121" s="63"/>
      <c r="G121" s="64"/>
      <c r="H121" s="65"/>
      <c r="I121" s="66" t="s">
        <v>260</v>
      </c>
      <c r="J121" s="67">
        <f>J122-J120</f>
        <v>958475</v>
      </c>
      <c r="K121" s="68">
        <f t="shared" si="7"/>
        <v>8.5816698025661095E-2</v>
      </c>
    </row>
    <row r="122" spans="1:11" ht="13.5" customHeight="1" thickBot="1" x14ac:dyDescent="0.2">
      <c r="A122" s="256"/>
      <c r="B122" s="65"/>
      <c r="C122" s="66" t="s">
        <v>424</v>
      </c>
      <c r="D122" s="67">
        <f>D95+D96+D97+D98+D99+D100+D101+D102+D105+D107+D108+D110+D111+D112+D113+D115+D116+D119+D118</f>
        <v>159981736</v>
      </c>
      <c r="E122" s="68">
        <f t="shared" si="8"/>
        <v>17.12527655340908</v>
      </c>
      <c r="F122" s="63"/>
      <c r="G122" s="245" t="s">
        <v>270</v>
      </c>
      <c r="H122" s="70" t="s">
        <v>362</v>
      </c>
      <c r="I122" s="71"/>
      <c r="J122" s="72">
        <f>SUM(J101:J119)</f>
        <v>9131659</v>
      </c>
      <c r="K122" s="73">
        <f t="shared" si="7"/>
        <v>0.81759964827075349</v>
      </c>
    </row>
    <row r="123" spans="1:11" ht="13.5" customHeight="1" x14ac:dyDescent="0.15">
      <c r="A123" s="256"/>
      <c r="B123" s="65"/>
      <c r="C123" s="66" t="s">
        <v>417</v>
      </c>
      <c r="D123" s="67">
        <f>D93+D94+D106</f>
        <v>1994171</v>
      </c>
      <c r="E123" s="68">
        <f t="shared" si="8"/>
        <v>0.21346642887903364</v>
      </c>
      <c r="F123" s="63"/>
      <c r="G123" s="64" t="s">
        <v>168</v>
      </c>
      <c r="H123" s="113">
        <v>133</v>
      </c>
      <c r="I123" s="114" t="s">
        <v>169</v>
      </c>
      <c r="J123" s="28">
        <v>60173</v>
      </c>
      <c r="K123" s="62">
        <f t="shared" si="7"/>
        <v>5.387566885206297E-3</v>
      </c>
    </row>
    <row r="124" spans="1:11" ht="13.5" customHeight="1" x14ac:dyDescent="0.15">
      <c r="A124" s="256"/>
      <c r="B124" s="65"/>
      <c r="C124" s="66" t="s">
        <v>458</v>
      </c>
      <c r="D124" s="67">
        <f>D125-D122-D123</f>
        <v>2843889</v>
      </c>
      <c r="E124" s="68">
        <f t="shared" si="8"/>
        <v>0.30442466015119368</v>
      </c>
      <c r="F124" s="63"/>
      <c r="G124" s="64"/>
      <c r="H124" s="113">
        <v>134</v>
      </c>
      <c r="I124" s="114" t="s">
        <v>170</v>
      </c>
      <c r="J124" s="17">
        <v>1403</v>
      </c>
      <c r="K124" s="62">
        <f t="shared" si="7"/>
        <v>1.2561707642870447E-4</v>
      </c>
    </row>
    <row r="125" spans="1:11" ht="13.5" customHeight="1" thickBot="1" x14ac:dyDescent="0.2">
      <c r="A125" s="71" t="s">
        <v>459</v>
      </c>
      <c r="B125" s="70" t="s">
        <v>460</v>
      </c>
      <c r="C125" s="71"/>
      <c r="D125" s="72">
        <f>SUM(D93:D121)</f>
        <v>164819796</v>
      </c>
      <c r="E125" s="73">
        <f t="shared" si="8"/>
        <v>17.643167642439305</v>
      </c>
      <c r="F125" s="63"/>
      <c r="G125" s="64"/>
      <c r="H125" s="87">
        <v>135</v>
      </c>
      <c r="I125" s="88" t="s">
        <v>171</v>
      </c>
      <c r="J125" s="17">
        <v>2633</v>
      </c>
      <c r="K125" s="62">
        <f t="shared" si="7"/>
        <v>2.357446630340548E-4</v>
      </c>
    </row>
    <row r="126" spans="1:11" ht="13.5" customHeight="1" x14ac:dyDescent="0.15">
      <c r="A126" s="256" t="s">
        <v>454</v>
      </c>
      <c r="B126" s="113">
        <v>150</v>
      </c>
      <c r="C126" s="114" t="s">
        <v>146</v>
      </c>
      <c r="D126" s="28">
        <v>8371</v>
      </c>
      <c r="E126" s="76">
        <f t="shared" si="8"/>
        <v>8.9607534967983736E-4</v>
      </c>
      <c r="F126" s="63"/>
      <c r="G126" s="64"/>
      <c r="H126" s="87">
        <v>137</v>
      </c>
      <c r="I126" s="88" t="s">
        <v>172</v>
      </c>
      <c r="J126" s="17">
        <v>12120</v>
      </c>
      <c r="K126" s="62">
        <f t="shared" si="7"/>
        <v>1.0851596338673545E-3</v>
      </c>
    </row>
    <row r="127" spans="1:11" ht="13.5" customHeight="1" x14ac:dyDescent="0.15">
      <c r="A127" s="256" t="s">
        <v>461</v>
      </c>
      <c r="B127" s="87">
        <v>151</v>
      </c>
      <c r="C127" s="88" t="s">
        <v>148</v>
      </c>
      <c r="D127" s="17">
        <v>18618</v>
      </c>
      <c r="E127" s="62">
        <f t="shared" si="8"/>
        <v>1.9929674901850688E-3</v>
      </c>
      <c r="F127" s="63"/>
      <c r="G127" s="64"/>
      <c r="H127" s="87">
        <v>138</v>
      </c>
      <c r="I127" s="88" t="s">
        <v>173</v>
      </c>
      <c r="J127" s="17">
        <v>4919</v>
      </c>
      <c r="K127" s="62">
        <f t="shared" si="7"/>
        <v>4.4042081179814494E-4</v>
      </c>
    </row>
    <row r="128" spans="1:11" ht="13.5" customHeight="1" x14ac:dyDescent="0.15">
      <c r="A128" s="256"/>
      <c r="B128" s="87">
        <v>152</v>
      </c>
      <c r="C128" s="88" t="s">
        <v>149</v>
      </c>
      <c r="D128" s="17">
        <v>55887</v>
      </c>
      <c r="E128" s="62">
        <f t="shared" si="8"/>
        <v>5.9824349620782539E-3</v>
      </c>
      <c r="F128" s="63"/>
      <c r="G128" s="64"/>
      <c r="H128" s="87">
        <v>140</v>
      </c>
      <c r="I128" s="88" t="s">
        <v>174</v>
      </c>
      <c r="J128" s="17">
        <v>603</v>
      </c>
      <c r="K128" s="62">
        <f t="shared" si="7"/>
        <v>5.3989377823598567E-5</v>
      </c>
    </row>
    <row r="129" spans="1:11" ht="13.5" customHeight="1" x14ac:dyDescent="0.15">
      <c r="A129" s="256"/>
      <c r="B129" s="87">
        <v>153</v>
      </c>
      <c r="C129" s="88" t="s">
        <v>150</v>
      </c>
      <c r="D129" s="17">
        <v>21295</v>
      </c>
      <c r="E129" s="62">
        <f t="shared" si="8"/>
        <v>2.2795274843426276E-3</v>
      </c>
      <c r="F129" s="63"/>
      <c r="G129" s="64"/>
      <c r="H129" s="87">
        <v>141</v>
      </c>
      <c r="I129" s="88" t="s">
        <v>175</v>
      </c>
      <c r="J129" s="17">
        <v>3400</v>
      </c>
      <c r="K129" s="62">
        <f t="shared" si="7"/>
        <v>3.0441771907170005E-4</v>
      </c>
    </row>
    <row r="130" spans="1:11" ht="13.5" customHeight="1" x14ac:dyDescent="0.15">
      <c r="A130" s="256"/>
      <c r="B130" s="87">
        <v>154</v>
      </c>
      <c r="C130" s="88" t="s">
        <v>151</v>
      </c>
      <c r="D130" s="17">
        <v>10178</v>
      </c>
      <c r="E130" s="62">
        <f t="shared" si="8"/>
        <v>1.0895060218661309E-3</v>
      </c>
      <c r="F130" s="63"/>
      <c r="G130" s="64"/>
      <c r="H130" s="87">
        <v>143</v>
      </c>
      <c r="I130" s="88" t="s">
        <v>176</v>
      </c>
      <c r="J130" s="17">
        <v>2755572</v>
      </c>
      <c r="K130" s="62">
        <f t="shared" si="7"/>
        <v>0.24671910087583609</v>
      </c>
    </row>
    <row r="131" spans="1:11" ht="13.5" customHeight="1" x14ac:dyDescent="0.15">
      <c r="A131" s="256"/>
      <c r="B131" s="87">
        <v>155</v>
      </c>
      <c r="C131" s="88" t="s">
        <v>463</v>
      </c>
      <c r="D131" s="17">
        <v>1484</v>
      </c>
      <c r="E131" s="62">
        <f t="shared" si="8"/>
        <v>1.5885507333949093E-4</v>
      </c>
      <c r="F131" s="63"/>
      <c r="G131" s="64"/>
      <c r="H131" s="87">
        <v>144</v>
      </c>
      <c r="I131" s="88" t="s">
        <v>177</v>
      </c>
      <c r="J131" s="17">
        <v>1747</v>
      </c>
      <c r="K131" s="62">
        <f t="shared" si="7"/>
        <v>1.5641698682890002E-4</v>
      </c>
    </row>
    <row r="132" spans="1:11" ht="13.5" customHeight="1" x14ac:dyDescent="0.15">
      <c r="A132" s="256"/>
      <c r="B132" s="87">
        <v>157</v>
      </c>
      <c r="C132" s="88" t="s">
        <v>286</v>
      </c>
      <c r="D132" s="17">
        <v>24310</v>
      </c>
      <c r="E132" s="62">
        <f t="shared" si="8"/>
        <v>2.6022687553120109E-3</v>
      </c>
      <c r="F132" s="63"/>
      <c r="G132" s="64"/>
      <c r="H132" s="87">
        <v>146</v>
      </c>
      <c r="I132" s="88" t="s">
        <v>179</v>
      </c>
      <c r="J132" s="387">
        <v>2467</v>
      </c>
      <c r="K132" s="62">
        <f t="shared" si="7"/>
        <v>2.2088191557349533E-4</v>
      </c>
    </row>
    <row r="133" spans="1:11" ht="13.5" customHeight="1" x14ac:dyDescent="0.15">
      <c r="A133" s="256"/>
      <c r="B133" s="87">
        <v>223</v>
      </c>
      <c r="C133" s="88" t="s">
        <v>154</v>
      </c>
      <c r="D133" s="17">
        <v>13389519</v>
      </c>
      <c r="E133" s="62">
        <f t="shared" si="8"/>
        <v>1.4332837080360559</v>
      </c>
      <c r="F133" s="63"/>
      <c r="G133" s="64"/>
      <c r="H133" s="87">
        <v>147</v>
      </c>
      <c r="I133" s="114" t="s">
        <v>180</v>
      </c>
      <c r="J133" s="208">
        <v>77534</v>
      </c>
      <c r="K133" s="76">
        <f t="shared" si="7"/>
        <v>6.9419774795603508E-3</v>
      </c>
    </row>
    <row r="134" spans="1:11" ht="13.5" customHeight="1" thickBot="1" x14ac:dyDescent="0.2">
      <c r="A134" s="256"/>
      <c r="B134" s="87">
        <v>224</v>
      </c>
      <c r="C134" s="88" t="s">
        <v>155</v>
      </c>
      <c r="D134" s="17">
        <v>1656894</v>
      </c>
      <c r="E134" s="62">
        <f t="shared" si="8"/>
        <v>0.17736254574512295</v>
      </c>
      <c r="F134" s="63"/>
      <c r="G134" s="245" t="s">
        <v>183</v>
      </c>
      <c r="H134" s="70" t="s">
        <v>462</v>
      </c>
      <c r="I134" s="71"/>
      <c r="J134" s="72">
        <f>SUM(J123:J133)</f>
        <v>2922571</v>
      </c>
      <c r="K134" s="73">
        <f t="shared" si="7"/>
        <v>0.26167129342502871</v>
      </c>
    </row>
    <row r="135" spans="1:11" ht="13.5" customHeight="1" x14ac:dyDescent="0.15">
      <c r="A135" s="256"/>
      <c r="B135" s="87">
        <v>227</v>
      </c>
      <c r="C135" s="88" t="s">
        <v>156</v>
      </c>
      <c r="D135" s="208">
        <v>3568183</v>
      </c>
      <c r="E135" s="62">
        <f t="shared" ref="E135:E166" si="9">D135/$D$6*100</f>
        <v>0.3819568545510274</v>
      </c>
      <c r="F135" s="63"/>
      <c r="G135" s="64" t="s">
        <v>185</v>
      </c>
      <c r="H135" s="113">
        <v>501</v>
      </c>
      <c r="I135" s="163" t="s">
        <v>186</v>
      </c>
      <c r="J135" s="28">
        <v>1754898</v>
      </c>
      <c r="K135" s="62">
        <f t="shared" si="7"/>
        <v>0.1571241312833789</v>
      </c>
    </row>
    <row r="136" spans="1:11" ht="13.5" customHeight="1" x14ac:dyDescent="0.15">
      <c r="A136" s="256"/>
      <c r="B136" s="87">
        <v>231</v>
      </c>
      <c r="C136" s="88" t="s">
        <v>158</v>
      </c>
      <c r="D136" s="17">
        <v>2165343</v>
      </c>
      <c r="E136" s="62">
        <f t="shared" si="9"/>
        <v>0.23178956945428117</v>
      </c>
      <c r="F136" s="63"/>
      <c r="G136" s="64"/>
      <c r="H136" s="113">
        <v>502</v>
      </c>
      <c r="I136" s="164" t="s">
        <v>187</v>
      </c>
      <c r="J136" s="17">
        <v>836</v>
      </c>
      <c r="K136" s="62">
        <f t="shared" si="7"/>
        <v>7.4850945042335664E-5</v>
      </c>
    </row>
    <row r="137" spans="1:11" ht="13.5" customHeight="1" x14ac:dyDescent="0.15">
      <c r="A137" s="78"/>
      <c r="B137" s="87">
        <v>232</v>
      </c>
      <c r="C137" s="88" t="s">
        <v>159</v>
      </c>
      <c r="D137" s="17">
        <v>798181</v>
      </c>
      <c r="E137" s="62">
        <f t="shared" si="9"/>
        <v>8.5441442919938146E-2</v>
      </c>
      <c r="F137" s="63"/>
      <c r="G137" s="64"/>
      <c r="H137" s="87">
        <v>504</v>
      </c>
      <c r="I137" s="154" t="s">
        <v>189</v>
      </c>
      <c r="J137" s="17">
        <v>87154</v>
      </c>
      <c r="K137" s="62">
        <f t="shared" ref="K137:K160" si="10">J137/$J$6*100</f>
        <v>7.8033005552867497E-3</v>
      </c>
    </row>
    <row r="138" spans="1:11" ht="13.5" customHeight="1" x14ac:dyDescent="0.15">
      <c r="A138" s="78"/>
      <c r="B138" s="87">
        <v>235</v>
      </c>
      <c r="C138" s="88" t="s">
        <v>160</v>
      </c>
      <c r="D138" s="17">
        <v>31952</v>
      </c>
      <c r="E138" s="62">
        <f t="shared" si="9"/>
        <v>3.4203081558917881E-3</v>
      </c>
      <c r="F138" s="63"/>
      <c r="G138" s="64"/>
      <c r="H138" s="87">
        <v>506</v>
      </c>
      <c r="I138" s="154" t="s">
        <v>191</v>
      </c>
      <c r="J138" s="17">
        <v>128394</v>
      </c>
      <c r="K138" s="62">
        <f t="shared" si="10"/>
        <v>1.1495708418379958E-2</v>
      </c>
    </row>
    <row r="139" spans="1:11" ht="13.5" customHeight="1" x14ac:dyDescent="0.15">
      <c r="A139" s="256"/>
      <c r="B139" s="87">
        <v>236</v>
      </c>
      <c r="C139" s="88" t="s">
        <v>161</v>
      </c>
      <c r="D139" s="17">
        <v>23571</v>
      </c>
      <c r="E139" s="62">
        <f t="shared" si="9"/>
        <v>2.5231623542352698E-3</v>
      </c>
      <c r="F139" s="63"/>
      <c r="G139" s="64"/>
      <c r="H139" s="87">
        <v>514</v>
      </c>
      <c r="I139" s="112" t="s">
        <v>199</v>
      </c>
      <c r="J139" s="17">
        <v>823</v>
      </c>
      <c r="K139" s="62">
        <f t="shared" si="10"/>
        <v>7.3686994940002699E-5</v>
      </c>
    </row>
    <row r="140" spans="1:11" ht="13.5" customHeight="1" x14ac:dyDescent="0.15">
      <c r="A140" s="256"/>
      <c r="B140" s="87">
        <v>237</v>
      </c>
      <c r="C140" s="88" t="s">
        <v>162</v>
      </c>
      <c r="D140" s="17">
        <v>226292</v>
      </c>
      <c r="E140" s="62">
        <f t="shared" si="9"/>
        <v>2.4223471870714337E-2</v>
      </c>
      <c r="F140" s="63"/>
      <c r="G140" s="64"/>
      <c r="H140" s="87">
        <v>517</v>
      </c>
      <c r="I140" s="154" t="s">
        <v>202</v>
      </c>
      <c r="J140" s="17">
        <v>1725</v>
      </c>
      <c r="K140" s="62">
        <f t="shared" si="10"/>
        <v>1.5444722511725963E-4</v>
      </c>
    </row>
    <row r="141" spans="1:11" ht="13.5" customHeight="1" x14ac:dyDescent="0.15">
      <c r="A141" s="256"/>
      <c r="B141" s="87">
        <v>238</v>
      </c>
      <c r="C141" s="88" t="s">
        <v>163</v>
      </c>
      <c r="D141" s="17">
        <v>108541</v>
      </c>
      <c r="E141" s="62">
        <f t="shared" si="9"/>
        <v>1.1618792800095475E-2</v>
      </c>
      <c r="F141" s="63"/>
      <c r="G141" s="64"/>
      <c r="H141" s="87">
        <v>520</v>
      </c>
      <c r="I141" s="154" t="s">
        <v>464</v>
      </c>
      <c r="J141" s="17">
        <v>741</v>
      </c>
      <c r="K141" s="62">
        <f t="shared" si="10"/>
        <v>6.6345155832979349E-5</v>
      </c>
    </row>
    <row r="142" spans="1:11" ht="13.5" customHeight="1" x14ac:dyDescent="0.15">
      <c r="A142" s="256"/>
      <c r="B142" s="87">
        <v>239</v>
      </c>
      <c r="C142" s="88" t="s">
        <v>164</v>
      </c>
      <c r="D142" s="17">
        <v>12939</v>
      </c>
      <c r="E142" s="62">
        <f t="shared" si="9"/>
        <v>1.3850578126278121E-3</v>
      </c>
      <c r="F142" s="63"/>
      <c r="G142" s="64"/>
      <c r="H142" s="7">
        <v>521</v>
      </c>
      <c r="I142" s="165" t="s">
        <v>206</v>
      </c>
      <c r="J142" s="17">
        <v>2265</v>
      </c>
      <c r="K142" s="62">
        <f t="shared" si="10"/>
        <v>2.0279592167570608E-4</v>
      </c>
    </row>
    <row r="143" spans="1:11" ht="13.5" customHeight="1" x14ac:dyDescent="0.15">
      <c r="A143" s="256"/>
      <c r="B143" s="87">
        <v>240</v>
      </c>
      <c r="C143" s="88" t="s">
        <v>165</v>
      </c>
      <c r="D143" s="17">
        <v>17914</v>
      </c>
      <c r="E143" s="62">
        <f t="shared" si="9"/>
        <v>1.9176076710267116E-3</v>
      </c>
      <c r="F143" s="63"/>
      <c r="G143" s="64"/>
      <c r="H143" s="7">
        <v>523</v>
      </c>
      <c r="I143" s="41" t="s">
        <v>208</v>
      </c>
      <c r="J143" s="17">
        <v>1010</v>
      </c>
      <c r="K143" s="62">
        <f t="shared" si="10"/>
        <v>9.0429969488946206E-5</v>
      </c>
    </row>
    <row r="144" spans="1:11" ht="13.5" customHeight="1" x14ac:dyDescent="0.15">
      <c r="A144" s="256"/>
      <c r="B144" s="87">
        <v>245</v>
      </c>
      <c r="C144" s="88" t="s">
        <v>166</v>
      </c>
      <c r="D144" s="17">
        <v>9989005</v>
      </c>
      <c r="E144" s="62">
        <f t="shared" si="9"/>
        <v>1.0692750147328447</v>
      </c>
      <c r="F144" s="63"/>
      <c r="G144" s="64"/>
      <c r="H144" s="7">
        <v>524</v>
      </c>
      <c r="I144" s="41" t="s">
        <v>209</v>
      </c>
      <c r="J144" s="17">
        <v>653</v>
      </c>
      <c r="K144" s="62">
        <f t="shared" si="10"/>
        <v>5.8466108986417695E-5</v>
      </c>
    </row>
    <row r="145" spans="1:11" ht="13.5" customHeight="1" x14ac:dyDescent="0.15">
      <c r="A145" s="256"/>
      <c r="B145" s="87">
        <v>246</v>
      </c>
      <c r="C145" s="88" t="s">
        <v>167</v>
      </c>
      <c r="D145" s="17">
        <v>1093767</v>
      </c>
      <c r="E145" s="62">
        <f t="shared" si="9"/>
        <v>0.11708250471786723</v>
      </c>
      <c r="F145" s="63"/>
      <c r="G145" s="64"/>
      <c r="H145" s="7">
        <v>526</v>
      </c>
      <c r="I145" s="41" t="s">
        <v>211</v>
      </c>
      <c r="J145" s="17">
        <v>2486</v>
      </c>
      <c r="K145" s="62">
        <f t="shared" si="10"/>
        <v>2.2258307341536661E-4</v>
      </c>
    </row>
    <row r="146" spans="1:11" ht="13.5" customHeight="1" x14ac:dyDescent="0.15">
      <c r="A146" s="256"/>
      <c r="B146" s="65"/>
      <c r="C146" s="66" t="s">
        <v>465</v>
      </c>
      <c r="D146" s="67">
        <f>D133+D135+D136+D137+D138+D139+D140+D144+D145</f>
        <v>31285813</v>
      </c>
      <c r="E146" s="68">
        <f t="shared" si="9"/>
        <v>3.3489960367928564</v>
      </c>
      <c r="F146" s="63"/>
      <c r="G146" s="64"/>
      <c r="H146" s="87">
        <v>527</v>
      </c>
      <c r="I146" s="41" t="s">
        <v>212</v>
      </c>
      <c r="J146" s="17">
        <v>547</v>
      </c>
      <c r="K146" s="62">
        <f t="shared" si="10"/>
        <v>4.8975438921241161E-5</v>
      </c>
    </row>
    <row r="147" spans="1:11" ht="13.5" customHeight="1" x14ac:dyDescent="0.15">
      <c r="A147" s="256"/>
      <c r="B147" s="65"/>
      <c r="C147" s="66" t="s">
        <v>387</v>
      </c>
      <c r="D147" s="67">
        <f>D148-D146</f>
        <v>1936431</v>
      </c>
      <c r="E147" s="68">
        <f t="shared" si="9"/>
        <v>0.20728563916567636</v>
      </c>
      <c r="F147" s="63"/>
      <c r="G147" s="64"/>
      <c r="H147" s="87">
        <v>538</v>
      </c>
      <c r="I147" s="154" t="s">
        <v>223</v>
      </c>
      <c r="J147" s="17">
        <v>70420</v>
      </c>
      <c r="K147" s="62">
        <f t="shared" si="10"/>
        <v>6.3050281697144463E-3</v>
      </c>
    </row>
    <row r="148" spans="1:11" ht="13.5" customHeight="1" thickBot="1" x14ac:dyDescent="0.2">
      <c r="A148" s="71" t="s">
        <v>290</v>
      </c>
      <c r="B148" s="70" t="s">
        <v>467</v>
      </c>
      <c r="C148" s="71"/>
      <c r="D148" s="72">
        <f>SUM(D126:D145)</f>
        <v>33222244</v>
      </c>
      <c r="E148" s="73">
        <f t="shared" si="9"/>
        <v>3.5562816759585321</v>
      </c>
      <c r="F148" s="63"/>
      <c r="G148" s="64"/>
      <c r="H148" s="87">
        <v>540</v>
      </c>
      <c r="I148" s="154" t="s">
        <v>225</v>
      </c>
      <c r="J148" s="17">
        <v>5190</v>
      </c>
      <c r="K148" s="62">
        <f t="shared" si="10"/>
        <v>4.6468469470062454E-4</v>
      </c>
    </row>
    <row r="149" spans="1:11" ht="13.5" customHeight="1" x14ac:dyDescent="0.15">
      <c r="A149" s="79" t="s">
        <v>168</v>
      </c>
      <c r="B149" s="113">
        <v>133</v>
      </c>
      <c r="C149" s="114" t="s">
        <v>169</v>
      </c>
      <c r="D149" s="28">
        <v>4000</v>
      </c>
      <c r="E149" s="76">
        <f t="shared" si="9"/>
        <v>4.281807906724823E-4</v>
      </c>
      <c r="F149" s="63"/>
      <c r="G149" s="64"/>
      <c r="H149" s="87">
        <v>541</v>
      </c>
      <c r="I149" s="154" t="s">
        <v>226</v>
      </c>
      <c r="J149" s="17">
        <v>32820</v>
      </c>
      <c r="K149" s="62">
        <f t="shared" si="10"/>
        <v>2.9385263352744695E-3</v>
      </c>
    </row>
    <row r="150" spans="1:11" ht="13.5" customHeight="1" x14ac:dyDescent="0.15">
      <c r="A150" s="78"/>
      <c r="B150" s="87">
        <v>134</v>
      </c>
      <c r="C150" s="88" t="s">
        <v>170</v>
      </c>
      <c r="D150" s="17">
        <v>186714</v>
      </c>
      <c r="E150" s="62">
        <f t="shared" si="9"/>
        <v>1.9986837037405464E-2</v>
      </c>
      <c r="F150" s="63"/>
      <c r="G150" s="64"/>
      <c r="H150" s="87">
        <v>542</v>
      </c>
      <c r="I150" s="154" t="s">
        <v>227</v>
      </c>
      <c r="J150" s="17">
        <v>203</v>
      </c>
      <c r="K150" s="62">
        <f t="shared" si="10"/>
        <v>1.8175528521045622E-5</v>
      </c>
    </row>
    <row r="151" spans="1:11" ht="13.5" customHeight="1" x14ac:dyDescent="0.15">
      <c r="A151" s="78"/>
      <c r="B151" s="87">
        <v>135</v>
      </c>
      <c r="C151" s="88" t="s">
        <v>171</v>
      </c>
      <c r="D151" s="17">
        <v>160610</v>
      </c>
      <c r="E151" s="62">
        <f t="shared" si="9"/>
        <v>1.7192529197476845E-2</v>
      </c>
      <c r="F151" s="63"/>
      <c r="G151" s="64"/>
      <c r="H151" s="87">
        <v>543</v>
      </c>
      <c r="I151" s="154" t="s">
        <v>466</v>
      </c>
      <c r="J151" s="17">
        <v>653</v>
      </c>
      <c r="K151" s="62">
        <f t="shared" si="10"/>
        <v>5.8466108986417695E-5</v>
      </c>
    </row>
    <row r="152" spans="1:11" ht="13.5" customHeight="1" x14ac:dyDescent="0.15">
      <c r="A152" s="78"/>
      <c r="B152" s="87">
        <v>137</v>
      </c>
      <c r="C152" s="88" t="s">
        <v>172</v>
      </c>
      <c r="D152" s="17">
        <v>1640014</v>
      </c>
      <c r="E152" s="62">
        <f t="shared" si="9"/>
        <v>0.17555562280848508</v>
      </c>
      <c r="F152" s="63"/>
      <c r="G152" s="64"/>
      <c r="H152" s="87">
        <v>546</v>
      </c>
      <c r="I152" s="154" t="s">
        <v>231</v>
      </c>
      <c r="J152" s="17">
        <v>39624</v>
      </c>
      <c r="K152" s="62">
        <f t="shared" si="10"/>
        <v>3.5477199119108948E-3</v>
      </c>
    </row>
    <row r="153" spans="1:11" ht="13.5" customHeight="1" x14ac:dyDescent="0.15">
      <c r="A153" s="78"/>
      <c r="B153" s="87">
        <v>138</v>
      </c>
      <c r="C153" s="88" t="s">
        <v>173</v>
      </c>
      <c r="D153" s="17">
        <v>222870</v>
      </c>
      <c r="E153" s="62">
        <f t="shared" si="9"/>
        <v>2.385716320429403E-2</v>
      </c>
      <c r="F153" s="63"/>
      <c r="G153" s="64"/>
      <c r="H153" s="87">
        <v>547</v>
      </c>
      <c r="I153" s="154" t="s">
        <v>232</v>
      </c>
      <c r="J153" s="17">
        <v>945</v>
      </c>
      <c r="K153" s="62">
        <f t="shared" si="10"/>
        <v>8.461021897728134E-5</v>
      </c>
    </row>
    <row r="154" spans="1:11" ht="13.5" customHeight="1" x14ac:dyDescent="0.15">
      <c r="A154" s="79"/>
      <c r="B154" s="87">
        <v>140</v>
      </c>
      <c r="C154" s="88" t="s">
        <v>174</v>
      </c>
      <c r="D154" s="17">
        <v>109375</v>
      </c>
      <c r="E154" s="62">
        <f t="shared" si="9"/>
        <v>1.1708068494950687E-2</v>
      </c>
      <c r="F154" s="63"/>
      <c r="G154" s="64"/>
      <c r="H154" s="87">
        <v>548</v>
      </c>
      <c r="I154" s="430" t="s">
        <v>233</v>
      </c>
      <c r="J154" s="17">
        <v>955</v>
      </c>
      <c r="K154" s="62">
        <f t="shared" si="10"/>
        <v>8.550556520984517E-5</v>
      </c>
    </row>
    <row r="155" spans="1:11" ht="13.5" customHeight="1" x14ac:dyDescent="0.15">
      <c r="A155" s="79"/>
      <c r="B155" s="87">
        <v>141</v>
      </c>
      <c r="C155" s="88" t="s">
        <v>175</v>
      </c>
      <c r="D155" s="17">
        <v>135611</v>
      </c>
      <c r="E155" s="62">
        <f t="shared" si="9"/>
        <v>1.4516506300971498E-2</v>
      </c>
      <c r="F155" s="63"/>
      <c r="G155" s="64"/>
      <c r="H155" s="113">
        <v>549</v>
      </c>
      <c r="I155" s="112" t="s">
        <v>234</v>
      </c>
      <c r="J155" s="28">
        <v>1251</v>
      </c>
      <c r="K155" s="62">
        <f t="shared" si="10"/>
        <v>1.1200781369373435E-4</v>
      </c>
    </row>
    <row r="156" spans="1:11" ht="13.5" customHeight="1" x14ac:dyDescent="0.15">
      <c r="A156" s="79"/>
      <c r="B156" s="87">
        <v>143</v>
      </c>
      <c r="C156" s="88" t="s">
        <v>176</v>
      </c>
      <c r="D156" s="17">
        <v>1533298</v>
      </c>
      <c r="E156" s="62">
        <f t="shared" si="9"/>
        <v>0.16413218749413394</v>
      </c>
      <c r="F156" s="63"/>
      <c r="G156" s="64"/>
      <c r="H156" s="87">
        <v>551</v>
      </c>
      <c r="I156" s="88" t="s">
        <v>236</v>
      </c>
      <c r="J156" s="17">
        <v>358265</v>
      </c>
      <c r="K156" s="62">
        <f t="shared" si="10"/>
        <v>3.2077121800947836E-2</v>
      </c>
    </row>
    <row r="157" spans="1:11" ht="13.5" customHeight="1" x14ac:dyDescent="0.15">
      <c r="A157" s="79"/>
      <c r="B157" s="87">
        <v>144</v>
      </c>
      <c r="C157" s="88" t="s">
        <v>177</v>
      </c>
      <c r="D157" s="17">
        <v>137507</v>
      </c>
      <c r="E157" s="62">
        <f t="shared" si="9"/>
        <v>1.4719463995750253E-2</v>
      </c>
      <c r="F157" s="63"/>
      <c r="G157" s="64"/>
      <c r="H157" s="87">
        <v>552</v>
      </c>
      <c r="I157" s="88" t="s">
        <v>237</v>
      </c>
      <c r="J157" s="17">
        <v>247</v>
      </c>
      <c r="K157" s="62">
        <f t="shared" si="10"/>
        <v>2.2115051944326445E-5</v>
      </c>
    </row>
    <row r="158" spans="1:11" ht="13.5" customHeight="1" x14ac:dyDescent="0.15">
      <c r="A158" s="79"/>
      <c r="B158" s="87">
        <v>145</v>
      </c>
      <c r="C158" s="88" t="s">
        <v>178</v>
      </c>
      <c r="D158" s="17">
        <v>9507</v>
      </c>
      <c r="E158" s="62">
        <f t="shared" si="9"/>
        <v>1.0176786942308221E-3</v>
      </c>
      <c r="F158" s="63"/>
      <c r="G158" s="64"/>
      <c r="H158" s="87">
        <v>558</v>
      </c>
      <c r="I158" s="88" t="s">
        <v>242</v>
      </c>
      <c r="J158" s="17">
        <v>515</v>
      </c>
      <c r="K158" s="62">
        <f t="shared" si="10"/>
        <v>4.6110330977036919E-5</v>
      </c>
    </row>
    <row r="159" spans="1:11" ht="13.5" customHeight="1" x14ac:dyDescent="0.15">
      <c r="A159" s="79"/>
      <c r="B159" s="87">
        <v>146</v>
      </c>
      <c r="C159" s="88" t="s">
        <v>179</v>
      </c>
      <c r="D159" s="17">
        <v>70575</v>
      </c>
      <c r="E159" s="62">
        <f t="shared" si="9"/>
        <v>7.5547148254276088E-3</v>
      </c>
      <c r="F159" s="63"/>
      <c r="G159" s="64"/>
      <c r="H159" s="126">
        <v>560</v>
      </c>
      <c r="I159" s="127" t="s">
        <v>244</v>
      </c>
      <c r="J159" s="53">
        <v>202</v>
      </c>
      <c r="K159" s="80">
        <f t="shared" si="10"/>
        <v>1.8085993897789239E-5</v>
      </c>
    </row>
    <row r="160" spans="1:11" ht="13.5" customHeight="1" thickBot="1" x14ac:dyDescent="0.2">
      <c r="A160" s="79"/>
      <c r="B160" s="87">
        <v>147</v>
      </c>
      <c r="C160" s="88" t="s">
        <v>180</v>
      </c>
      <c r="D160" s="17">
        <v>1254204</v>
      </c>
      <c r="E160" s="62">
        <f t="shared" si="9"/>
        <v>0.1342565150961475</v>
      </c>
      <c r="F160" s="63"/>
      <c r="G160" s="245" t="s">
        <v>245</v>
      </c>
      <c r="H160" s="70" t="s">
        <v>394</v>
      </c>
      <c r="I160" s="71"/>
      <c r="J160" s="72">
        <f>SUM(J135:J159)</f>
        <v>2492822</v>
      </c>
      <c r="K160" s="73">
        <f t="shared" si="10"/>
        <v>0.22319387861522164</v>
      </c>
    </row>
    <row r="161" spans="1:11" ht="13.5" customHeight="1" x14ac:dyDescent="0.15">
      <c r="A161" s="79"/>
      <c r="B161" s="87">
        <v>149</v>
      </c>
      <c r="C161" s="88" t="s">
        <v>181</v>
      </c>
      <c r="D161" s="17">
        <v>20751</v>
      </c>
      <c r="E161" s="62">
        <f t="shared" si="9"/>
        <v>2.22129489681117E-3</v>
      </c>
      <c r="F161" s="63"/>
    </row>
    <row r="162" spans="1:11" ht="13.5" customHeight="1" thickBot="1" x14ac:dyDescent="0.2">
      <c r="A162" s="71" t="s">
        <v>391</v>
      </c>
      <c r="B162" s="70" t="s">
        <v>392</v>
      </c>
      <c r="C162" s="71"/>
      <c r="D162" s="72">
        <f>SUM(D149:D161)</f>
        <v>5485036</v>
      </c>
      <c r="E162" s="73">
        <f t="shared" si="9"/>
        <v>0.58714676283675737</v>
      </c>
      <c r="F162" s="63"/>
    </row>
    <row r="163" spans="1:11" ht="13.5" customHeight="1" x14ac:dyDescent="0.15">
      <c r="A163" s="255" t="s">
        <v>185</v>
      </c>
      <c r="B163" s="113">
        <v>501</v>
      </c>
      <c r="C163" s="114" t="s">
        <v>186</v>
      </c>
      <c r="D163" s="28">
        <v>205757</v>
      </c>
      <c r="E163" s="76">
        <f t="shared" si="9"/>
        <v>2.2025298736599485E-2</v>
      </c>
      <c r="F163" s="63"/>
    </row>
    <row r="164" spans="1:11" ht="13.5" customHeight="1" x14ac:dyDescent="0.15">
      <c r="A164" s="79"/>
      <c r="B164" s="87">
        <v>503</v>
      </c>
      <c r="C164" s="88" t="s">
        <v>188</v>
      </c>
      <c r="D164" s="17">
        <v>99217</v>
      </c>
      <c r="E164" s="62">
        <f t="shared" si="9"/>
        <v>1.0620703377037917E-2</v>
      </c>
      <c r="F164" s="63"/>
      <c r="G164" s="63"/>
      <c r="H164" s="102"/>
      <c r="I164" s="63"/>
      <c r="J164" s="63"/>
      <c r="K164" s="63"/>
    </row>
    <row r="165" spans="1:11" ht="13.5" customHeight="1" x14ac:dyDescent="0.15">
      <c r="A165" s="79"/>
      <c r="B165" s="87">
        <v>504</v>
      </c>
      <c r="C165" s="88" t="s">
        <v>189</v>
      </c>
      <c r="D165" s="17">
        <v>113379</v>
      </c>
      <c r="E165" s="62">
        <f t="shared" si="9"/>
        <v>1.213667746641384E-2</v>
      </c>
      <c r="F165" s="63"/>
      <c r="G165" s="63"/>
      <c r="H165" s="102"/>
      <c r="I165" s="63"/>
      <c r="J165" s="63"/>
      <c r="K165" s="63"/>
    </row>
    <row r="166" spans="1:11" ht="13.5" customHeight="1" x14ac:dyDescent="0.15">
      <c r="A166" s="79"/>
      <c r="B166" s="87">
        <v>505</v>
      </c>
      <c r="C166" s="88" t="s">
        <v>190</v>
      </c>
      <c r="D166" s="17">
        <v>6780</v>
      </c>
      <c r="E166" s="62">
        <f t="shared" si="9"/>
        <v>7.2576644018985741E-4</v>
      </c>
      <c r="F166" s="63"/>
      <c r="G166" s="63"/>
      <c r="H166" s="102"/>
      <c r="I166" s="63"/>
      <c r="J166" s="63"/>
      <c r="K166" s="63"/>
    </row>
    <row r="167" spans="1:11" ht="13.5" customHeight="1" x14ac:dyDescent="0.15">
      <c r="A167" s="79"/>
      <c r="B167" s="87">
        <v>506</v>
      </c>
      <c r="C167" s="88" t="s">
        <v>191</v>
      </c>
      <c r="D167" s="17">
        <v>585786</v>
      </c>
      <c r="E167" s="62">
        <f t="shared" ref="E167:E198" si="11">D167/$D$6*100</f>
        <v>6.2705578161217676E-2</v>
      </c>
      <c r="F167" s="63"/>
      <c r="G167" s="63"/>
      <c r="H167" s="102"/>
      <c r="I167" s="63"/>
      <c r="J167" s="63"/>
      <c r="K167" s="63"/>
    </row>
    <row r="168" spans="1:11" ht="13.5" customHeight="1" x14ac:dyDescent="0.15">
      <c r="A168" s="79"/>
      <c r="B168" s="87">
        <v>507</v>
      </c>
      <c r="C168" s="88" t="s">
        <v>192</v>
      </c>
      <c r="D168" s="17">
        <v>1340</v>
      </c>
      <c r="E168" s="62">
        <f t="shared" si="11"/>
        <v>1.4344056487528156E-4</v>
      </c>
      <c r="F168" s="63"/>
      <c r="G168" s="63"/>
      <c r="H168" s="102"/>
      <c r="I168" s="63"/>
      <c r="J168" s="63"/>
      <c r="K168" s="63"/>
    </row>
    <row r="169" spans="1:11" ht="13.5" customHeight="1" x14ac:dyDescent="0.15">
      <c r="A169" s="79"/>
      <c r="B169" s="87">
        <v>509</v>
      </c>
      <c r="C169" s="88" t="s">
        <v>194</v>
      </c>
      <c r="D169" s="17">
        <v>304</v>
      </c>
      <c r="E169" s="62">
        <f t="shared" si="11"/>
        <v>3.2541740091108656E-5</v>
      </c>
      <c r="F169" s="63"/>
      <c r="G169" s="63"/>
      <c r="H169" s="102"/>
      <c r="I169" s="63"/>
      <c r="J169" s="63"/>
      <c r="K169" s="63"/>
    </row>
    <row r="170" spans="1:11" ht="13.5" customHeight="1" x14ac:dyDescent="0.15">
      <c r="A170" s="79"/>
      <c r="B170" s="7">
        <v>510</v>
      </c>
      <c r="C170" s="41" t="s">
        <v>195</v>
      </c>
      <c r="D170" s="17">
        <v>2241</v>
      </c>
      <c r="E170" s="62">
        <f t="shared" si="11"/>
        <v>2.3988828797425819E-4</v>
      </c>
      <c r="F170" s="63"/>
      <c r="G170" s="63"/>
      <c r="H170" s="102"/>
      <c r="I170" s="63"/>
      <c r="J170" s="63"/>
      <c r="K170" s="63"/>
    </row>
    <row r="171" spans="1:11" ht="13.5" customHeight="1" x14ac:dyDescent="0.15">
      <c r="A171" s="79"/>
      <c r="B171" s="7">
        <v>513</v>
      </c>
      <c r="C171" s="41" t="s">
        <v>198</v>
      </c>
      <c r="D171" s="17">
        <v>298</v>
      </c>
      <c r="E171" s="62">
        <f t="shared" si="11"/>
        <v>3.1899468905099923E-5</v>
      </c>
      <c r="F171" s="63"/>
      <c r="G171" s="92"/>
      <c r="H171" s="93"/>
      <c r="I171" s="94"/>
      <c r="J171" s="95"/>
      <c r="K171" s="96"/>
    </row>
    <row r="172" spans="1:11" ht="13.5" customHeight="1" x14ac:dyDescent="0.15">
      <c r="A172" s="79"/>
      <c r="B172" s="7">
        <v>514</v>
      </c>
      <c r="C172" s="41" t="s">
        <v>199</v>
      </c>
      <c r="D172" s="17"/>
      <c r="E172" s="62">
        <f t="shared" si="11"/>
        <v>0</v>
      </c>
      <c r="F172" s="63"/>
      <c r="G172" s="92"/>
      <c r="H172" s="93"/>
      <c r="I172" s="94"/>
      <c r="J172" s="95"/>
      <c r="K172" s="96"/>
    </row>
    <row r="173" spans="1:11" ht="13.5" customHeight="1" x14ac:dyDescent="0.15">
      <c r="A173" s="79"/>
      <c r="B173" s="87">
        <v>515</v>
      </c>
      <c r="C173" s="88" t="s">
        <v>200</v>
      </c>
      <c r="D173" s="17">
        <v>588</v>
      </c>
      <c r="E173" s="62">
        <f t="shared" si="11"/>
        <v>6.2942576228854882E-5</v>
      </c>
      <c r="F173" s="63"/>
      <c r="G173" s="92"/>
      <c r="H173" s="93"/>
      <c r="I173" s="94"/>
      <c r="J173" s="95"/>
      <c r="K173" s="96"/>
    </row>
    <row r="174" spans="1:11" ht="13.5" customHeight="1" x14ac:dyDescent="0.15">
      <c r="A174" s="79"/>
      <c r="B174" s="87">
        <v>516</v>
      </c>
      <c r="C174" s="88" t="s">
        <v>201</v>
      </c>
      <c r="D174" s="17">
        <v>10613</v>
      </c>
      <c r="E174" s="62">
        <f t="shared" si="11"/>
        <v>1.1360706828517635E-3</v>
      </c>
      <c r="F174" s="63"/>
      <c r="G174" s="92"/>
      <c r="H174" s="93"/>
      <c r="I174" s="94"/>
      <c r="J174" s="95"/>
      <c r="K174" s="96"/>
    </row>
    <row r="175" spans="1:11" ht="13.5" customHeight="1" x14ac:dyDescent="0.15">
      <c r="A175" s="79"/>
      <c r="B175" s="87">
        <v>517</v>
      </c>
      <c r="C175" s="88" t="s">
        <v>202</v>
      </c>
      <c r="D175" s="17">
        <v>10552</v>
      </c>
      <c r="E175" s="62">
        <f t="shared" si="11"/>
        <v>1.1295409257940081E-3</v>
      </c>
      <c r="F175" s="63"/>
      <c r="G175" s="92"/>
      <c r="H175" s="93"/>
      <c r="I175" s="94"/>
      <c r="J175" s="95"/>
      <c r="K175" s="96"/>
    </row>
    <row r="176" spans="1:11" ht="13.5" customHeight="1" x14ac:dyDescent="0.15">
      <c r="A176" s="79"/>
      <c r="B176" s="87">
        <v>518</v>
      </c>
      <c r="C176" s="88" t="s">
        <v>203</v>
      </c>
      <c r="D176" s="17">
        <v>1389</v>
      </c>
      <c r="E176" s="62">
        <f t="shared" si="11"/>
        <v>1.4868577956101946E-4</v>
      </c>
      <c r="F176" s="63"/>
      <c r="G176" s="92"/>
      <c r="H176" s="93"/>
      <c r="I176" s="94"/>
      <c r="J176" s="95"/>
      <c r="K176" s="96"/>
    </row>
    <row r="177" spans="1:11" ht="13.5" customHeight="1" x14ac:dyDescent="0.15">
      <c r="A177" s="79"/>
      <c r="B177" s="87">
        <v>521</v>
      </c>
      <c r="C177" s="88" t="s">
        <v>206</v>
      </c>
      <c r="D177" s="17">
        <v>1346</v>
      </c>
      <c r="E177" s="62">
        <f t="shared" si="11"/>
        <v>1.4408283606129029E-4</v>
      </c>
      <c r="F177" s="63"/>
      <c r="G177" s="92"/>
      <c r="H177" s="93"/>
      <c r="I177" s="94"/>
      <c r="J177" s="95"/>
      <c r="K177" s="96"/>
    </row>
    <row r="178" spans="1:11" ht="13.5" customHeight="1" x14ac:dyDescent="0.15">
      <c r="A178" s="79"/>
      <c r="B178" s="87">
        <v>523</v>
      </c>
      <c r="C178" s="88" t="s">
        <v>208</v>
      </c>
      <c r="D178" s="17">
        <v>3003</v>
      </c>
      <c r="E178" s="62">
        <f t="shared" si="11"/>
        <v>3.2145672859736605E-4</v>
      </c>
      <c r="F178" s="63"/>
      <c r="G178" s="92"/>
      <c r="H178" s="93"/>
      <c r="I178" s="94"/>
      <c r="J178" s="95"/>
      <c r="K178" s="96"/>
    </row>
    <row r="179" spans="1:11" ht="13.5" customHeight="1" x14ac:dyDescent="0.15">
      <c r="A179" s="79"/>
      <c r="B179" s="87">
        <v>524</v>
      </c>
      <c r="C179" s="88" t="s">
        <v>209</v>
      </c>
      <c r="D179" s="17">
        <v>31295</v>
      </c>
      <c r="E179" s="62">
        <f t="shared" si="11"/>
        <v>3.3499794610238331E-3</v>
      </c>
      <c r="F179" s="63"/>
      <c r="G179" s="92"/>
      <c r="H179" s="98"/>
      <c r="I179" s="92"/>
      <c r="J179" s="99"/>
      <c r="K179" s="96"/>
    </row>
    <row r="180" spans="1:11" ht="13.5" customHeight="1" x14ac:dyDescent="0.15">
      <c r="A180" s="79"/>
      <c r="B180" s="87">
        <v>526</v>
      </c>
      <c r="C180" s="88" t="s">
        <v>211</v>
      </c>
      <c r="D180" s="17">
        <v>411</v>
      </c>
      <c r="E180" s="62">
        <f t="shared" si="11"/>
        <v>4.3995576241597551E-5</v>
      </c>
      <c r="F180" s="63"/>
      <c r="G180" s="103"/>
      <c r="H180" s="93"/>
      <c r="I180" s="94"/>
      <c r="J180" s="104"/>
      <c r="K180" s="96"/>
    </row>
    <row r="181" spans="1:11" ht="13.5" customHeight="1" x14ac:dyDescent="0.15">
      <c r="A181" s="79"/>
      <c r="B181" s="87">
        <v>527</v>
      </c>
      <c r="C181" s="88" t="s">
        <v>212</v>
      </c>
      <c r="D181" s="17">
        <v>517</v>
      </c>
      <c r="E181" s="62">
        <f t="shared" si="11"/>
        <v>5.5342367194418338E-5</v>
      </c>
      <c r="F181" s="63"/>
      <c r="G181" s="94"/>
      <c r="H181" s="93"/>
      <c r="I181" s="94"/>
      <c r="J181" s="94"/>
      <c r="K181" s="94"/>
    </row>
    <row r="182" spans="1:11" ht="13.5" customHeight="1" x14ac:dyDescent="0.15">
      <c r="A182" s="79"/>
      <c r="B182" s="87">
        <v>531</v>
      </c>
      <c r="C182" s="88" t="s">
        <v>216</v>
      </c>
      <c r="D182" s="17">
        <v>3897</v>
      </c>
      <c r="E182" s="62">
        <f t="shared" si="11"/>
        <v>4.1715513531266586E-4</v>
      </c>
      <c r="F182" s="63"/>
      <c r="G182" s="63"/>
      <c r="H182" s="102"/>
      <c r="I182" s="63"/>
      <c r="J182" s="63"/>
      <c r="K182" s="63"/>
    </row>
    <row r="183" spans="1:11" ht="13.5" customHeight="1" x14ac:dyDescent="0.15">
      <c r="A183" s="79"/>
      <c r="B183" s="87">
        <v>533</v>
      </c>
      <c r="C183" s="88" t="s">
        <v>218</v>
      </c>
      <c r="D183" s="17">
        <v>2753</v>
      </c>
      <c r="E183" s="62">
        <f t="shared" si="11"/>
        <v>2.9469542918033595E-4</v>
      </c>
      <c r="F183" s="63"/>
      <c r="G183" s="63"/>
      <c r="H183" s="102"/>
      <c r="I183" s="63"/>
      <c r="J183" s="63"/>
      <c r="K183" s="63"/>
    </row>
    <row r="184" spans="1:11" ht="13.5" customHeight="1" x14ac:dyDescent="0.15">
      <c r="A184" s="79"/>
      <c r="B184" s="87">
        <v>534</v>
      </c>
      <c r="C184" s="88" t="s">
        <v>468</v>
      </c>
      <c r="D184" s="17">
        <v>237</v>
      </c>
      <c r="E184" s="62">
        <f t="shared" si="11"/>
        <v>2.5369711847344576E-5</v>
      </c>
      <c r="F184" s="63"/>
      <c r="G184" s="63"/>
      <c r="H184" s="102"/>
      <c r="I184" s="63"/>
      <c r="J184" s="63"/>
      <c r="K184" s="63"/>
    </row>
    <row r="185" spans="1:11" ht="13.5" customHeight="1" x14ac:dyDescent="0.15">
      <c r="A185" s="79"/>
      <c r="B185" s="87">
        <v>535</v>
      </c>
      <c r="C185" s="88" t="s">
        <v>220</v>
      </c>
      <c r="D185" s="17">
        <v>2732</v>
      </c>
      <c r="E185" s="62">
        <f t="shared" si="11"/>
        <v>2.9244748002930535E-4</v>
      </c>
      <c r="F185" s="63"/>
      <c r="G185" s="63"/>
      <c r="H185" s="102"/>
      <c r="I185" s="63"/>
      <c r="J185" s="63"/>
      <c r="K185" s="63"/>
    </row>
    <row r="186" spans="1:11" ht="13.5" customHeight="1" x14ac:dyDescent="0.15">
      <c r="A186" s="79"/>
      <c r="B186" s="87">
        <v>538</v>
      </c>
      <c r="C186" s="88" t="s">
        <v>223</v>
      </c>
      <c r="D186" s="17">
        <v>56383</v>
      </c>
      <c r="E186" s="62">
        <f t="shared" si="11"/>
        <v>6.0355293801216412E-3</v>
      </c>
      <c r="F186" s="63"/>
      <c r="G186" s="63"/>
      <c r="H186" s="102"/>
      <c r="I186" s="63"/>
      <c r="J186" s="63"/>
      <c r="K186" s="63"/>
    </row>
    <row r="187" spans="1:11" ht="13.5" customHeight="1" x14ac:dyDescent="0.15">
      <c r="A187" s="79"/>
      <c r="B187" s="87">
        <v>541</v>
      </c>
      <c r="C187" s="88" t="s">
        <v>226</v>
      </c>
      <c r="D187" s="17">
        <v>17090</v>
      </c>
      <c r="E187" s="62">
        <f t="shared" si="11"/>
        <v>1.8294024281481805E-3</v>
      </c>
      <c r="F187" s="63"/>
      <c r="G187" s="63"/>
      <c r="H187" s="102"/>
      <c r="I187" s="63"/>
      <c r="J187" s="63"/>
      <c r="K187" s="63"/>
    </row>
    <row r="188" spans="1:11" ht="13.5" customHeight="1" x14ac:dyDescent="0.15">
      <c r="A188" s="79"/>
      <c r="B188" s="87">
        <v>542</v>
      </c>
      <c r="C188" s="88" t="s">
        <v>227</v>
      </c>
      <c r="D188" s="17">
        <v>5232</v>
      </c>
      <c r="E188" s="62">
        <f t="shared" si="11"/>
        <v>5.600604741996068E-4</v>
      </c>
      <c r="F188" s="63"/>
      <c r="G188" s="63"/>
      <c r="H188" s="102"/>
      <c r="I188" s="63"/>
      <c r="J188" s="63"/>
      <c r="K188" s="63"/>
    </row>
    <row r="189" spans="1:11" ht="13.5" customHeight="1" x14ac:dyDescent="0.15">
      <c r="A189" s="79"/>
      <c r="B189" s="87">
        <v>543</v>
      </c>
      <c r="C189" s="88" t="s">
        <v>228</v>
      </c>
      <c r="D189" s="17">
        <v>1756</v>
      </c>
      <c r="E189" s="62">
        <f t="shared" si="11"/>
        <v>1.879713671052197E-4</v>
      </c>
      <c r="F189" s="63"/>
      <c r="G189" s="63"/>
      <c r="H189" s="102"/>
      <c r="I189" s="63"/>
      <c r="J189" s="63"/>
      <c r="K189" s="63"/>
    </row>
    <row r="190" spans="1:11" ht="13.5" customHeight="1" x14ac:dyDescent="0.15">
      <c r="A190" s="79"/>
      <c r="B190" s="87">
        <v>544</v>
      </c>
      <c r="C190" s="88" t="s">
        <v>229</v>
      </c>
      <c r="D190" s="17">
        <v>255</v>
      </c>
      <c r="E190" s="62">
        <f t="shared" si="11"/>
        <v>2.7296525405370741E-5</v>
      </c>
      <c r="F190" s="63"/>
      <c r="G190" s="63"/>
      <c r="H190" s="102"/>
      <c r="I190" s="63"/>
      <c r="J190" s="63"/>
      <c r="K190" s="63"/>
    </row>
    <row r="191" spans="1:11" ht="13.5" customHeight="1" x14ac:dyDescent="0.15">
      <c r="A191" s="79"/>
      <c r="B191" s="87">
        <v>545</v>
      </c>
      <c r="C191" s="88" t="s">
        <v>230</v>
      </c>
      <c r="D191" s="17">
        <v>4172</v>
      </c>
      <c r="E191" s="62">
        <f t="shared" si="11"/>
        <v>4.4659256467139904E-4</v>
      </c>
      <c r="F191" s="63"/>
      <c r="G191" s="63"/>
      <c r="H191" s="102"/>
      <c r="I191" s="63"/>
      <c r="J191" s="63"/>
      <c r="K191" s="63"/>
    </row>
    <row r="192" spans="1:11" ht="13.5" customHeight="1" x14ac:dyDescent="0.15">
      <c r="A192" s="79"/>
      <c r="B192" s="87">
        <v>547</v>
      </c>
      <c r="C192" s="88" t="s">
        <v>232</v>
      </c>
      <c r="D192" s="17">
        <v>35818</v>
      </c>
      <c r="E192" s="62">
        <f t="shared" si="11"/>
        <v>3.8341448900767426E-3</v>
      </c>
      <c r="F192" s="63"/>
      <c r="G192" s="63"/>
      <c r="H192" s="102"/>
      <c r="I192" s="63"/>
      <c r="J192" s="63"/>
      <c r="K192" s="63"/>
    </row>
    <row r="193" spans="1:11" ht="13.5" customHeight="1" x14ac:dyDescent="0.15">
      <c r="A193" s="79"/>
      <c r="B193" s="87">
        <v>548</v>
      </c>
      <c r="C193" s="88" t="s">
        <v>233</v>
      </c>
      <c r="D193" s="17">
        <v>379</v>
      </c>
      <c r="E193" s="62">
        <f t="shared" si="11"/>
        <v>4.0570129916217696E-5</v>
      </c>
      <c r="F193" s="63"/>
      <c r="G193" s="63"/>
      <c r="H193" s="102"/>
      <c r="I193" s="63"/>
      <c r="J193" s="63"/>
      <c r="K193" s="63"/>
    </row>
    <row r="194" spans="1:11" ht="13.5" customHeight="1" x14ac:dyDescent="0.15">
      <c r="A194" s="79"/>
      <c r="B194" s="87">
        <v>549</v>
      </c>
      <c r="C194" s="88" t="s">
        <v>234</v>
      </c>
      <c r="D194" s="17">
        <v>7691</v>
      </c>
      <c r="E194" s="62">
        <f t="shared" si="11"/>
        <v>8.2328461526551516E-4</v>
      </c>
      <c r="F194" s="63"/>
      <c r="G194" s="63"/>
      <c r="H194" s="102"/>
      <c r="I194" s="63"/>
      <c r="J194" s="63"/>
      <c r="K194" s="63"/>
    </row>
    <row r="195" spans="1:11" ht="13.5" customHeight="1" x14ac:dyDescent="0.15">
      <c r="A195" s="79"/>
      <c r="B195" s="87">
        <v>551</v>
      </c>
      <c r="C195" s="88" t="s">
        <v>236</v>
      </c>
      <c r="D195" s="17">
        <v>1520422</v>
      </c>
      <c r="E195" s="62">
        <f t="shared" si="11"/>
        <v>0.1627538735289592</v>
      </c>
      <c r="F195" s="63"/>
      <c r="G195" s="63"/>
      <c r="H195" s="102"/>
      <c r="I195" s="63"/>
      <c r="J195" s="63"/>
      <c r="K195" s="63"/>
    </row>
    <row r="196" spans="1:11" ht="13.5" customHeight="1" x14ac:dyDescent="0.15">
      <c r="A196" s="79"/>
      <c r="B196" s="87">
        <v>552</v>
      </c>
      <c r="C196" s="88" t="s">
        <v>237</v>
      </c>
      <c r="D196" s="17">
        <v>2407</v>
      </c>
      <c r="E196" s="62">
        <f t="shared" si="11"/>
        <v>2.5765779078716622E-4</v>
      </c>
      <c r="F196" s="63"/>
      <c r="G196" s="63"/>
      <c r="H196" s="102"/>
      <c r="I196" s="63"/>
      <c r="J196" s="63"/>
      <c r="K196" s="63"/>
    </row>
    <row r="197" spans="1:11" ht="13.5" customHeight="1" x14ac:dyDescent="0.15">
      <c r="A197" s="79"/>
      <c r="B197" s="87">
        <v>554</v>
      </c>
      <c r="C197" s="88" t="s">
        <v>239</v>
      </c>
      <c r="D197" s="17">
        <v>820</v>
      </c>
      <c r="E197" s="62">
        <f t="shared" si="11"/>
        <v>8.7777062087858872E-5</v>
      </c>
      <c r="F197" s="63"/>
      <c r="G197" s="63"/>
      <c r="H197" s="102"/>
      <c r="I197" s="63"/>
      <c r="J197" s="63"/>
      <c r="K197" s="63"/>
    </row>
    <row r="198" spans="1:11" ht="13.5" customHeight="1" x14ac:dyDescent="0.15">
      <c r="A198" s="79"/>
      <c r="B198" s="126">
        <v>556</v>
      </c>
      <c r="C198" s="127" t="s">
        <v>241</v>
      </c>
      <c r="D198" s="17">
        <v>487</v>
      </c>
      <c r="E198" s="62">
        <f t="shared" si="11"/>
        <v>5.213101126437472E-5</v>
      </c>
      <c r="F198" s="63"/>
      <c r="G198" s="63"/>
      <c r="H198" s="102"/>
      <c r="I198" s="63"/>
      <c r="J198" s="63"/>
      <c r="K198" s="63"/>
    </row>
    <row r="199" spans="1:11" ht="13.5" customHeight="1" x14ac:dyDescent="0.15">
      <c r="A199" s="79"/>
      <c r="B199" s="126">
        <v>560</v>
      </c>
      <c r="C199" s="127" t="s">
        <v>244</v>
      </c>
      <c r="D199" s="17">
        <v>219</v>
      </c>
      <c r="E199" s="62">
        <f t="shared" ref="E199:E200" si="12">D199/$D$6*100</f>
        <v>2.3442898289318404E-5</v>
      </c>
      <c r="F199" s="63"/>
      <c r="G199" s="63"/>
      <c r="H199" s="102"/>
      <c r="I199" s="63"/>
      <c r="J199" s="63"/>
      <c r="K199" s="63"/>
    </row>
    <row r="200" spans="1:11" ht="13.5" customHeight="1" thickBot="1" x14ac:dyDescent="0.2">
      <c r="A200" s="71" t="s">
        <v>469</v>
      </c>
      <c r="B200" s="70" t="s">
        <v>394</v>
      </c>
      <c r="C200" s="71"/>
      <c r="D200" s="72">
        <f>SUM(D163:D199)</f>
        <v>2737566</v>
      </c>
      <c r="E200" s="73">
        <f t="shared" si="12"/>
        <v>0.29304329359952613</v>
      </c>
      <c r="F200" s="63"/>
      <c r="G200" s="63"/>
      <c r="H200" s="102"/>
      <c r="I200" s="63"/>
      <c r="J200" s="63"/>
      <c r="K200" s="63"/>
    </row>
    <row r="201" spans="1:11" ht="13.5" customHeight="1" x14ac:dyDescent="0.15">
      <c r="F201" s="63"/>
      <c r="G201" s="63"/>
      <c r="H201" s="102"/>
      <c r="I201" s="63"/>
      <c r="J201" s="63"/>
      <c r="K201" s="63"/>
    </row>
    <row r="202" spans="1:11" ht="13.5" customHeight="1" x14ac:dyDescent="0.15">
      <c r="F202" s="63"/>
      <c r="G202" s="63"/>
      <c r="H202" s="102"/>
      <c r="I202" s="63"/>
      <c r="J202" s="63"/>
      <c r="K202" s="63"/>
    </row>
    <row r="203" spans="1:11" ht="13.5" customHeight="1" x14ac:dyDescent="0.15">
      <c r="F203" s="63"/>
      <c r="G203" s="63"/>
      <c r="H203" s="102"/>
      <c r="I203" s="63"/>
      <c r="J203" s="63"/>
      <c r="K203" s="63"/>
    </row>
    <row r="204" spans="1:11" ht="13.5" customHeight="1" x14ac:dyDescent="0.15">
      <c r="A204" s="429"/>
      <c r="B204" s="93"/>
      <c r="C204" s="94"/>
      <c r="D204" s="149"/>
      <c r="E204" s="96"/>
      <c r="F204" s="148"/>
      <c r="G204" s="63"/>
      <c r="H204" s="102"/>
      <c r="I204" s="63"/>
      <c r="J204" s="63"/>
      <c r="K204" s="63"/>
    </row>
    <row r="205" spans="1:11" ht="13.5" customHeight="1" x14ac:dyDescent="0.15">
      <c r="B205" s="422"/>
      <c r="C205" s="421"/>
      <c r="D205" s="421"/>
      <c r="E205" s="421"/>
      <c r="F205" s="148"/>
      <c r="G205" s="63"/>
      <c r="H205" s="102"/>
      <c r="I205" s="63"/>
      <c r="J205" s="63"/>
      <c r="K205" s="63"/>
    </row>
    <row r="206" spans="1:11" ht="13.5" customHeight="1" x14ac:dyDescent="0.15">
      <c r="F206" s="63"/>
      <c r="G206" s="63"/>
      <c r="H206" s="102"/>
      <c r="I206" s="63"/>
      <c r="J206" s="63"/>
      <c r="K206" s="63"/>
    </row>
    <row r="207" spans="1:11" ht="13.5" customHeight="1" x14ac:dyDescent="0.15">
      <c r="F207" s="63"/>
      <c r="G207" s="63"/>
      <c r="H207" s="102"/>
      <c r="I207" s="63"/>
      <c r="J207" s="63"/>
      <c r="K207" s="63"/>
    </row>
    <row r="208" spans="1:11" ht="13.5" customHeight="1" x14ac:dyDescent="0.15">
      <c r="F208" s="63"/>
      <c r="G208" s="63"/>
      <c r="H208" s="102"/>
      <c r="I208" s="63"/>
      <c r="J208" s="63"/>
      <c r="K208" s="63"/>
    </row>
    <row r="209" spans="1:11" ht="13.5" customHeight="1" x14ac:dyDescent="0.15">
      <c r="F209" s="63"/>
      <c r="G209" s="63"/>
      <c r="H209" s="102"/>
      <c r="I209" s="63"/>
      <c r="J209" s="63"/>
      <c r="K209" s="63"/>
    </row>
    <row r="210" spans="1:11" ht="13.5" customHeight="1" x14ac:dyDescent="0.15">
      <c r="F210" s="63"/>
      <c r="G210" s="63"/>
      <c r="H210" s="102"/>
      <c r="I210" s="63"/>
      <c r="J210" s="63"/>
      <c r="K210" s="63"/>
    </row>
    <row r="211" spans="1:11" ht="13.5" customHeight="1" x14ac:dyDescent="0.15">
      <c r="A211" s="63"/>
      <c r="B211" s="102"/>
      <c r="C211" s="63"/>
      <c r="D211" s="63"/>
      <c r="E211" s="63"/>
      <c r="F211" s="63"/>
      <c r="G211" s="63"/>
      <c r="H211" s="102"/>
      <c r="I211" s="63"/>
      <c r="J211" s="63"/>
      <c r="K211" s="63"/>
    </row>
    <row r="212" spans="1:11" ht="13.5" customHeight="1" x14ac:dyDescent="0.15">
      <c r="A212" s="63"/>
      <c r="B212" s="102"/>
      <c r="C212" s="63"/>
      <c r="D212" s="63"/>
      <c r="E212" s="63"/>
      <c r="F212" s="63"/>
      <c r="G212" s="63"/>
      <c r="H212" s="102"/>
      <c r="I212" s="63"/>
      <c r="J212" s="63"/>
      <c r="K212" s="63"/>
    </row>
  </sheetData>
  <mergeCells count="2">
    <mergeCell ref="A6:C6"/>
    <mergeCell ref="G6:I6"/>
  </mergeCells>
  <phoneticPr fontId="5"/>
  <pageMargins left="0.82677165354330717" right="0.51181102362204722" top="0.74803149606299213" bottom="0.74803149606299213" header="0.31496062992125984" footer="0.31496062992125984"/>
  <pageSetup paperSize="9" scale="78" fitToHeight="0" orientation="portrait" r:id="rId1"/>
  <headerFooter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M261"/>
  <sheetViews>
    <sheetView workbookViewId="0">
      <selection activeCell="N12" sqref="N12"/>
    </sheetView>
  </sheetViews>
  <sheetFormatPr defaultRowHeight="13.5" customHeight="1" x14ac:dyDescent="0.15"/>
  <cols>
    <col min="3" max="3" width="13.125" customWidth="1"/>
    <col min="4" max="5" width="12.125" customWidth="1"/>
    <col min="8" max="9" width="12.125" customWidth="1"/>
  </cols>
  <sheetData>
    <row r="1" spans="1:13" ht="15.75" customHeight="1" x14ac:dyDescent="0.15">
      <c r="A1" s="262" t="s">
        <v>484</v>
      </c>
      <c r="B1" s="263"/>
      <c r="C1" s="264"/>
      <c r="D1" s="265"/>
      <c r="E1" s="265"/>
      <c r="F1" s="266"/>
      <c r="G1" s="266"/>
      <c r="H1" s="267"/>
      <c r="I1" s="112"/>
      <c r="J1" s="266"/>
      <c r="K1" s="112"/>
      <c r="L1" s="112"/>
      <c r="M1" s="112"/>
    </row>
    <row r="2" spans="1:13" ht="15.75" customHeight="1" x14ac:dyDescent="0.15">
      <c r="A2" s="265"/>
      <c r="B2" s="263"/>
      <c r="C2" s="264"/>
      <c r="D2" s="265"/>
      <c r="E2" s="265"/>
      <c r="F2" s="266"/>
      <c r="G2" s="266"/>
      <c r="H2" s="267"/>
      <c r="I2" s="112"/>
      <c r="J2" s="266"/>
      <c r="K2" s="112"/>
      <c r="L2" s="112"/>
      <c r="M2" s="112"/>
    </row>
    <row r="3" spans="1:13" ht="15.75" customHeight="1" x14ac:dyDescent="0.15">
      <c r="A3" s="112" t="s">
        <v>0</v>
      </c>
      <c r="B3" s="222"/>
      <c r="C3" s="264"/>
      <c r="D3" s="265"/>
      <c r="E3" s="265"/>
      <c r="F3" s="266"/>
      <c r="G3" s="266"/>
      <c r="H3" s="267"/>
      <c r="I3" s="112"/>
      <c r="J3" s="266"/>
      <c r="K3" s="112"/>
      <c r="L3" s="112"/>
      <c r="M3" s="112"/>
    </row>
    <row r="4" spans="1:13" ht="15.75" customHeight="1" x14ac:dyDescent="0.15">
      <c r="A4" s="112"/>
      <c r="B4" s="222"/>
      <c r="C4" s="268"/>
      <c r="D4" s="112"/>
      <c r="E4" s="112"/>
      <c r="F4" s="266"/>
      <c r="G4" s="266"/>
      <c r="H4" s="267"/>
      <c r="I4" s="112"/>
      <c r="J4" s="266"/>
      <c r="K4" s="112"/>
      <c r="L4" s="112"/>
      <c r="M4" s="112"/>
    </row>
    <row r="5" spans="1:13" ht="13.5" customHeight="1" thickBot="1" x14ac:dyDescent="0.2">
      <c r="A5" s="269" t="s">
        <v>298</v>
      </c>
      <c r="B5" s="270"/>
      <c r="C5" s="271"/>
      <c r="D5" s="267"/>
      <c r="E5" s="267"/>
      <c r="F5" s="272"/>
      <c r="G5" s="272"/>
      <c r="H5" s="267"/>
      <c r="I5" s="267"/>
      <c r="J5" s="272"/>
      <c r="K5" s="267"/>
      <c r="L5" s="266" t="s">
        <v>299</v>
      </c>
      <c r="M5" s="112"/>
    </row>
    <row r="6" spans="1:13" ht="13.5" customHeight="1" x14ac:dyDescent="0.15">
      <c r="A6" s="457" t="s">
        <v>1</v>
      </c>
      <c r="B6" s="459" t="s">
        <v>2</v>
      </c>
      <c r="C6" s="461" t="s">
        <v>3</v>
      </c>
      <c r="D6" s="463" t="s">
        <v>4</v>
      </c>
      <c r="E6" s="464"/>
      <c r="F6" s="464"/>
      <c r="G6" s="465"/>
      <c r="H6" s="450" t="s">
        <v>5</v>
      </c>
      <c r="I6" s="451"/>
      <c r="J6" s="451"/>
      <c r="K6" s="451"/>
      <c r="L6" s="452" t="s">
        <v>300</v>
      </c>
      <c r="M6" s="112"/>
    </row>
    <row r="7" spans="1:13" ht="13.5" customHeight="1" x14ac:dyDescent="0.15">
      <c r="A7" s="458"/>
      <c r="B7" s="460"/>
      <c r="C7" s="462"/>
      <c r="D7" s="273" t="s">
        <v>301</v>
      </c>
      <c r="E7" s="274" t="s">
        <v>6</v>
      </c>
      <c r="F7" s="275" t="s">
        <v>302</v>
      </c>
      <c r="G7" s="276" t="s">
        <v>303</v>
      </c>
      <c r="H7" s="277" t="s">
        <v>304</v>
      </c>
      <c r="I7" s="278" t="s">
        <v>6</v>
      </c>
      <c r="J7" s="279" t="s">
        <v>305</v>
      </c>
      <c r="K7" s="280" t="s">
        <v>303</v>
      </c>
      <c r="L7" s="453"/>
      <c r="M7" s="112"/>
    </row>
    <row r="8" spans="1:13" ht="13.5" customHeight="1" thickBot="1" x14ac:dyDescent="0.2">
      <c r="A8" s="454" t="s">
        <v>306</v>
      </c>
      <c r="B8" s="455"/>
      <c r="C8" s="456"/>
      <c r="D8" s="281">
        <f>D37+D62+D66+D113+D150+D175+D190+D250+D253</f>
        <v>15956827.522999998</v>
      </c>
      <c r="E8" s="282">
        <f>E37+E62+E66+E113+E150+E175+E190+E250+E253</f>
        <v>16345359</v>
      </c>
      <c r="F8" s="283">
        <f>D8/E8*100</f>
        <v>97.622985968065905</v>
      </c>
      <c r="G8" s="284">
        <f>D8/$D$8*100</f>
        <v>100</v>
      </c>
      <c r="H8" s="285">
        <f>H37+H62+H66+H113+H150+H175+H190+H250+H253</f>
        <v>76931664.915000007</v>
      </c>
      <c r="I8" s="282">
        <f>I37+I62+I66+I113+I150+I175+I190+I250+I253</f>
        <v>81478745</v>
      </c>
      <c r="J8" s="286">
        <f>H8/I8*100</f>
        <v>94.419305200393069</v>
      </c>
      <c r="K8" s="287">
        <f>H8/$H$8*100</f>
        <v>100</v>
      </c>
      <c r="L8" s="284">
        <f>D8/H8*100</f>
        <v>20.741560111340789</v>
      </c>
      <c r="M8" s="112"/>
    </row>
    <row r="9" spans="1:13" ht="13.5" customHeight="1" x14ac:dyDescent="0.15">
      <c r="A9" s="288"/>
      <c r="B9" s="275"/>
      <c r="C9" s="289"/>
      <c r="D9" s="290"/>
      <c r="E9" s="291"/>
      <c r="F9" s="292"/>
      <c r="G9" s="293"/>
      <c r="H9" s="294"/>
      <c r="I9" s="295"/>
      <c r="J9" s="296"/>
      <c r="K9" s="297"/>
      <c r="L9" s="298"/>
      <c r="M9" s="112"/>
    </row>
    <row r="10" spans="1:13" ht="13.5" customHeight="1" x14ac:dyDescent="0.15">
      <c r="A10" s="299" t="s">
        <v>7</v>
      </c>
      <c r="B10" s="7">
        <v>103</v>
      </c>
      <c r="C10" s="300" t="s">
        <v>8</v>
      </c>
      <c r="D10" s="301">
        <v>390119.76500000001</v>
      </c>
      <c r="E10" s="302">
        <v>422654</v>
      </c>
      <c r="F10" s="303">
        <f>D10/E10*100</f>
        <v>92.302395103323292</v>
      </c>
      <c r="G10" s="304">
        <f>D10/$D$8*100</f>
        <v>2.4448454082597908</v>
      </c>
      <c r="H10" s="305">
        <v>5043824.1940000001</v>
      </c>
      <c r="I10" s="306">
        <v>5792562</v>
      </c>
      <c r="J10" s="307">
        <f t="shared" ref="J10:J74" si="0">H10/I10*100</f>
        <v>87.07415119596476</v>
      </c>
      <c r="K10" s="308">
        <f>H10/$H$8*100</f>
        <v>6.5562394880869972</v>
      </c>
      <c r="L10" s="304">
        <f>D10/H10*100</f>
        <v>7.7346027536819424</v>
      </c>
      <c r="M10" s="112"/>
    </row>
    <row r="11" spans="1:13" ht="13.5" customHeight="1" x14ac:dyDescent="0.15">
      <c r="A11" s="299"/>
      <c r="B11" s="7">
        <v>105</v>
      </c>
      <c r="C11" s="309" t="s">
        <v>9</v>
      </c>
      <c r="D11" s="301">
        <v>2390333.477</v>
      </c>
      <c r="E11" s="302">
        <v>2605319</v>
      </c>
      <c r="F11" s="303">
        <f>D11/E11*100</f>
        <v>91.748207302061672</v>
      </c>
      <c r="G11" s="304">
        <f>D11/$D$8*100</f>
        <v>14.980004474915825</v>
      </c>
      <c r="H11" s="305">
        <v>14681945.384</v>
      </c>
      <c r="I11" s="306">
        <v>15897740</v>
      </c>
      <c r="J11" s="307">
        <f t="shared" si="0"/>
        <v>92.352405964621383</v>
      </c>
      <c r="K11" s="308">
        <f>H11/$H$8*100</f>
        <v>19.084398342635296</v>
      </c>
      <c r="L11" s="304">
        <f t="shared" ref="L11:L75" si="1">D11/H11*100</f>
        <v>16.280768075904454</v>
      </c>
      <c r="M11" s="112"/>
    </row>
    <row r="12" spans="1:13" ht="13.5" customHeight="1" x14ac:dyDescent="0.15">
      <c r="A12" s="299"/>
      <c r="B12" s="7">
        <v>106</v>
      </c>
      <c r="C12" s="300" t="s">
        <v>10</v>
      </c>
      <c r="D12" s="301">
        <v>414766.61800000002</v>
      </c>
      <c r="E12" s="302">
        <v>378995</v>
      </c>
      <c r="F12" s="303">
        <f t="shared" ref="F12:F75" si="2">D12/E12*100</f>
        <v>109.43854615496247</v>
      </c>
      <c r="G12" s="304">
        <f t="shared" ref="G12:G75" si="3">D12/$D$8*100</f>
        <v>2.5993050147478245</v>
      </c>
      <c r="H12" s="305">
        <v>4688545.1140000001</v>
      </c>
      <c r="I12" s="306">
        <v>4679208</v>
      </c>
      <c r="J12" s="307">
        <f t="shared" si="0"/>
        <v>100.19954475201787</v>
      </c>
      <c r="K12" s="308">
        <f t="shared" ref="K12:K75" si="4">H12/$H$8*100</f>
        <v>6.0944282424932101</v>
      </c>
      <c r="L12" s="304">
        <f t="shared" si="1"/>
        <v>8.8463821487289636</v>
      </c>
      <c r="M12" s="112"/>
    </row>
    <row r="13" spans="1:13" ht="13.5" customHeight="1" x14ac:dyDescent="0.15">
      <c r="A13" s="299"/>
      <c r="B13" s="7">
        <v>107</v>
      </c>
      <c r="C13" s="300" t="s">
        <v>11</v>
      </c>
      <c r="D13" s="301">
        <v>16720.083999999999</v>
      </c>
      <c r="E13" s="302">
        <v>20323</v>
      </c>
      <c r="F13" s="303">
        <f t="shared" si="2"/>
        <v>82.271731535698464</v>
      </c>
      <c r="G13" s="304">
        <f t="shared" si="3"/>
        <v>0.10478325955394235</v>
      </c>
      <c r="H13" s="305">
        <v>63590.826999999997</v>
      </c>
      <c r="I13" s="306">
        <v>57154</v>
      </c>
      <c r="J13" s="307">
        <f t="shared" si="0"/>
        <v>111.26225111103334</v>
      </c>
      <c r="K13" s="308">
        <f t="shared" si="4"/>
        <v>8.2658846744393236E-2</v>
      </c>
      <c r="L13" s="304">
        <f t="shared" si="1"/>
        <v>26.293232512922028</v>
      </c>
      <c r="M13" s="112"/>
    </row>
    <row r="14" spans="1:13" ht="13.5" customHeight="1" x14ac:dyDescent="0.15">
      <c r="A14" s="299"/>
      <c r="B14" s="7">
        <v>108</v>
      </c>
      <c r="C14" s="300" t="s">
        <v>12</v>
      </c>
      <c r="D14" s="301">
        <v>225995.72899999999</v>
      </c>
      <c r="E14" s="302">
        <v>239614</v>
      </c>
      <c r="F14" s="303">
        <f t="shared" si="2"/>
        <v>94.31657958216131</v>
      </c>
      <c r="G14" s="304">
        <f t="shared" si="3"/>
        <v>1.4162948660957335</v>
      </c>
      <c r="H14" s="305">
        <v>3665365.2009999999</v>
      </c>
      <c r="I14" s="306">
        <v>3832339</v>
      </c>
      <c r="J14" s="307">
        <f t="shared" si="0"/>
        <v>95.643031605502543</v>
      </c>
      <c r="K14" s="308">
        <f t="shared" si="4"/>
        <v>4.7644428403437988</v>
      </c>
      <c r="L14" s="304">
        <f t="shared" si="1"/>
        <v>6.1657083702967146</v>
      </c>
      <c r="M14" s="112"/>
    </row>
    <row r="15" spans="1:13" ht="13.5" customHeight="1" x14ac:dyDescent="0.15">
      <c r="A15" s="299"/>
      <c r="B15" s="7">
        <v>110</v>
      </c>
      <c r="C15" s="300" t="s">
        <v>13</v>
      </c>
      <c r="D15" s="301">
        <v>214146.764</v>
      </c>
      <c r="E15" s="302">
        <v>210886</v>
      </c>
      <c r="F15" s="303">
        <f t="shared" si="2"/>
        <v>101.54622118111207</v>
      </c>
      <c r="G15" s="304">
        <f t="shared" si="3"/>
        <v>1.3420384703120414</v>
      </c>
      <c r="H15" s="305">
        <v>1797058.298</v>
      </c>
      <c r="I15" s="306">
        <v>1814163</v>
      </c>
      <c r="J15" s="307">
        <f t="shared" si="0"/>
        <v>99.057157377810029</v>
      </c>
      <c r="K15" s="308">
        <f t="shared" si="4"/>
        <v>2.3359149967513737</v>
      </c>
      <c r="L15" s="304">
        <f t="shared" si="1"/>
        <v>11.916517357190379</v>
      </c>
      <c r="M15" s="112"/>
    </row>
    <row r="16" spans="1:13" ht="13.5" customHeight="1" x14ac:dyDescent="0.15">
      <c r="A16" s="299"/>
      <c r="B16" s="7">
        <v>111</v>
      </c>
      <c r="C16" s="300" t="s">
        <v>14</v>
      </c>
      <c r="D16" s="301">
        <v>739251.93500000006</v>
      </c>
      <c r="E16" s="302">
        <v>767485</v>
      </c>
      <c r="F16" s="303">
        <f t="shared" si="2"/>
        <v>96.321352860316495</v>
      </c>
      <c r="G16" s="304">
        <f t="shared" si="3"/>
        <v>4.6328252526039417</v>
      </c>
      <c r="H16" s="305">
        <v>3290636.2289999998</v>
      </c>
      <c r="I16" s="306">
        <v>3562499</v>
      </c>
      <c r="J16" s="307">
        <f t="shared" si="0"/>
        <v>92.368762180705161</v>
      </c>
      <c r="K16" s="308">
        <f t="shared" si="4"/>
        <v>4.2773495577350973</v>
      </c>
      <c r="L16" s="304">
        <f t="shared" si="1"/>
        <v>22.465319274280684</v>
      </c>
      <c r="M16" s="112"/>
    </row>
    <row r="17" spans="1:13" ht="13.5" customHeight="1" x14ac:dyDescent="0.15">
      <c r="A17" s="299"/>
      <c r="B17" s="7">
        <v>112</v>
      </c>
      <c r="C17" s="300" t="s">
        <v>15</v>
      </c>
      <c r="D17" s="301">
        <v>132868.81700000001</v>
      </c>
      <c r="E17" s="302">
        <v>142235</v>
      </c>
      <c r="F17" s="303">
        <f t="shared" si="2"/>
        <v>93.41499419973988</v>
      </c>
      <c r="G17" s="304">
        <f t="shared" si="3"/>
        <v>0.83267690152371665</v>
      </c>
      <c r="H17" s="305">
        <v>2198787.0520000001</v>
      </c>
      <c r="I17" s="306">
        <v>2584088</v>
      </c>
      <c r="J17" s="307">
        <f t="shared" si="0"/>
        <v>85.089480389212753</v>
      </c>
      <c r="K17" s="308">
        <f t="shared" si="4"/>
        <v>2.8581040777284468</v>
      </c>
      <c r="L17" s="304">
        <f t="shared" si="1"/>
        <v>6.0428233320340654</v>
      </c>
      <c r="M17" s="112"/>
    </row>
    <row r="18" spans="1:13" ht="13.5" customHeight="1" x14ac:dyDescent="0.15">
      <c r="A18" s="299"/>
      <c r="B18" s="7">
        <v>113</v>
      </c>
      <c r="C18" s="300" t="s">
        <v>16</v>
      </c>
      <c r="D18" s="301">
        <v>210544.29199999999</v>
      </c>
      <c r="E18" s="302">
        <v>225544</v>
      </c>
      <c r="F18" s="303">
        <f t="shared" si="2"/>
        <v>93.349542439612662</v>
      </c>
      <c r="G18" s="304">
        <f t="shared" si="3"/>
        <v>1.3194621029557645</v>
      </c>
      <c r="H18" s="305">
        <v>1448960.2109999999</v>
      </c>
      <c r="I18" s="306">
        <v>1538662</v>
      </c>
      <c r="J18" s="307">
        <f t="shared" si="0"/>
        <v>94.170143345322103</v>
      </c>
      <c r="K18" s="308">
        <f t="shared" si="4"/>
        <v>1.8834379999456945</v>
      </c>
      <c r="L18" s="304">
        <f t="shared" si="1"/>
        <v>14.530715916256447</v>
      </c>
      <c r="M18" s="112"/>
    </row>
    <row r="19" spans="1:13" ht="13.5" customHeight="1" x14ac:dyDescent="0.15">
      <c r="A19" s="299"/>
      <c r="B19" s="7">
        <v>116</v>
      </c>
      <c r="C19" s="300" t="s">
        <v>17</v>
      </c>
      <c r="D19" s="301">
        <v>2447.1370000000002</v>
      </c>
      <c r="E19" s="302">
        <v>2018</v>
      </c>
      <c r="F19" s="303">
        <f t="shared" si="2"/>
        <v>121.26546085232906</v>
      </c>
      <c r="G19" s="304">
        <f t="shared" si="3"/>
        <v>1.5335987034219197E-2</v>
      </c>
      <c r="H19" s="305">
        <v>14469.986999999999</v>
      </c>
      <c r="I19" s="306">
        <v>10964</v>
      </c>
      <c r="J19" s="307">
        <f t="shared" si="0"/>
        <v>131.97726194819407</v>
      </c>
      <c r="K19" s="308">
        <f t="shared" si="4"/>
        <v>1.8808883203018611E-2</v>
      </c>
      <c r="L19" s="304">
        <f t="shared" si="1"/>
        <v>16.911812014758549</v>
      </c>
      <c r="M19" s="112"/>
    </row>
    <row r="20" spans="1:13" ht="13.5" customHeight="1" x14ac:dyDescent="0.15">
      <c r="A20" s="299"/>
      <c r="B20" s="7">
        <v>117</v>
      </c>
      <c r="C20" s="300" t="s">
        <v>18</v>
      </c>
      <c r="D20" s="301">
        <v>192680.416</v>
      </c>
      <c r="E20" s="302">
        <v>197383</v>
      </c>
      <c r="F20" s="303">
        <f t="shared" si="2"/>
        <v>97.617533424864348</v>
      </c>
      <c r="G20" s="304">
        <f t="shared" si="3"/>
        <v>1.2075108020204677</v>
      </c>
      <c r="H20" s="305">
        <v>1161260.307</v>
      </c>
      <c r="I20" s="306">
        <v>1243163</v>
      </c>
      <c r="J20" s="307">
        <f t="shared" si="0"/>
        <v>93.411749464873068</v>
      </c>
      <c r="K20" s="308">
        <f t="shared" si="4"/>
        <v>1.5094698760036578</v>
      </c>
      <c r="L20" s="304">
        <f t="shared" si="1"/>
        <v>16.592353569525734</v>
      </c>
      <c r="M20" s="112"/>
    </row>
    <row r="21" spans="1:13" ht="13.5" customHeight="1" x14ac:dyDescent="0.15">
      <c r="A21" s="299"/>
      <c r="B21" s="7">
        <v>118</v>
      </c>
      <c r="C21" s="300" t="s">
        <v>19</v>
      </c>
      <c r="D21" s="301">
        <v>293657.027</v>
      </c>
      <c r="E21" s="302">
        <v>316892</v>
      </c>
      <c r="F21" s="303">
        <f t="shared" si="2"/>
        <v>92.667857503502773</v>
      </c>
      <c r="G21" s="304">
        <f t="shared" si="3"/>
        <v>1.8403221227824011</v>
      </c>
      <c r="H21" s="305">
        <v>1524280.4</v>
      </c>
      <c r="I21" s="306">
        <v>1743075</v>
      </c>
      <c r="J21" s="307">
        <f t="shared" si="0"/>
        <v>87.447780502846967</v>
      </c>
      <c r="K21" s="308">
        <f t="shared" si="4"/>
        <v>1.9813433151149682</v>
      </c>
      <c r="L21" s="304">
        <f t="shared" si="1"/>
        <v>19.265289181701743</v>
      </c>
      <c r="M21" s="112"/>
    </row>
    <row r="22" spans="1:13" ht="13.5" customHeight="1" x14ac:dyDescent="0.15">
      <c r="A22" s="299"/>
      <c r="B22" s="7">
        <v>120</v>
      </c>
      <c r="C22" s="300" t="s">
        <v>20</v>
      </c>
      <c r="D22" s="301">
        <v>4457.8710000000001</v>
      </c>
      <c r="E22" s="302">
        <v>2488</v>
      </c>
      <c r="F22" s="303">
        <f t="shared" si="2"/>
        <v>179.17487942122187</v>
      </c>
      <c r="G22" s="304">
        <f t="shared" si="3"/>
        <v>2.7937075797645074E-2</v>
      </c>
      <c r="H22" s="305">
        <v>61281.326999999997</v>
      </c>
      <c r="I22" s="306">
        <v>46612</v>
      </c>
      <c r="J22" s="307">
        <f t="shared" si="0"/>
        <v>131.47113833347635</v>
      </c>
      <c r="K22" s="308">
        <f t="shared" si="4"/>
        <v>7.9656831901023198E-2</v>
      </c>
      <c r="L22" s="304">
        <f t="shared" si="1"/>
        <v>7.2744361426768709</v>
      </c>
      <c r="M22" s="112"/>
    </row>
    <row r="23" spans="1:13" ht="13.5" customHeight="1" x14ac:dyDescent="0.15">
      <c r="A23" s="299"/>
      <c r="B23" s="7">
        <v>121</v>
      </c>
      <c r="C23" s="300" t="s">
        <v>21</v>
      </c>
      <c r="D23" s="301">
        <v>2452.1039999999998</v>
      </c>
      <c r="E23" s="302">
        <v>4574</v>
      </c>
      <c r="F23" s="303">
        <f t="shared" si="2"/>
        <v>53.609619588981197</v>
      </c>
      <c r="G23" s="304">
        <f t="shared" si="3"/>
        <v>1.5367114775575305E-2</v>
      </c>
      <c r="H23" s="305">
        <v>10443.993</v>
      </c>
      <c r="I23" s="306">
        <v>14698</v>
      </c>
      <c r="J23" s="307">
        <f t="shared" si="0"/>
        <v>71.057239080146957</v>
      </c>
      <c r="K23" s="308">
        <f t="shared" si="4"/>
        <v>1.3575675258736859E-2</v>
      </c>
      <c r="L23" s="304">
        <f t="shared" si="1"/>
        <v>23.478606314653788</v>
      </c>
      <c r="M23" s="112"/>
    </row>
    <row r="24" spans="1:13" ht="13.5" customHeight="1" x14ac:dyDescent="0.15">
      <c r="A24" s="299"/>
      <c r="B24" s="7">
        <v>122</v>
      </c>
      <c r="C24" s="300" t="s">
        <v>22</v>
      </c>
      <c r="D24" s="301">
        <v>11495.822</v>
      </c>
      <c r="E24" s="302">
        <v>13544</v>
      </c>
      <c r="F24" s="303">
        <f t="shared" si="2"/>
        <v>84.877598936798577</v>
      </c>
      <c r="G24" s="304">
        <f t="shared" si="3"/>
        <v>7.204328042920842E-2</v>
      </c>
      <c r="H24" s="305">
        <v>71088.667000000001</v>
      </c>
      <c r="I24" s="306">
        <v>76568</v>
      </c>
      <c r="J24" s="307">
        <f t="shared" si="0"/>
        <v>92.843834238846512</v>
      </c>
      <c r="K24" s="308">
        <f t="shared" si="4"/>
        <v>9.2404950651391995E-2</v>
      </c>
      <c r="L24" s="304">
        <f t="shared" si="1"/>
        <v>16.171103616276838</v>
      </c>
      <c r="M24" s="112"/>
    </row>
    <row r="25" spans="1:13" ht="13.5" customHeight="1" x14ac:dyDescent="0.15">
      <c r="A25" s="299"/>
      <c r="B25" s="7">
        <v>123</v>
      </c>
      <c r="C25" s="300" t="s">
        <v>23</v>
      </c>
      <c r="D25" s="301">
        <v>220661.924</v>
      </c>
      <c r="E25" s="302">
        <v>238327</v>
      </c>
      <c r="F25" s="303">
        <f t="shared" si="2"/>
        <v>92.58788303465407</v>
      </c>
      <c r="G25" s="304">
        <f t="shared" si="3"/>
        <v>1.3828683908624084</v>
      </c>
      <c r="H25" s="305">
        <v>1196499.6529999999</v>
      </c>
      <c r="I25" s="306">
        <v>1215277</v>
      </c>
      <c r="J25" s="307">
        <f t="shared" si="0"/>
        <v>98.454891600844903</v>
      </c>
      <c r="K25" s="308">
        <f t="shared" si="4"/>
        <v>1.5552759118394024</v>
      </c>
      <c r="L25" s="304">
        <f t="shared" si="1"/>
        <v>18.44228900917199</v>
      </c>
      <c r="M25" s="112"/>
    </row>
    <row r="26" spans="1:13" ht="13.5" customHeight="1" x14ac:dyDescent="0.15">
      <c r="A26" s="299"/>
      <c r="B26" s="7">
        <v>124</v>
      </c>
      <c r="C26" s="300" t="s">
        <v>24</v>
      </c>
      <c r="D26" s="301">
        <v>33388.597999999998</v>
      </c>
      <c r="E26" s="302">
        <v>55090</v>
      </c>
      <c r="F26" s="303">
        <f t="shared" si="2"/>
        <v>60.607366128153927</v>
      </c>
      <c r="G26" s="304">
        <f t="shared" si="3"/>
        <v>0.20924333456555844</v>
      </c>
      <c r="H26" s="305">
        <v>135116.71400000001</v>
      </c>
      <c r="I26" s="306">
        <v>231562</v>
      </c>
      <c r="J26" s="307">
        <f t="shared" si="0"/>
        <v>58.350123940888409</v>
      </c>
      <c r="K26" s="308">
        <f t="shared" si="4"/>
        <v>0.17563211994604211</v>
      </c>
      <c r="L26" s="304">
        <f t="shared" si="1"/>
        <v>24.710931025157993</v>
      </c>
      <c r="M26" s="112"/>
    </row>
    <row r="27" spans="1:13" ht="13.5" customHeight="1" x14ac:dyDescent="0.15">
      <c r="A27" s="299"/>
      <c r="B27" s="7">
        <v>125</v>
      </c>
      <c r="C27" s="300" t="s">
        <v>25</v>
      </c>
      <c r="D27" s="301">
        <v>13211.436</v>
      </c>
      <c r="E27" s="302">
        <v>30791</v>
      </c>
      <c r="F27" s="303">
        <f t="shared" si="2"/>
        <v>42.906810431619633</v>
      </c>
      <c r="G27" s="304">
        <f t="shared" si="3"/>
        <v>8.2794878749909276E-2</v>
      </c>
      <c r="H27" s="305">
        <v>68934.915999999997</v>
      </c>
      <c r="I27" s="306">
        <v>138056</v>
      </c>
      <c r="J27" s="307">
        <f t="shared" si="0"/>
        <v>49.932575186880683</v>
      </c>
      <c r="K27" s="308">
        <f t="shared" si="4"/>
        <v>8.960538690559286E-2</v>
      </c>
      <c r="L27" s="304">
        <f t="shared" si="1"/>
        <v>19.165086093671313</v>
      </c>
      <c r="M27" s="112"/>
    </row>
    <row r="28" spans="1:13" ht="13.5" customHeight="1" x14ac:dyDescent="0.15">
      <c r="A28" s="299"/>
      <c r="B28" s="7">
        <v>126</v>
      </c>
      <c r="C28" s="300" t="s">
        <v>26</v>
      </c>
      <c r="D28" s="301">
        <v>377.26299999999998</v>
      </c>
      <c r="E28" s="302">
        <v>199</v>
      </c>
      <c r="F28" s="303">
        <f t="shared" si="2"/>
        <v>189.57939698492461</v>
      </c>
      <c r="G28" s="304">
        <f t="shared" si="3"/>
        <v>2.3642732207026567E-3</v>
      </c>
      <c r="H28" s="305">
        <v>2641.8330000000001</v>
      </c>
      <c r="I28" s="306">
        <v>2769</v>
      </c>
      <c r="J28" s="307">
        <f t="shared" si="0"/>
        <v>95.40747562296859</v>
      </c>
      <c r="K28" s="308">
        <f t="shared" si="4"/>
        <v>3.4339995149187262E-3</v>
      </c>
      <c r="L28" s="304">
        <f t="shared" si="1"/>
        <v>14.280350044836293</v>
      </c>
      <c r="M28" s="112"/>
    </row>
    <row r="29" spans="1:13" ht="13.5" customHeight="1" x14ac:dyDescent="0.15">
      <c r="A29" s="299"/>
      <c r="B29" s="7">
        <v>127</v>
      </c>
      <c r="C29" s="310" t="s">
        <v>27</v>
      </c>
      <c r="D29" s="301">
        <v>29169.455000000002</v>
      </c>
      <c r="E29" s="302">
        <v>32881</v>
      </c>
      <c r="F29" s="303">
        <f t="shared" si="2"/>
        <v>88.712189410297754</v>
      </c>
      <c r="G29" s="304">
        <f t="shared" si="3"/>
        <v>0.18280234562888811</v>
      </c>
      <c r="H29" s="305">
        <v>154962.56400000001</v>
      </c>
      <c r="I29" s="306">
        <v>173017</v>
      </c>
      <c r="J29" s="307">
        <f t="shared" si="0"/>
        <v>89.564935237577814</v>
      </c>
      <c r="K29" s="308">
        <f t="shared" si="4"/>
        <v>0.20142884489919008</v>
      </c>
      <c r="L29" s="304">
        <f t="shared" si="1"/>
        <v>18.823549538067788</v>
      </c>
      <c r="M29" s="112"/>
    </row>
    <row r="30" spans="1:13" ht="13.5" customHeight="1" x14ac:dyDescent="0.15">
      <c r="A30" s="299"/>
      <c r="B30" s="7">
        <v>128</v>
      </c>
      <c r="C30" s="300" t="s">
        <v>28</v>
      </c>
      <c r="D30" s="301">
        <v>155.065</v>
      </c>
      <c r="E30" s="302">
        <v>104</v>
      </c>
      <c r="F30" s="303">
        <f t="shared" si="2"/>
        <v>149.10096153846152</v>
      </c>
      <c r="G30" s="304">
        <f t="shared" si="3"/>
        <v>9.7177837998493736E-4</v>
      </c>
      <c r="H30" s="305">
        <v>790.13</v>
      </c>
      <c r="I30" s="306">
        <v>793</v>
      </c>
      <c r="J30" s="307">
        <f t="shared" si="0"/>
        <v>99.638083228247169</v>
      </c>
      <c r="K30" s="308">
        <f t="shared" si="4"/>
        <v>1.027054335653591E-3</v>
      </c>
      <c r="L30" s="304">
        <f t="shared" si="1"/>
        <v>19.625251540885678</v>
      </c>
      <c r="M30" s="112"/>
    </row>
    <row r="31" spans="1:13" ht="13.5" customHeight="1" x14ac:dyDescent="0.15">
      <c r="A31" s="299"/>
      <c r="B31" s="7">
        <v>129</v>
      </c>
      <c r="C31" s="300" t="s">
        <v>29</v>
      </c>
      <c r="D31" s="301">
        <v>1410.606</v>
      </c>
      <c r="E31" s="302">
        <v>2102</v>
      </c>
      <c r="F31" s="303">
        <f t="shared" si="2"/>
        <v>67.10780209324453</v>
      </c>
      <c r="G31" s="304">
        <f t="shared" si="3"/>
        <v>8.8401406731179362E-3</v>
      </c>
      <c r="H31" s="305">
        <v>37172.671999999999</v>
      </c>
      <c r="I31" s="306">
        <v>67292</v>
      </c>
      <c r="J31" s="307">
        <f t="shared" si="0"/>
        <v>55.240848837900494</v>
      </c>
      <c r="K31" s="308">
        <f t="shared" si="4"/>
        <v>4.8319079069809832E-2</v>
      </c>
      <c r="L31" s="304">
        <f t="shared" si="1"/>
        <v>3.7947393181743836</v>
      </c>
      <c r="M31" s="112"/>
    </row>
    <row r="32" spans="1:13" ht="13.5" customHeight="1" x14ac:dyDescent="0.15">
      <c r="A32" s="299"/>
      <c r="B32" s="7">
        <v>130</v>
      </c>
      <c r="C32" s="310" t="s">
        <v>30</v>
      </c>
      <c r="D32" s="301">
        <v>3179.6149999999998</v>
      </c>
      <c r="E32" s="302">
        <v>3427</v>
      </c>
      <c r="F32" s="303">
        <f t="shared" si="2"/>
        <v>92.781295593813823</v>
      </c>
      <c r="G32" s="304">
        <f t="shared" si="3"/>
        <v>1.9926360646669503E-2</v>
      </c>
      <c r="H32" s="305">
        <v>4235.3320000000003</v>
      </c>
      <c r="I32" s="306">
        <v>6562</v>
      </c>
      <c r="J32" s="307">
        <f t="shared" si="0"/>
        <v>64.543309966473643</v>
      </c>
      <c r="K32" s="308">
        <f t="shared" si="4"/>
        <v>5.5053169649708208E-3</v>
      </c>
      <c r="L32" s="304">
        <f t="shared" si="1"/>
        <v>75.073571564165448</v>
      </c>
      <c r="M32" s="112"/>
    </row>
    <row r="33" spans="1:13" ht="13.5" customHeight="1" x14ac:dyDescent="0.15">
      <c r="A33" s="299"/>
      <c r="B33" s="7">
        <v>131</v>
      </c>
      <c r="C33" s="300" t="s">
        <v>31</v>
      </c>
      <c r="D33" s="301">
        <v>1006.255</v>
      </c>
      <c r="E33" s="302">
        <v>1475</v>
      </c>
      <c r="F33" s="303">
        <f t="shared" si="2"/>
        <v>68.22067796610169</v>
      </c>
      <c r="G33" s="304">
        <f t="shared" si="3"/>
        <v>6.3061093976831866E-3</v>
      </c>
      <c r="H33" s="305">
        <v>4200.3670000000002</v>
      </c>
      <c r="I33" s="306">
        <v>5804</v>
      </c>
      <c r="J33" s="307">
        <f t="shared" si="0"/>
        <v>72.370210199862171</v>
      </c>
      <c r="K33" s="308">
        <f t="shared" si="4"/>
        <v>5.4598675391217483E-3</v>
      </c>
      <c r="L33" s="304">
        <f t="shared" si="1"/>
        <v>23.956359051482881</v>
      </c>
      <c r="M33" s="112"/>
    </row>
    <row r="34" spans="1:13" ht="13.5" customHeight="1" x14ac:dyDescent="0.15">
      <c r="A34" s="299"/>
      <c r="B34" s="7">
        <v>132</v>
      </c>
      <c r="C34" s="300" t="s">
        <v>32</v>
      </c>
      <c r="D34" s="301">
        <v>490.68099999999998</v>
      </c>
      <c r="E34" s="302">
        <v>471</v>
      </c>
      <c r="F34" s="303">
        <f t="shared" si="2"/>
        <v>104.17855626326964</v>
      </c>
      <c r="G34" s="304">
        <f t="shared" si="3"/>
        <v>3.0750536050649022E-3</v>
      </c>
      <c r="H34" s="305">
        <v>712.66899999999998</v>
      </c>
      <c r="I34" s="306">
        <v>976</v>
      </c>
      <c r="J34" s="307">
        <f t="shared" si="0"/>
        <v>73.019364754098362</v>
      </c>
      <c r="K34" s="308">
        <f t="shared" si="4"/>
        <v>9.2636627686065449E-4</v>
      </c>
      <c r="L34" s="304">
        <f t="shared" si="1"/>
        <v>68.851177755732323</v>
      </c>
      <c r="M34" s="112"/>
    </row>
    <row r="35" spans="1:13" ht="13.5" customHeight="1" x14ac:dyDescent="0.15">
      <c r="A35" s="299"/>
      <c r="B35" s="311"/>
      <c r="C35" s="312" t="s">
        <v>307</v>
      </c>
      <c r="D35" s="313">
        <f>D15+D16+D17+D18+D19+D20+D21+D22+D23+D24</f>
        <v>1804002.1850000001</v>
      </c>
      <c r="E35" s="314">
        <f>E15+E16+E17+E18+E19+E20+E21+E22+E23+E24</f>
        <v>1883049</v>
      </c>
      <c r="F35" s="315">
        <f t="shared" si="2"/>
        <v>95.802190224471062</v>
      </c>
      <c r="G35" s="316">
        <f t="shared" si="3"/>
        <v>11.305519110234982</v>
      </c>
      <c r="H35" s="317">
        <f>H15+H16+H17++H18+H19+H20+H21+H22+H23+H24</f>
        <v>11578266.470999999</v>
      </c>
      <c r="I35" s="314">
        <f>I15+I16+I17+I18+I19+I20+I21+I22+I23+I24</f>
        <v>12634492</v>
      </c>
      <c r="J35" s="318">
        <f t="shared" si="0"/>
        <v>91.640142484557344</v>
      </c>
      <c r="K35" s="319">
        <f t="shared" si="4"/>
        <v>15.050066164293408</v>
      </c>
      <c r="L35" s="316">
        <f t="shared" si="1"/>
        <v>15.580935103873031</v>
      </c>
      <c r="M35" s="112"/>
    </row>
    <row r="36" spans="1:13" ht="13.5" customHeight="1" x14ac:dyDescent="0.15">
      <c r="A36" s="299"/>
      <c r="B36" s="311"/>
      <c r="C36" s="312" t="s">
        <v>308</v>
      </c>
      <c r="D36" s="313">
        <f>D37-D35</f>
        <v>3740986.571</v>
      </c>
      <c r="E36" s="314">
        <f>E37-E35</f>
        <v>4031772</v>
      </c>
      <c r="F36" s="315">
        <f t="shared" si="2"/>
        <v>92.787651955517319</v>
      </c>
      <c r="G36" s="316">
        <f t="shared" si="3"/>
        <v>23.444425689303106</v>
      </c>
      <c r="H36" s="317">
        <f>H37-H35</f>
        <v>29748537.570000008</v>
      </c>
      <c r="I36" s="314">
        <f>I37-I35</f>
        <v>32101111</v>
      </c>
      <c r="J36" s="318">
        <f t="shared" si="0"/>
        <v>92.671364458382783</v>
      </c>
      <c r="K36" s="319">
        <f t="shared" si="4"/>
        <v>38.668781707595265</v>
      </c>
      <c r="L36" s="316">
        <f t="shared" si="1"/>
        <v>12.575362947496982</v>
      </c>
      <c r="M36" s="112"/>
    </row>
    <row r="37" spans="1:13" ht="13.5" customHeight="1" thickBot="1" x14ac:dyDescent="0.2">
      <c r="A37" s="320" t="s">
        <v>33</v>
      </c>
      <c r="B37" s="321" t="s">
        <v>34</v>
      </c>
      <c r="C37" s="322"/>
      <c r="D37" s="323">
        <f>SUM(D10:D34)</f>
        <v>5544988.7560000001</v>
      </c>
      <c r="E37" s="324">
        <f>SUM(E10:E34)</f>
        <v>5914821</v>
      </c>
      <c r="F37" s="325">
        <f t="shared" si="2"/>
        <v>93.747363715655979</v>
      </c>
      <c r="G37" s="326">
        <f t="shared" si="3"/>
        <v>34.749944799538085</v>
      </c>
      <c r="H37" s="327">
        <f>SUM(H10:H34)</f>
        <v>41326804.041000009</v>
      </c>
      <c r="I37" s="324">
        <f>SUM(I10:I34)</f>
        <v>44735603</v>
      </c>
      <c r="J37" s="328">
        <f t="shared" si="0"/>
        <v>92.380120685978028</v>
      </c>
      <c r="K37" s="329">
        <f t="shared" si="4"/>
        <v>53.718847871888677</v>
      </c>
      <c r="L37" s="326">
        <f t="shared" si="1"/>
        <v>13.417414882841797</v>
      </c>
      <c r="M37" s="112"/>
    </row>
    <row r="38" spans="1:13" ht="13.5" customHeight="1" x14ac:dyDescent="0.15">
      <c r="A38" s="330" t="s">
        <v>35</v>
      </c>
      <c r="B38" s="8">
        <v>601</v>
      </c>
      <c r="C38" s="331" t="s">
        <v>36</v>
      </c>
      <c r="D38" s="332">
        <v>405477.109</v>
      </c>
      <c r="E38" s="333">
        <v>446343</v>
      </c>
      <c r="F38" s="292">
        <f t="shared" si="2"/>
        <v>90.844285448634793</v>
      </c>
      <c r="G38" s="298">
        <f t="shared" si="3"/>
        <v>2.5410884990487594</v>
      </c>
      <c r="H38" s="334">
        <v>1579820.6089999999</v>
      </c>
      <c r="I38" s="335">
        <v>1886230</v>
      </c>
      <c r="J38" s="336">
        <f t="shared" si="0"/>
        <v>83.755459779560283</v>
      </c>
      <c r="K38" s="297">
        <f t="shared" si="4"/>
        <v>2.0535375267719824</v>
      </c>
      <c r="L38" s="298">
        <f t="shared" si="1"/>
        <v>25.666022248985616</v>
      </c>
      <c r="M38" s="112"/>
    </row>
    <row r="39" spans="1:13" ht="13.5" customHeight="1" x14ac:dyDescent="0.15">
      <c r="A39" s="299"/>
      <c r="B39" s="7">
        <v>602</v>
      </c>
      <c r="C39" s="337" t="s">
        <v>37</v>
      </c>
      <c r="D39" s="301">
        <v>5974.4229999999998</v>
      </c>
      <c r="E39" s="302">
        <v>6084</v>
      </c>
      <c r="F39" s="303">
        <f t="shared" si="2"/>
        <v>98.198931623931614</v>
      </c>
      <c r="G39" s="304">
        <f t="shared" si="3"/>
        <v>3.7441170504528748E-2</v>
      </c>
      <c r="H39" s="305">
        <v>15892.647999999999</v>
      </c>
      <c r="I39" s="306">
        <v>16334</v>
      </c>
      <c r="J39" s="307">
        <f t="shared" si="0"/>
        <v>97.29795518550263</v>
      </c>
      <c r="K39" s="308">
        <f t="shared" si="4"/>
        <v>2.0658136045228467E-2</v>
      </c>
      <c r="L39" s="304">
        <f t="shared" si="1"/>
        <v>37.592369754870305</v>
      </c>
      <c r="M39" s="112"/>
    </row>
    <row r="40" spans="1:13" ht="13.5" customHeight="1" x14ac:dyDescent="0.15">
      <c r="A40" s="299"/>
      <c r="B40" s="7">
        <v>605</v>
      </c>
      <c r="C40" s="338" t="s">
        <v>38</v>
      </c>
      <c r="D40" s="301">
        <v>3.25</v>
      </c>
      <c r="E40" s="302">
        <v>4</v>
      </c>
      <c r="F40" s="303">
        <f t="shared" si="2"/>
        <v>81.25</v>
      </c>
      <c r="G40" s="304">
        <f t="shared" si="3"/>
        <v>2.0367457098320363E-5</v>
      </c>
      <c r="H40" s="305">
        <v>33.097000000000001</v>
      </c>
      <c r="I40" s="306">
        <v>56</v>
      </c>
      <c r="J40" s="307">
        <f t="shared" si="0"/>
        <v>59.101785714285718</v>
      </c>
      <c r="K40" s="308">
        <f t="shared" si="4"/>
        <v>4.3021296934842241E-5</v>
      </c>
      <c r="L40" s="304">
        <f t="shared" si="1"/>
        <v>9.8196211136961047</v>
      </c>
      <c r="M40" s="112"/>
    </row>
    <row r="41" spans="1:13" ht="13.5" customHeight="1" x14ac:dyDescent="0.15">
      <c r="A41" s="299"/>
      <c r="B41" s="7">
        <v>606</v>
      </c>
      <c r="C41" s="309" t="s">
        <v>39</v>
      </c>
      <c r="D41" s="301">
        <v>73561.278999999995</v>
      </c>
      <c r="E41" s="302">
        <v>75025</v>
      </c>
      <c r="F41" s="303">
        <f t="shared" si="2"/>
        <v>98.049022325891372</v>
      </c>
      <c r="G41" s="304">
        <f t="shared" si="3"/>
        <v>0.46100190588617668</v>
      </c>
      <c r="H41" s="305">
        <v>253999.58600000001</v>
      </c>
      <c r="I41" s="306">
        <v>288465</v>
      </c>
      <c r="J41" s="307">
        <f t="shared" si="0"/>
        <v>88.05213318773508</v>
      </c>
      <c r="K41" s="308">
        <f t="shared" si="4"/>
        <v>0.33016260116122298</v>
      </c>
      <c r="L41" s="304">
        <f t="shared" si="1"/>
        <v>28.961180669011011</v>
      </c>
      <c r="M41" s="112"/>
    </row>
    <row r="42" spans="1:13" ht="13.5" customHeight="1" x14ac:dyDescent="0.15">
      <c r="A42" s="299"/>
      <c r="B42" s="7">
        <v>607</v>
      </c>
      <c r="C42" s="339" t="s">
        <v>40</v>
      </c>
      <c r="D42" s="301">
        <v>85.847999999999999</v>
      </c>
      <c r="E42" s="302">
        <v>199</v>
      </c>
      <c r="F42" s="303">
        <f t="shared" si="2"/>
        <v>43.139698492462308</v>
      </c>
      <c r="G42" s="304">
        <f t="shared" si="3"/>
        <v>5.3800167906972501E-4</v>
      </c>
      <c r="H42" s="305">
        <v>284.86</v>
      </c>
      <c r="I42" s="306">
        <v>341</v>
      </c>
      <c r="J42" s="307">
        <f t="shared" si="0"/>
        <v>83.53665689149561</v>
      </c>
      <c r="K42" s="308">
        <f t="shared" si="4"/>
        <v>3.7027666087135271E-4</v>
      </c>
      <c r="L42" s="304">
        <f t="shared" si="1"/>
        <v>30.13690935898336</v>
      </c>
      <c r="M42" s="112"/>
    </row>
    <row r="43" spans="1:13" ht="13.5" customHeight="1" x14ac:dyDescent="0.15">
      <c r="A43" s="299"/>
      <c r="B43" s="7">
        <v>608</v>
      </c>
      <c r="C43" s="339" t="s">
        <v>309</v>
      </c>
      <c r="D43" s="301">
        <v>5.0460000000000003</v>
      </c>
      <c r="E43" s="302"/>
      <c r="F43" s="303" t="s">
        <v>486</v>
      </c>
      <c r="G43" s="304"/>
      <c r="H43" s="305">
        <v>5.673</v>
      </c>
      <c r="I43" s="306">
        <v>16</v>
      </c>
      <c r="J43" s="307">
        <f t="shared" si="0"/>
        <v>35.456249999999997</v>
      </c>
      <c r="K43" s="308">
        <f t="shared" si="4"/>
        <v>7.3740767293519058E-6</v>
      </c>
      <c r="L43" s="304">
        <f t="shared" si="1"/>
        <v>88.947646747752515</v>
      </c>
      <c r="M43" s="112"/>
    </row>
    <row r="44" spans="1:13" ht="13.5" customHeight="1" x14ac:dyDescent="0.15">
      <c r="A44" s="299"/>
      <c r="B44" s="7">
        <v>609</v>
      </c>
      <c r="C44" s="339" t="s">
        <v>41</v>
      </c>
      <c r="D44" s="301">
        <v>403.81900000000002</v>
      </c>
      <c r="E44" s="302">
        <v>7</v>
      </c>
      <c r="F44" s="303">
        <f t="shared" si="2"/>
        <v>5768.8428571428576</v>
      </c>
      <c r="G44" s="304">
        <f t="shared" si="3"/>
        <v>2.5306972793805015E-3</v>
      </c>
      <c r="H44" s="305">
        <v>640.30999999999995</v>
      </c>
      <c r="I44" s="306">
        <v>276</v>
      </c>
      <c r="J44" s="307">
        <f t="shared" si="0"/>
        <v>231.99637681159419</v>
      </c>
      <c r="K44" s="308">
        <f t="shared" si="4"/>
        <v>8.3231007766108194E-4</v>
      </c>
      <c r="L44" s="304">
        <f t="shared" si="1"/>
        <v>63.066171073386336</v>
      </c>
      <c r="M44" s="112"/>
    </row>
    <row r="45" spans="1:13" ht="13.5" customHeight="1" x14ac:dyDescent="0.15">
      <c r="A45" s="299"/>
      <c r="B45" s="7">
        <v>610</v>
      </c>
      <c r="C45" s="300" t="s">
        <v>42</v>
      </c>
      <c r="D45" s="301">
        <v>449.52699999999999</v>
      </c>
      <c r="E45" s="302">
        <v>436</v>
      </c>
      <c r="F45" s="303">
        <f t="shared" si="2"/>
        <v>103.10252293577982</v>
      </c>
      <c r="G45" s="304">
        <f t="shared" si="3"/>
        <v>2.8171451960112789E-3</v>
      </c>
      <c r="H45" s="305">
        <v>1374.84</v>
      </c>
      <c r="I45" s="306">
        <v>1508</v>
      </c>
      <c r="J45" s="307">
        <f t="shared" si="0"/>
        <v>91.169761273209545</v>
      </c>
      <c r="K45" s="308">
        <f t="shared" si="4"/>
        <v>1.7870924820345803E-3</v>
      </c>
      <c r="L45" s="304">
        <f t="shared" si="1"/>
        <v>32.696677431555671</v>
      </c>
      <c r="M45" s="112"/>
    </row>
    <row r="46" spans="1:13" ht="13.5" customHeight="1" x14ac:dyDescent="0.15">
      <c r="A46" s="299"/>
      <c r="B46" s="7">
        <v>611</v>
      </c>
      <c r="C46" s="300" t="s">
        <v>43</v>
      </c>
      <c r="D46" s="301">
        <v>461.96100000000001</v>
      </c>
      <c r="E46" s="302">
        <v>647</v>
      </c>
      <c r="F46" s="303">
        <f t="shared" si="2"/>
        <v>71.400463678516232</v>
      </c>
      <c r="G46" s="304">
        <f t="shared" si="3"/>
        <v>2.8950679534145147E-3</v>
      </c>
      <c r="H46" s="305">
        <v>963.88400000000001</v>
      </c>
      <c r="I46" s="306">
        <v>1209</v>
      </c>
      <c r="J46" s="307">
        <f t="shared" si="0"/>
        <v>79.725723738626968</v>
      </c>
      <c r="K46" s="308">
        <f t="shared" si="4"/>
        <v>1.2529093203233973E-3</v>
      </c>
      <c r="L46" s="304">
        <f t="shared" si="1"/>
        <v>47.927032713480045</v>
      </c>
      <c r="M46" s="112"/>
    </row>
    <row r="47" spans="1:13" ht="13.5" customHeight="1" x14ac:dyDescent="0.15">
      <c r="A47" s="299"/>
      <c r="B47" s="7">
        <v>612</v>
      </c>
      <c r="C47" s="300" t="s">
        <v>44</v>
      </c>
      <c r="D47" s="301">
        <v>1802.365</v>
      </c>
      <c r="E47" s="302">
        <v>2674</v>
      </c>
      <c r="F47" s="303">
        <f t="shared" si="2"/>
        <v>67.403328347045615</v>
      </c>
      <c r="G47" s="304">
        <f t="shared" si="3"/>
        <v>1.1295259019388977E-2</v>
      </c>
      <c r="H47" s="305">
        <v>8349.6980000000003</v>
      </c>
      <c r="I47" s="306">
        <v>10603</v>
      </c>
      <c r="J47" s="307">
        <f t="shared" si="0"/>
        <v>78.748448552296523</v>
      </c>
      <c r="K47" s="308">
        <f t="shared" si="4"/>
        <v>1.0853395684631791E-2</v>
      </c>
      <c r="L47" s="304">
        <f t="shared" si="1"/>
        <v>21.585990295696924</v>
      </c>
      <c r="M47" s="112"/>
    </row>
    <row r="48" spans="1:13" ht="13.5" customHeight="1" x14ac:dyDescent="0.15">
      <c r="A48" s="299"/>
      <c r="B48" s="7">
        <v>613</v>
      </c>
      <c r="C48" s="300" t="s">
        <v>45</v>
      </c>
      <c r="D48" s="301">
        <v>326.61200000000002</v>
      </c>
      <c r="E48" s="302">
        <v>432</v>
      </c>
      <c r="F48" s="303">
        <f t="shared" si="2"/>
        <v>75.604629629629642</v>
      </c>
      <c r="G48" s="304">
        <f t="shared" si="3"/>
        <v>2.0468479685528031E-3</v>
      </c>
      <c r="H48" s="305">
        <v>1520.7249999999999</v>
      </c>
      <c r="I48" s="306">
        <v>1881</v>
      </c>
      <c r="J48" s="307">
        <f t="shared" si="0"/>
        <v>80.846624136097816</v>
      </c>
      <c r="K48" s="308">
        <f t="shared" si="4"/>
        <v>1.9767218110776797E-3</v>
      </c>
      <c r="L48" s="304">
        <f t="shared" si="1"/>
        <v>21.477387430337505</v>
      </c>
      <c r="M48" s="112"/>
    </row>
    <row r="49" spans="1:13" ht="13.5" customHeight="1" x14ac:dyDescent="0.15">
      <c r="A49" s="299"/>
      <c r="B49" s="7">
        <v>614</v>
      </c>
      <c r="C49" s="300" t="s">
        <v>46</v>
      </c>
      <c r="D49" s="301">
        <v>147.15299999999999</v>
      </c>
      <c r="E49" s="302">
        <v>193</v>
      </c>
      <c r="F49" s="303">
        <f t="shared" si="2"/>
        <v>76.245077720207249</v>
      </c>
      <c r="G49" s="304">
        <f t="shared" si="3"/>
        <v>9.2219458904281104E-4</v>
      </c>
      <c r="H49" s="305">
        <v>1388.596</v>
      </c>
      <c r="I49" s="306">
        <v>1501</v>
      </c>
      <c r="J49" s="307">
        <f t="shared" si="0"/>
        <v>92.51139240506329</v>
      </c>
      <c r="K49" s="308">
        <f t="shared" si="4"/>
        <v>1.8049732857520074E-3</v>
      </c>
      <c r="L49" s="304">
        <f t="shared" si="1"/>
        <v>10.597250748237789</v>
      </c>
      <c r="M49" s="112"/>
    </row>
    <row r="50" spans="1:13" ht="13.5" customHeight="1" x14ac:dyDescent="0.15">
      <c r="A50" s="299"/>
      <c r="B50" s="7">
        <v>615</v>
      </c>
      <c r="C50" s="300" t="s">
        <v>47</v>
      </c>
      <c r="D50" s="301">
        <v>67.034999999999997</v>
      </c>
      <c r="E50" s="302">
        <v>75</v>
      </c>
      <c r="F50" s="303">
        <f t="shared" si="2"/>
        <v>89.38</v>
      </c>
      <c r="G50" s="304">
        <f t="shared" si="3"/>
        <v>4.2010230356489392E-4</v>
      </c>
      <c r="H50" s="305">
        <v>538.59</v>
      </c>
      <c r="I50" s="306">
        <v>688</v>
      </c>
      <c r="J50" s="307">
        <f t="shared" si="0"/>
        <v>78.283430232558146</v>
      </c>
      <c r="K50" s="308">
        <f t="shared" si="4"/>
        <v>7.0008883935512834E-4</v>
      </c>
      <c r="L50" s="304">
        <f t="shared" si="1"/>
        <v>12.446387790341445</v>
      </c>
      <c r="M50" s="112"/>
    </row>
    <row r="51" spans="1:13" ht="13.5" customHeight="1" x14ac:dyDescent="0.15">
      <c r="A51" s="299"/>
      <c r="B51" s="7">
        <v>616</v>
      </c>
      <c r="C51" s="435" t="s">
        <v>310</v>
      </c>
      <c r="D51" s="340"/>
      <c r="E51" s="302"/>
      <c r="F51" s="303"/>
      <c r="G51" s="304"/>
      <c r="H51" s="341">
        <v>7.1870000000000003</v>
      </c>
      <c r="I51" s="306"/>
      <c r="J51" s="307" t="s">
        <v>311</v>
      </c>
      <c r="K51" s="308"/>
      <c r="L51" s="304"/>
      <c r="M51" s="112"/>
    </row>
    <row r="52" spans="1:13" ht="13.5" customHeight="1" x14ac:dyDescent="0.15">
      <c r="A52" s="299"/>
      <c r="B52" s="7">
        <v>617</v>
      </c>
      <c r="C52" s="434" t="s">
        <v>48</v>
      </c>
      <c r="D52" s="301">
        <v>17.321000000000002</v>
      </c>
      <c r="E52" s="302">
        <v>13</v>
      </c>
      <c r="F52" s="303">
        <f t="shared" si="2"/>
        <v>133.23846153846154</v>
      </c>
      <c r="G52" s="304">
        <f t="shared" si="3"/>
        <v>1.0854914596923292E-4</v>
      </c>
      <c r="H52" s="305">
        <v>284.46899999999999</v>
      </c>
      <c r="I52" s="306">
        <v>221</v>
      </c>
      <c r="J52" s="307">
        <f t="shared" si="0"/>
        <v>128.71900452488688</v>
      </c>
      <c r="K52" s="308">
        <f t="shared" si="4"/>
        <v>3.6976841761360957E-4</v>
      </c>
      <c r="L52" s="304">
        <f t="shared" si="1"/>
        <v>6.0888884201793525</v>
      </c>
      <c r="M52" s="112"/>
    </row>
    <row r="53" spans="1:13" ht="13.5" customHeight="1" x14ac:dyDescent="0.15">
      <c r="A53" s="299"/>
      <c r="B53" s="7">
        <v>618</v>
      </c>
      <c r="C53" s="436" t="s">
        <v>49</v>
      </c>
      <c r="D53" s="301">
        <v>1558.1079999999999</v>
      </c>
      <c r="E53" s="302">
        <v>1649</v>
      </c>
      <c r="F53" s="303">
        <f t="shared" si="2"/>
        <v>94.488053365676166</v>
      </c>
      <c r="G53" s="304">
        <f t="shared" si="3"/>
        <v>9.764522413707611E-3</v>
      </c>
      <c r="H53" s="305">
        <v>4872.4459999999999</v>
      </c>
      <c r="I53" s="306">
        <v>4454</v>
      </c>
      <c r="J53" s="307">
        <f t="shared" si="0"/>
        <v>109.39483610237988</v>
      </c>
      <c r="K53" s="308">
        <f t="shared" si="4"/>
        <v>6.3334727064381768E-3</v>
      </c>
      <c r="L53" s="304">
        <f t="shared" si="1"/>
        <v>31.97794290588341</v>
      </c>
      <c r="M53" s="112"/>
    </row>
    <row r="54" spans="1:13" ht="13.5" customHeight="1" x14ac:dyDescent="0.15">
      <c r="A54" s="299"/>
      <c r="B54" s="7">
        <v>619</v>
      </c>
      <c r="C54" s="437" t="s">
        <v>50</v>
      </c>
      <c r="D54" s="301">
        <v>1067.394</v>
      </c>
      <c r="E54" s="302">
        <v>1055</v>
      </c>
      <c r="F54" s="303">
        <f t="shared" si="2"/>
        <v>101.17478672985783</v>
      </c>
      <c r="G54" s="304">
        <f t="shared" si="3"/>
        <v>6.6892620006167892E-3</v>
      </c>
      <c r="H54" s="305">
        <v>2283.5659999999998</v>
      </c>
      <c r="I54" s="306">
        <v>2253</v>
      </c>
      <c r="J54" s="307">
        <f t="shared" si="0"/>
        <v>101.35667998224589</v>
      </c>
      <c r="K54" s="308">
        <f t="shared" si="4"/>
        <v>2.9683044069344637E-3</v>
      </c>
      <c r="L54" s="304">
        <f t="shared" si="1"/>
        <v>46.742419531557225</v>
      </c>
      <c r="M54" s="112"/>
    </row>
    <row r="55" spans="1:13" ht="13.5" customHeight="1" x14ac:dyDescent="0.15">
      <c r="A55" s="299"/>
      <c r="B55" s="7">
        <v>620</v>
      </c>
      <c r="C55" s="300" t="s">
        <v>51</v>
      </c>
      <c r="D55" s="301">
        <v>3677.087</v>
      </c>
      <c r="E55" s="302">
        <v>3482</v>
      </c>
      <c r="F55" s="303">
        <f t="shared" si="2"/>
        <v>105.60272831705917</v>
      </c>
      <c r="G55" s="304">
        <f t="shared" si="3"/>
        <v>2.3043972836705083E-2</v>
      </c>
      <c r="H55" s="305">
        <v>25877.574000000001</v>
      </c>
      <c r="I55" s="306">
        <v>28506</v>
      </c>
      <c r="J55" s="307">
        <f t="shared" si="0"/>
        <v>90.779393811829095</v>
      </c>
      <c r="K55" s="308">
        <f t="shared" si="4"/>
        <v>3.3637090824163919E-2</v>
      </c>
      <c r="L55" s="304">
        <f t="shared" si="1"/>
        <v>14.20955070981538</v>
      </c>
      <c r="M55" s="112"/>
    </row>
    <row r="56" spans="1:13" ht="13.5" customHeight="1" x14ac:dyDescent="0.15">
      <c r="A56" s="299"/>
      <c r="B56" s="7">
        <v>621</v>
      </c>
      <c r="C56" s="300" t="s">
        <v>52</v>
      </c>
      <c r="D56" s="301">
        <v>146.404</v>
      </c>
      <c r="E56" s="302">
        <v>100</v>
      </c>
      <c r="F56" s="303">
        <f t="shared" si="2"/>
        <v>146.404</v>
      </c>
      <c r="G56" s="304">
        <f t="shared" si="3"/>
        <v>9.1750067354538279E-4</v>
      </c>
      <c r="H56" s="305">
        <v>192.19499999999999</v>
      </c>
      <c r="I56" s="306">
        <v>249</v>
      </c>
      <c r="J56" s="307">
        <f t="shared" si="0"/>
        <v>77.186746987951807</v>
      </c>
      <c r="K56" s="308">
        <f t="shared" si="4"/>
        <v>2.4982560849599671E-4</v>
      </c>
      <c r="L56" s="304">
        <f t="shared" si="1"/>
        <v>76.174718384973588</v>
      </c>
      <c r="M56" s="112"/>
    </row>
    <row r="57" spans="1:13" ht="13.5" customHeight="1" x14ac:dyDescent="0.15">
      <c r="A57" s="299"/>
      <c r="B57" s="7">
        <v>624</v>
      </c>
      <c r="C57" s="300" t="s">
        <v>53</v>
      </c>
      <c r="D57" s="301">
        <v>2.8740000000000001</v>
      </c>
      <c r="E57" s="302">
        <v>4</v>
      </c>
      <c r="F57" s="303">
        <f t="shared" si="2"/>
        <v>71.850000000000009</v>
      </c>
      <c r="G57" s="304">
        <f t="shared" si="3"/>
        <v>1.8011098984791606E-5</v>
      </c>
      <c r="H57" s="305">
        <v>2183.69</v>
      </c>
      <c r="I57" s="306">
        <v>2227</v>
      </c>
      <c r="J57" s="307">
        <f t="shared" si="0"/>
        <v>98.055231252806479</v>
      </c>
      <c r="K57" s="308">
        <f t="shared" si="4"/>
        <v>2.8384801010256414E-3</v>
      </c>
      <c r="L57" s="304">
        <f t="shared" si="1"/>
        <v>0.13161208779634473</v>
      </c>
      <c r="M57" s="112"/>
    </row>
    <row r="58" spans="1:13" ht="13.5" customHeight="1" x14ac:dyDescent="0.15">
      <c r="A58" s="299"/>
      <c r="B58" s="7">
        <v>625</v>
      </c>
      <c r="C58" s="300" t="s">
        <v>54</v>
      </c>
      <c r="D58" s="301">
        <v>2439.7959999999998</v>
      </c>
      <c r="E58" s="302">
        <v>28</v>
      </c>
      <c r="F58" s="303">
        <f t="shared" si="2"/>
        <v>8713.557142857142</v>
      </c>
      <c r="G58" s="304">
        <f t="shared" si="3"/>
        <v>1.5289981648816498E-2</v>
      </c>
      <c r="H58" s="305">
        <v>143390.78899999999</v>
      </c>
      <c r="I58" s="306">
        <v>147967</v>
      </c>
      <c r="J58" s="307">
        <f t="shared" si="0"/>
        <v>96.907275946663773</v>
      </c>
      <c r="K58" s="308">
        <f t="shared" si="4"/>
        <v>0.18638721670514879</v>
      </c>
      <c r="L58" s="304">
        <f t="shared" si="1"/>
        <v>1.7015012031212129</v>
      </c>
      <c r="M58" s="112"/>
    </row>
    <row r="59" spans="1:13" ht="13.5" customHeight="1" x14ac:dyDescent="0.15">
      <c r="A59" s="299"/>
      <c r="B59" s="7">
        <v>626</v>
      </c>
      <c r="C59" s="300" t="s">
        <v>55</v>
      </c>
      <c r="D59" s="301">
        <v>49.003</v>
      </c>
      <c r="E59" s="302">
        <v>79</v>
      </c>
      <c r="F59" s="303">
        <f t="shared" si="2"/>
        <v>62.029113924050641</v>
      </c>
      <c r="G59" s="304">
        <f t="shared" si="3"/>
        <v>3.0709738467353618E-4</v>
      </c>
      <c r="H59" s="305">
        <v>1957.9780000000001</v>
      </c>
      <c r="I59" s="306">
        <v>2095</v>
      </c>
      <c r="J59" s="307">
        <f t="shared" si="0"/>
        <v>93.459570405727931</v>
      </c>
      <c r="K59" s="308">
        <f t="shared" si="4"/>
        <v>2.545087256545564E-3</v>
      </c>
      <c r="L59" s="304">
        <f t="shared" si="1"/>
        <v>2.5027349643356565</v>
      </c>
      <c r="M59" s="112"/>
    </row>
    <row r="60" spans="1:13" ht="13.5" customHeight="1" x14ac:dyDescent="0.15">
      <c r="A60" s="299"/>
      <c r="B60" s="7">
        <v>627</v>
      </c>
      <c r="C60" s="342" t="s">
        <v>56</v>
      </c>
      <c r="D60" s="301">
        <v>1062.1679999999999</v>
      </c>
      <c r="E60" s="302">
        <v>612</v>
      </c>
      <c r="F60" s="303">
        <f t="shared" si="2"/>
        <v>173.55686274509802</v>
      </c>
      <c r="G60" s="304">
        <f t="shared" si="3"/>
        <v>6.6565111296026892E-3</v>
      </c>
      <c r="H60" s="305">
        <v>5526.5810000000001</v>
      </c>
      <c r="I60" s="343">
        <v>3454</v>
      </c>
      <c r="J60" s="307">
        <f t="shared" si="0"/>
        <v>160.00524030110017</v>
      </c>
      <c r="K60" s="308">
        <f t="shared" si="4"/>
        <v>7.1837532778033465E-3</v>
      </c>
      <c r="L60" s="304">
        <f t="shared" si="1"/>
        <v>19.21926051567868</v>
      </c>
      <c r="M60" s="112"/>
    </row>
    <row r="61" spans="1:13" ht="13.5" customHeight="1" x14ac:dyDescent="0.15">
      <c r="A61" s="299"/>
      <c r="B61" s="7">
        <v>628</v>
      </c>
      <c r="C61" s="300" t="s">
        <v>57</v>
      </c>
      <c r="D61" s="301">
        <v>56.768000000000001</v>
      </c>
      <c r="E61" s="302">
        <v>90</v>
      </c>
      <c r="F61" s="303">
        <f t="shared" si="2"/>
        <v>63.075555555555553</v>
      </c>
      <c r="G61" s="304">
        <f t="shared" si="3"/>
        <v>3.5575993986383084E-4</v>
      </c>
      <c r="H61" s="305">
        <v>2010.4159999999999</v>
      </c>
      <c r="I61" s="343">
        <v>1665</v>
      </c>
      <c r="J61" s="307">
        <f t="shared" si="0"/>
        <v>120.7457057057057</v>
      </c>
      <c r="K61" s="308">
        <f t="shared" si="4"/>
        <v>2.6132490466978212E-3</v>
      </c>
      <c r="L61" s="304">
        <f t="shared" si="1"/>
        <v>2.8236942006032586</v>
      </c>
      <c r="M61" s="112"/>
    </row>
    <row r="62" spans="1:13" ht="13.5" customHeight="1" thickBot="1" x14ac:dyDescent="0.2">
      <c r="A62" s="320" t="s">
        <v>58</v>
      </c>
      <c r="B62" s="321" t="s">
        <v>312</v>
      </c>
      <c r="C62" s="322"/>
      <c r="D62" s="323">
        <f>SUM(D38:D61)</f>
        <v>498842.34999999992</v>
      </c>
      <c r="E62" s="324">
        <f>SUM(E38:E61)</f>
        <v>539231</v>
      </c>
      <c r="F62" s="325">
        <f t="shared" si="2"/>
        <v>92.509953990033949</v>
      </c>
      <c r="G62" s="326">
        <f t="shared" si="3"/>
        <v>3.12620004998471</v>
      </c>
      <c r="H62" s="344">
        <f>SUM(H38:H61)</f>
        <v>2053400.0070000004</v>
      </c>
      <c r="I62" s="324">
        <f>SUM(I38:I61)</f>
        <v>2402199</v>
      </c>
      <c r="J62" s="328">
        <f t="shared" si="0"/>
        <v>85.480012563488728</v>
      </c>
      <c r="K62" s="329">
        <f t="shared" si="4"/>
        <v>2.6691220179216892</v>
      </c>
      <c r="L62" s="326">
        <f t="shared" si="1"/>
        <v>24.293481459991046</v>
      </c>
      <c r="M62" s="112"/>
    </row>
    <row r="63" spans="1:13" ht="13.5" customHeight="1" x14ac:dyDescent="0.15">
      <c r="A63" s="330" t="s">
        <v>59</v>
      </c>
      <c r="B63" s="275">
        <v>301</v>
      </c>
      <c r="C63" s="345" t="s">
        <v>60</v>
      </c>
      <c r="D63" s="301">
        <v>0.21</v>
      </c>
      <c r="E63" s="302"/>
      <c r="F63" s="307" t="s">
        <v>311</v>
      </c>
      <c r="G63" s="298"/>
      <c r="H63" s="346">
        <v>8.3670000000000009</v>
      </c>
      <c r="I63" s="347">
        <v>0</v>
      </c>
      <c r="J63" s="307" t="s">
        <v>311</v>
      </c>
      <c r="K63" s="297">
        <f t="shared" si="4"/>
        <v>1.0875885773750644E-5</v>
      </c>
      <c r="L63" s="298"/>
      <c r="M63" s="112"/>
    </row>
    <row r="64" spans="1:13" ht="13.5" customHeight="1" x14ac:dyDescent="0.15">
      <c r="A64" s="299"/>
      <c r="B64" s="280">
        <v>302</v>
      </c>
      <c r="C64" s="348" t="s">
        <v>61</v>
      </c>
      <c r="D64" s="301">
        <v>390617.522</v>
      </c>
      <c r="E64" s="302">
        <v>394157</v>
      </c>
      <c r="F64" s="303">
        <f t="shared" si="2"/>
        <v>99.102013157193696</v>
      </c>
      <c r="G64" s="304">
        <f t="shared" si="3"/>
        <v>2.4479648065191415</v>
      </c>
      <c r="H64" s="301">
        <v>967707.75</v>
      </c>
      <c r="I64" s="343">
        <v>1029417</v>
      </c>
      <c r="J64" s="307">
        <f>H64/I64*100</f>
        <v>94.00541762959034</v>
      </c>
      <c r="K64" s="308">
        <f t="shared" si="4"/>
        <v>1.2578796404175026</v>
      </c>
      <c r="L64" s="304">
        <f t="shared" si="1"/>
        <v>40.365236508646333</v>
      </c>
      <c r="M64" s="112"/>
    </row>
    <row r="65" spans="1:13" ht="13.5" customHeight="1" x14ac:dyDescent="0.15">
      <c r="A65" s="299"/>
      <c r="B65" s="280">
        <v>304</v>
      </c>
      <c r="C65" s="348" t="s">
        <v>62</v>
      </c>
      <c r="D65" s="301">
        <v>4496402.148</v>
      </c>
      <c r="E65" s="302">
        <v>4533503</v>
      </c>
      <c r="F65" s="303">
        <f t="shared" si="2"/>
        <v>99.181629481661318</v>
      </c>
      <c r="G65" s="304">
        <f t="shared" si="3"/>
        <v>28.178547029595542</v>
      </c>
      <c r="H65" s="301">
        <v>15254512.762</v>
      </c>
      <c r="I65" s="343">
        <v>15470237</v>
      </c>
      <c r="J65" s="307">
        <f t="shared" si="0"/>
        <v>98.60555311466787</v>
      </c>
      <c r="K65" s="308">
        <f t="shared" si="4"/>
        <v>19.82865284256405</v>
      </c>
      <c r="L65" s="304">
        <f t="shared" si="1"/>
        <v>29.475881781034889</v>
      </c>
      <c r="M65" s="112"/>
    </row>
    <row r="66" spans="1:13" ht="13.5" customHeight="1" thickBot="1" x14ac:dyDescent="0.2">
      <c r="A66" s="320" t="s">
        <v>63</v>
      </c>
      <c r="B66" s="321" t="s">
        <v>64</v>
      </c>
      <c r="C66" s="322"/>
      <c r="D66" s="323">
        <f>SUM(D63:D65)</f>
        <v>4887019.88</v>
      </c>
      <c r="E66" s="324">
        <f>SUM(E63:E65)</f>
        <v>4927660</v>
      </c>
      <c r="F66" s="325">
        <f t="shared" si="2"/>
        <v>99.175265338923552</v>
      </c>
      <c r="G66" s="326">
        <f t="shared" si="3"/>
        <v>30.626513152165757</v>
      </c>
      <c r="H66" s="344">
        <f>SUM(H63:H65)</f>
        <v>16222228.879000001</v>
      </c>
      <c r="I66" s="324">
        <f>SUM(I63:I65)</f>
        <v>16499654</v>
      </c>
      <c r="J66" s="328">
        <f t="shared" si="0"/>
        <v>98.318600371862345</v>
      </c>
      <c r="K66" s="329">
        <f t="shared" si="4"/>
        <v>21.086543358867331</v>
      </c>
      <c r="L66" s="326">
        <f t="shared" si="1"/>
        <v>30.125452651739764</v>
      </c>
      <c r="M66" s="112"/>
    </row>
    <row r="67" spans="1:13" ht="13.5" customHeight="1" x14ac:dyDescent="0.15">
      <c r="A67" s="350" t="s">
        <v>65</v>
      </c>
      <c r="B67" s="275">
        <v>305</v>
      </c>
      <c r="C67" s="345" t="s">
        <v>66</v>
      </c>
      <c r="D67" s="332">
        <v>312397.99900000001</v>
      </c>
      <c r="E67" s="302">
        <v>303791</v>
      </c>
      <c r="F67" s="292">
        <f t="shared" si="2"/>
        <v>102.83319749432999</v>
      </c>
      <c r="G67" s="298">
        <f t="shared" si="3"/>
        <v>1.9577701053026544</v>
      </c>
      <c r="H67" s="351">
        <v>1157712.071</v>
      </c>
      <c r="I67" s="347">
        <v>1282938</v>
      </c>
      <c r="J67" s="296">
        <f t="shared" si="0"/>
        <v>90.239128547131671</v>
      </c>
      <c r="K67" s="297">
        <f t="shared" si="4"/>
        <v>1.5048576841267232</v>
      </c>
      <c r="L67" s="298">
        <f t="shared" si="1"/>
        <v>26.98408411084106</v>
      </c>
      <c r="M67" s="112"/>
    </row>
    <row r="68" spans="1:13" ht="13.5" customHeight="1" x14ac:dyDescent="0.15">
      <c r="A68" s="352"/>
      <c r="B68" s="280">
        <v>306</v>
      </c>
      <c r="C68" s="348" t="s">
        <v>67</v>
      </c>
      <c r="D68" s="301">
        <v>10457.793</v>
      </c>
      <c r="E68" s="302">
        <v>8564</v>
      </c>
      <c r="F68" s="303">
        <f t="shared" si="2"/>
        <v>122.11341662774404</v>
      </c>
      <c r="G68" s="304">
        <f t="shared" si="3"/>
        <v>6.5538046237112291E-2</v>
      </c>
      <c r="H68" s="305">
        <v>27576.451000000001</v>
      </c>
      <c r="I68" s="343">
        <v>25415</v>
      </c>
      <c r="J68" s="307">
        <f t="shared" si="0"/>
        <v>108.50462718866811</v>
      </c>
      <c r="K68" s="308">
        <f t="shared" si="4"/>
        <v>3.5845384381669856E-2</v>
      </c>
      <c r="L68" s="304">
        <f t="shared" si="1"/>
        <v>37.922911109917656</v>
      </c>
      <c r="M68" s="112"/>
    </row>
    <row r="69" spans="1:13" ht="13.5" customHeight="1" x14ac:dyDescent="0.15">
      <c r="A69" s="352"/>
      <c r="B69" s="280">
        <v>307</v>
      </c>
      <c r="C69" s="348" t="s">
        <v>68</v>
      </c>
      <c r="D69" s="301">
        <v>4292.1229999999996</v>
      </c>
      <c r="E69" s="302">
        <v>4849</v>
      </c>
      <c r="F69" s="303">
        <f t="shared" si="2"/>
        <v>88.515632089090531</v>
      </c>
      <c r="G69" s="304">
        <f t="shared" si="3"/>
        <v>2.6898348019450485E-2</v>
      </c>
      <c r="H69" s="353">
        <v>9336.3760000000002</v>
      </c>
      <c r="I69" s="343">
        <v>10406</v>
      </c>
      <c r="J69" s="307">
        <f t="shared" si="0"/>
        <v>89.721083990005766</v>
      </c>
      <c r="K69" s="308">
        <f t="shared" si="4"/>
        <v>1.2135933897070269E-2</v>
      </c>
      <c r="L69" s="304">
        <f t="shared" si="1"/>
        <v>45.972045256103648</v>
      </c>
      <c r="M69" s="112"/>
    </row>
    <row r="70" spans="1:13" ht="13.5" customHeight="1" x14ac:dyDescent="0.15">
      <c r="A70" s="352"/>
      <c r="B70" s="280">
        <v>308</v>
      </c>
      <c r="C70" s="348" t="s">
        <v>69</v>
      </c>
      <c r="D70" s="301">
        <v>87.953000000000003</v>
      </c>
      <c r="E70" s="302">
        <v>133</v>
      </c>
      <c r="F70" s="303">
        <f t="shared" si="2"/>
        <v>66.130075187969922</v>
      </c>
      <c r="G70" s="304">
        <f t="shared" si="3"/>
        <v>5.5119352435956017E-4</v>
      </c>
      <c r="H70" s="353">
        <v>1673.2819999999999</v>
      </c>
      <c r="I70" s="343">
        <v>2253</v>
      </c>
      <c r="J70" s="307">
        <f t="shared" si="0"/>
        <v>74.269063470927648</v>
      </c>
      <c r="K70" s="308">
        <f t="shared" si="4"/>
        <v>2.1750237718743898E-3</v>
      </c>
      <c r="L70" s="304">
        <f t="shared" si="1"/>
        <v>5.2563166280399845</v>
      </c>
      <c r="M70" s="112"/>
    </row>
    <row r="71" spans="1:13" ht="13.5" customHeight="1" x14ac:dyDescent="0.15">
      <c r="A71" s="352"/>
      <c r="B71" s="280">
        <v>309</v>
      </c>
      <c r="C71" s="348" t="s">
        <v>70</v>
      </c>
      <c r="D71" s="301">
        <v>4026.48</v>
      </c>
      <c r="E71" s="302">
        <v>3365</v>
      </c>
      <c r="F71" s="303">
        <f t="shared" si="2"/>
        <v>119.65765230312036</v>
      </c>
      <c r="G71" s="304">
        <f t="shared" si="3"/>
        <v>2.52335872791523E-2</v>
      </c>
      <c r="H71" s="353">
        <v>13446.099</v>
      </c>
      <c r="I71" s="343">
        <v>14422</v>
      </c>
      <c r="J71" s="307">
        <f t="shared" si="0"/>
        <v>93.233247815836918</v>
      </c>
      <c r="K71" s="308">
        <f t="shared" si="4"/>
        <v>1.7477977390527397E-2</v>
      </c>
      <c r="L71" s="304">
        <f t="shared" si="1"/>
        <v>29.945339536768245</v>
      </c>
      <c r="M71" s="112"/>
    </row>
    <row r="72" spans="1:13" ht="13.5" customHeight="1" x14ac:dyDescent="0.15">
      <c r="A72" s="352"/>
      <c r="B72" s="280">
        <v>310</v>
      </c>
      <c r="C72" s="348" t="s">
        <v>71</v>
      </c>
      <c r="D72" s="301">
        <v>1562.5160000000001</v>
      </c>
      <c r="E72" s="302">
        <v>2819</v>
      </c>
      <c r="F72" s="303">
        <f t="shared" si="2"/>
        <v>55.428024122029093</v>
      </c>
      <c r="G72" s="304">
        <f t="shared" si="3"/>
        <v>9.792146952442812E-3</v>
      </c>
      <c r="H72" s="353">
        <v>4163.4679999999998</v>
      </c>
      <c r="I72" s="343">
        <v>6291</v>
      </c>
      <c r="J72" s="307">
        <f t="shared" si="0"/>
        <v>66.18133841996503</v>
      </c>
      <c r="K72" s="308">
        <f t="shared" si="4"/>
        <v>5.4119041939364211E-3</v>
      </c>
      <c r="L72" s="304">
        <f t="shared" si="1"/>
        <v>37.529194411966181</v>
      </c>
      <c r="M72" s="112"/>
    </row>
    <row r="73" spans="1:13" ht="13.5" customHeight="1" x14ac:dyDescent="0.15">
      <c r="A73" s="352"/>
      <c r="B73" s="280">
        <v>311</v>
      </c>
      <c r="C73" s="348" t="s">
        <v>72</v>
      </c>
      <c r="D73" s="301">
        <v>12543.146000000001</v>
      </c>
      <c r="E73" s="302">
        <v>13671</v>
      </c>
      <c r="F73" s="303">
        <f t="shared" si="2"/>
        <v>91.750025601638512</v>
      </c>
      <c r="G73" s="304">
        <f t="shared" si="3"/>
        <v>7.8606765548605739E-2</v>
      </c>
      <c r="H73" s="353">
        <v>27273.432000000001</v>
      </c>
      <c r="I73" s="343">
        <v>30705</v>
      </c>
      <c r="J73" s="307">
        <f t="shared" si="0"/>
        <v>88.824074255007332</v>
      </c>
      <c r="K73" s="308">
        <f t="shared" si="4"/>
        <v>3.5451503656048232E-2</v>
      </c>
      <c r="L73" s="304">
        <f t="shared" si="1"/>
        <v>45.990346942768333</v>
      </c>
      <c r="M73" s="112"/>
    </row>
    <row r="74" spans="1:13" ht="13.5" customHeight="1" x14ac:dyDescent="0.15">
      <c r="A74" s="352"/>
      <c r="B74" s="280">
        <v>312</v>
      </c>
      <c r="C74" s="348" t="s">
        <v>73</v>
      </c>
      <c r="D74" s="301">
        <v>36026.947999999997</v>
      </c>
      <c r="E74" s="302">
        <v>44084</v>
      </c>
      <c r="F74" s="303">
        <f t="shared" si="2"/>
        <v>81.723409853915243</v>
      </c>
      <c r="G74" s="304">
        <f t="shared" si="3"/>
        <v>0.22577763623797489</v>
      </c>
      <c r="H74" s="353">
        <v>664684.13500000001</v>
      </c>
      <c r="I74" s="343">
        <v>653363</v>
      </c>
      <c r="J74" s="307">
        <f t="shared" si="0"/>
        <v>101.73274810480544</v>
      </c>
      <c r="K74" s="308">
        <f t="shared" si="4"/>
        <v>0.86399291596560912</v>
      </c>
      <c r="L74" s="304">
        <f t="shared" si="1"/>
        <v>5.4201606602209633</v>
      </c>
      <c r="M74" s="112"/>
    </row>
    <row r="75" spans="1:13" ht="13.5" customHeight="1" x14ac:dyDescent="0.15">
      <c r="A75" s="352"/>
      <c r="B75" s="280">
        <v>314</v>
      </c>
      <c r="C75" s="348" t="s">
        <v>74</v>
      </c>
      <c r="D75" s="301">
        <v>150.233</v>
      </c>
      <c r="E75" s="302">
        <v>194</v>
      </c>
      <c r="F75" s="303">
        <f t="shared" si="2"/>
        <v>77.439690721649484</v>
      </c>
      <c r="G75" s="304">
        <f t="shared" si="3"/>
        <v>9.414966714621424E-4</v>
      </c>
      <c r="H75" s="353">
        <v>861.33600000000001</v>
      </c>
      <c r="I75" s="343">
        <v>916</v>
      </c>
      <c r="J75" s="307">
        <f t="shared" ref="J75:J139" si="5">H75/I75*100</f>
        <v>94.032314410480353</v>
      </c>
      <c r="K75" s="308">
        <f t="shared" si="4"/>
        <v>1.1196118021775169E-3</v>
      </c>
      <c r="L75" s="304">
        <f t="shared" si="1"/>
        <v>17.441857765146239</v>
      </c>
      <c r="M75" s="112"/>
    </row>
    <row r="76" spans="1:13" ht="13.5" customHeight="1" x14ac:dyDescent="0.15">
      <c r="A76" s="352"/>
      <c r="B76" s="280">
        <v>315</v>
      </c>
      <c r="C76" s="348" t="s">
        <v>75</v>
      </c>
      <c r="D76" s="301">
        <v>770.44600000000003</v>
      </c>
      <c r="E76" s="302">
        <v>715</v>
      </c>
      <c r="F76" s="303">
        <f t="shared" ref="F76:F111" si="6">D76/E76*100</f>
        <v>107.75468531468533</v>
      </c>
      <c r="G76" s="304">
        <f t="shared" ref="G76:G140" si="7">D76/$D$8*100</f>
        <v>4.8283156466377014E-3</v>
      </c>
      <c r="H76" s="353">
        <v>140459.614</v>
      </c>
      <c r="I76" s="343">
        <v>132223</v>
      </c>
      <c r="J76" s="307">
        <f t="shared" si="5"/>
        <v>106.22933528962434</v>
      </c>
      <c r="K76" s="308">
        <f t="shared" ref="K76:K140" si="8">H76/$H$8*100</f>
        <v>0.18257711457979045</v>
      </c>
      <c r="L76" s="304">
        <f t="shared" ref="L76:L140" si="9">D76/H76*100</f>
        <v>0.54851781096308583</v>
      </c>
      <c r="M76" s="112"/>
    </row>
    <row r="77" spans="1:13" ht="13.5" customHeight="1" x14ac:dyDescent="0.15">
      <c r="A77" s="352"/>
      <c r="B77" s="280">
        <v>316</v>
      </c>
      <c r="C77" s="348" t="s">
        <v>76</v>
      </c>
      <c r="D77" s="301">
        <v>9726.0609999999997</v>
      </c>
      <c r="E77" s="302">
        <v>9999</v>
      </c>
      <c r="F77" s="303">
        <f t="shared" si="6"/>
        <v>97.27033703370337</v>
      </c>
      <c r="G77" s="304">
        <f t="shared" si="7"/>
        <v>6.0952347739429785E-2</v>
      </c>
      <c r="H77" s="353">
        <v>27528.74</v>
      </c>
      <c r="I77" s="343">
        <v>27183</v>
      </c>
      <c r="J77" s="307">
        <f t="shared" si="5"/>
        <v>101.27189787734983</v>
      </c>
      <c r="K77" s="308">
        <f t="shared" si="8"/>
        <v>3.5783367005531287E-2</v>
      </c>
      <c r="L77" s="304">
        <f t="shared" si="9"/>
        <v>35.330570887007539</v>
      </c>
      <c r="M77" s="112"/>
    </row>
    <row r="78" spans="1:13" ht="13.5" customHeight="1" x14ac:dyDescent="0.15">
      <c r="A78" s="352"/>
      <c r="B78" s="280">
        <v>317</v>
      </c>
      <c r="C78" s="348" t="s">
        <v>313</v>
      </c>
      <c r="D78" s="301">
        <v>75.718999999999994</v>
      </c>
      <c r="E78" s="302">
        <v>98</v>
      </c>
      <c r="F78" s="303">
        <f t="shared" si="6"/>
        <v>77.264285714285705</v>
      </c>
      <c r="G78" s="304">
        <f t="shared" si="7"/>
        <v>4.7452414893160591E-4</v>
      </c>
      <c r="H78" s="353">
        <v>493.25200000000001</v>
      </c>
      <c r="I78" s="343">
        <v>591</v>
      </c>
      <c r="J78" s="307">
        <f t="shared" si="5"/>
        <v>83.460575296108303</v>
      </c>
      <c r="K78" s="308">
        <f t="shared" si="8"/>
        <v>6.4115601884475349E-4</v>
      </c>
      <c r="L78" s="304">
        <f t="shared" si="9"/>
        <v>15.350976782658762</v>
      </c>
      <c r="M78" s="112"/>
    </row>
    <row r="79" spans="1:13" ht="13.5" customHeight="1" x14ac:dyDescent="0.15">
      <c r="A79" s="352"/>
      <c r="B79" s="280">
        <v>319</v>
      </c>
      <c r="C79" s="348" t="s">
        <v>77</v>
      </c>
      <c r="D79" s="301">
        <v>1462.107</v>
      </c>
      <c r="E79" s="302">
        <v>1254</v>
      </c>
      <c r="F79" s="303">
        <f t="shared" si="6"/>
        <v>116.59545454545454</v>
      </c>
      <c r="G79" s="304">
        <f t="shared" si="7"/>
        <v>9.1628927986627338E-3</v>
      </c>
      <c r="H79" s="353">
        <v>6921.9449999999997</v>
      </c>
      <c r="I79" s="343">
        <v>3546</v>
      </c>
      <c r="J79" s="307">
        <f t="shared" si="5"/>
        <v>195.20431472081216</v>
      </c>
      <c r="K79" s="308">
        <f t="shared" si="8"/>
        <v>8.9975239813773616E-3</v>
      </c>
      <c r="L79" s="304">
        <f t="shared" si="9"/>
        <v>21.122776907357689</v>
      </c>
      <c r="M79" s="112"/>
    </row>
    <row r="80" spans="1:13" ht="13.5" customHeight="1" x14ac:dyDescent="0.15">
      <c r="A80" s="352"/>
      <c r="B80" s="280">
        <v>320</v>
      </c>
      <c r="C80" s="348" t="s">
        <v>78</v>
      </c>
      <c r="D80" s="301">
        <v>4416.3419999999996</v>
      </c>
      <c r="E80" s="302">
        <v>3618</v>
      </c>
      <c r="F80" s="303">
        <f t="shared" si="6"/>
        <v>122.06583747927031</v>
      </c>
      <c r="G80" s="304">
        <f t="shared" si="7"/>
        <v>2.7676817297387794E-2</v>
      </c>
      <c r="H80" s="353">
        <v>17500.559000000001</v>
      </c>
      <c r="I80" s="343">
        <v>16399</v>
      </c>
      <c r="J80" s="307">
        <f t="shared" si="5"/>
        <v>106.71723275809501</v>
      </c>
      <c r="K80" s="308">
        <f t="shared" si="8"/>
        <v>2.2748187003798707E-2</v>
      </c>
      <c r="L80" s="304">
        <f t="shared" si="9"/>
        <v>25.235433908139733</v>
      </c>
      <c r="M80" s="112"/>
    </row>
    <row r="81" spans="1:13" ht="13.5" customHeight="1" x14ac:dyDescent="0.15">
      <c r="A81" s="352"/>
      <c r="B81" s="280">
        <v>321</v>
      </c>
      <c r="C81" s="348" t="s">
        <v>79</v>
      </c>
      <c r="D81" s="301">
        <v>456.29700000000003</v>
      </c>
      <c r="E81" s="302">
        <v>47</v>
      </c>
      <c r="F81" s="303">
        <f t="shared" si="6"/>
        <v>970.8446808510638</v>
      </c>
      <c r="G81" s="304">
        <f t="shared" si="7"/>
        <v>2.8595721758745496E-3</v>
      </c>
      <c r="H81" s="353">
        <v>3911.5140000000001</v>
      </c>
      <c r="I81" s="343">
        <v>4282</v>
      </c>
      <c r="J81" s="307">
        <f t="shared" si="5"/>
        <v>91.347828117702008</v>
      </c>
      <c r="K81" s="308">
        <f t="shared" si="8"/>
        <v>5.0844005577179953E-3</v>
      </c>
      <c r="L81" s="304">
        <f t="shared" si="9"/>
        <v>11.665482981781478</v>
      </c>
      <c r="M81" s="112"/>
    </row>
    <row r="82" spans="1:13" ht="13.5" customHeight="1" x14ac:dyDescent="0.15">
      <c r="A82" s="352"/>
      <c r="B82" s="280">
        <v>322</v>
      </c>
      <c r="C82" s="348" t="s">
        <v>80</v>
      </c>
      <c r="D82" s="301">
        <v>871.38900000000001</v>
      </c>
      <c r="E82" s="302">
        <v>3615</v>
      </c>
      <c r="F82" s="303">
        <f t="shared" si="6"/>
        <v>24.104813278008301</v>
      </c>
      <c r="G82" s="304">
        <f t="shared" si="7"/>
        <v>5.460916330291778E-3</v>
      </c>
      <c r="H82" s="353">
        <v>2274.8629999999998</v>
      </c>
      <c r="I82" s="343">
        <v>7332</v>
      </c>
      <c r="J82" s="307">
        <f t="shared" si="5"/>
        <v>31.026500272776865</v>
      </c>
      <c r="K82" s="308">
        <f t="shared" si="8"/>
        <v>2.9569917699213224E-3</v>
      </c>
      <c r="L82" s="304">
        <f t="shared" si="9"/>
        <v>38.305119912715625</v>
      </c>
      <c r="M82" s="112"/>
    </row>
    <row r="83" spans="1:13" ht="13.5" customHeight="1" x14ac:dyDescent="0.15">
      <c r="A83" s="352"/>
      <c r="B83" s="280">
        <v>323</v>
      </c>
      <c r="C83" s="348" t="s">
        <v>81</v>
      </c>
      <c r="D83" s="301">
        <v>12690.871999999999</v>
      </c>
      <c r="E83" s="302">
        <v>10982</v>
      </c>
      <c r="F83" s="303">
        <f t="shared" si="6"/>
        <v>115.56066290293205</v>
      </c>
      <c r="G83" s="304">
        <f t="shared" si="7"/>
        <v>7.9532551077007727E-2</v>
      </c>
      <c r="H83" s="353">
        <v>29040.537</v>
      </c>
      <c r="I83" s="343">
        <v>28664</v>
      </c>
      <c r="J83" s="307">
        <f t="shared" si="5"/>
        <v>101.3136233603126</v>
      </c>
      <c r="K83" s="308">
        <f t="shared" si="8"/>
        <v>3.7748483712248017E-2</v>
      </c>
      <c r="L83" s="304">
        <f t="shared" si="9"/>
        <v>43.70054176339783</v>
      </c>
      <c r="M83" s="112"/>
    </row>
    <row r="84" spans="1:13" ht="13.5" customHeight="1" x14ac:dyDescent="0.15">
      <c r="A84" s="352"/>
      <c r="B84" s="280">
        <v>324</v>
      </c>
      <c r="C84" s="348" t="s">
        <v>82</v>
      </c>
      <c r="D84" s="301">
        <v>41042.415000000001</v>
      </c>
      <c r="E84" s="302">
        <v>33793</v>
      </c>
      <c r="F84" s="303">
        <f t="shared" si="6"/>
        <v>121.45241618086587</v>
      </c>
      <c r="G84" s="304">
        <f t="shared" si="7"/>
        <v>0.25720911591506462</v>
      </c>
      <c r="H84" s="353">
        <v>62394.595999999998</v>
      </c>
      <c r="I84" s="343">
        <v>61058</v>
      </c>
      <c r="J84" s="307">
        <f t="shared" si="5"/>
        <v>102.18905958269187</v>
      </c>
      <c r="K84" s="308">
        <f t="shared" si="8"/>
        <v>8.1103920042466679E-2</v>
      </c>
      <c r="L84" s="304">
        <f t="shared" si="9"/>
        <v>65.778797574071973</v>
      </c>
      <c r="M84" s="112"/>
    </row>
    <row r="85" spans="1:13" ht="13.5" customHeight="1" x14ac:dyDescent="0.15">
      <c r="A85" s="352"/>
      <c r="B85" s="280">
        <v>325</v>
      </c>
      <c r="C85" s="348" t="s">
        <v>83</v>
      </c>
      <c r="D85" s="340"/>
      <c r="E85" s="302"/>
      <c r="F85" s="303"/>
      <c r="G85" s="304"/>
      <c r="H85" s="353">
        <v>123.75</v>
      </c>
      <c r="I85" s="343">
        <v>34</v>
      </c>
      <c r="J85" s="307">
        <f t="shared" si="5"/>
        <v>363.97058823529409</v>
      </c>
      <c r="K85" s="308">
        <f t="shared" si="8"/>
        <v>1.6085704129337183E-4</v>
      </c>
      <c r="L85" s="304">
        <f t="shared" si="9"/>
        <v>0</v>
      </c>
      <c r="M85" s="112"/>
    </row>
    <row r="86" spans="1:13" ht="13.5" customHeight="1" x14ac:dyDescent="0.15">
      <c r="A86" s="352"/>
      <c r="B86" s="280">
        <v>326</v>
      </c>
      <c r="C86" s="348" t="s">
        <v>84</v>
      </c>
      <c r="D86" s="301">
        <v>1431.6420000000001</v>
      </c>
      <c r="E86" s="302">
        <v>1400</v>
      </c>
      <c r="F86" s="303">
        <f t="shared" si="6"/>
        <v>102.26014285714287</v>
      </c>
      <c r="G86" s="304">
        <f t="shared" si="7"/>
        <v>8.9719713892780183E-3</v>
      </c>
      <c r="H86" s="353">
        <v>2557.518</v>
      </c>
      <c r="I86" s="343">
        <v>2826</v>
      </c>
      <c r="J86" s="307">
        <f t="shared" si="5"/>
        <v>90.499575371549895</v>
      </c>
      <c r="K86" s="308">
        <f t="shared" si="8"/>
        <v>3.3244022507841757E-3</v>
      </c>
      <c r="L86" s="304">
        <f t="shared" si="9"/>
        <v>55.977787839616376</v>
      </c>
      <c r="M86" s="112"/>
    </row>
    <row r="87" spans="1:13" ht="13.5" customHeight="1" x14ac:dyDescent="0.15">
      <c r="A87" s="352"/>
      <c r="B87" s="280">
        <v>327</v>
      </c>
      <c r="C87" s="348" t="s">
        <v>85</v>
      </c>
      <c r="D87" s="301">
        <v>1397.347</v>
      </c>
      <c r="E87" s="302">
        <v>988</v>
      </c>
      <c r="F87" s="303">
        <f t="shared" si="6"/>
        <v>141.43188259109311</v>
      </c>
      <c r="G87" s="304">
        <f t="shared" si="7"/>
        <v>8.7570477150666643E-3</v>
      </c>
      <c r="H87" s="353">
        <v>2541.085</v>
      </c>
      <c r="I87" s="343">
        <v>2154</v>
      </c>
      <c r="J87" s="307">
        <f t="shared" si="5"/>
        <v>117.97051996285978</v>
      </c>
      <c r="K87" s="308">
        <f t="shared" si="8"/>
        <v>3.3030417355552951E-3</v>
      </c>
      <c r="L87" s="304">
        <f t="shared" si="9"/>
        <v>54.990171521220269</v>
      </c>
      <c r="M87" s="112"/>
    </row>
    <row r="88" spans="1:13" ht="13.5" customHeight="1" x14ac:dyDescent="0.15">
      <c r="A88" s="352"/>
      <c r="B88" s="280">
        <v>328</v>
      </c>
      <c r="C88" s="348" t="s">
        <v>86</v>
      </c>
      <c r="D88" s="301">
        <v>583.00599999999997</v>
      </c>
      <c r="E88" s="302">
        <v>505</v>
      </c>
      <c r="F88" s="303">
        <f t="shared" si="6"/>
        <v>115.44673267326732</v>
      </c>
      <c r="G88" s="304">
        <f t="shared" si="7"/>
        <v>3.6536460594041109E-3</v>
      </c>
      <c r="H88" s="353">
        <v>1594.173</v>
      </c>
      <c r="I88" s="343">
        <v>6246</v>
      </c>
      <c r="J88" s="307">
        <f t="shared" si="5"/>
        <v>25.523102785782903</v>
      </c>
      <c r="K88" s="308">
        <f t="shared" si="8"/>
        <v>2.0721935522406338E-3</v>
      </c>
      <c r="L88" s="304">
        <f t="shared" si="9"/>
        <v>36.57106223728541</v>
      </c>
      <c r="M88" s="112"/>
    </row>
    <row r="89" spans="1:13" ht="13.5" customHeight="1" x14ac:dyDescent="0.15">
      <c r="A89" s="352"/>
      <c r="B89" s="280">
        <v>329</v>
      </c>
      <c r="C89" s="348" t="s">
        <v>87</v>
      </c>
      <c r="D89" s="301">
        <v>299.06700000000001</v>
      </c>
      <c r="E89" s="302">
        <v>325</v>
      </c>
      <c r="F89" s="303">
        <f t="shared" si="6"/>
        <v>92.020615384615382</v>
      </c>
      <c r="G89" s="304">
        <f t="shared" si="7"/>
        <v>1.8742259360071923E-3</v>
      </c>
      <c r="H89" s="353">
        <v>913.43499999999995</v>
      </c>
      <c r="I89" s="343">
        <v>1011</v>
      </c>
      <c r="J89" s="307">
        <f t="shared" si="5"/>
        <v>90.349653808110773</v>
      </c>
      <c r="K89" s="308">
        <f t="shared" si="8"/>
        <v>1.1873329415257462E-3</v>
      </c>
      <c r="L89" s="304">
        <f t="shared" si="9"/>
        <v>32.740917525603905</v>
      </c>
      <c r="M89" s="112"/>
    </row>
    <row r="90" spans="1:13" ht="13.5" customHeight="1" x14ac:dyDescent="0.15">
      <c r="A90" s="352"/>
      <c r="B90" s="280">
        <v>330</v>
      </c>
      <c r="C90" s="348" t="s">
        <v>88</v>
      </c>
      <c r="D90" s="301">
        <v>397.68900000000002</v>
      </c>
      <c r="E90" s="302">
        <v>503</v>
      </c>
      <c r="F90" s="303">
        <f t="shared" si="6"/>
        <v>79.063419483101399</v>
      </c>
      <c r="G90" s="304">
        <f t="shared" si="7"/>
        <v>2.492281121838131E-3</v>
      </c>
      <c r="H90" s="353">
        <v>1453.9490000000001</v>
      </c>
      <c r="I90" s="343">
        <v>1404</v>
      </c>
      <c r="J90" s="307">
        <f t="shared" si="5"/>
        <v>103.5576210826211</v>
      </c>
      <c r="K90" s="308">
        <f t="shared" si="8"/>
        <v>1.8899227016683368E-3</v>
      </c>
      <c r="L90" s="304">
        <f t="shared" si="9"/>
        <v>27.352334916836835</v>
      </c>
      <c r="M90" s="112"/>
    </row>
    <row r="91" spans="1:13" ht="13.5" customHeight="1" x14ac:dyDescent="0.15">
      <c r="A91" s="352"/>
      <c r="B91" s="280">
        <v>331</v>
      </c>
      <c r="C91" s="348" t="s">
        <v>89</v>
      </c>
      <c r="D91" s="301">
        <v>782.44500000000005</v>
      </c>
      <c r="E91" s="302">
        <v>477</v>
      </c>
      <c r="F91" s="303">
        <f t="shared" si="6"/>
        <v>164.03459119496858</v>
      </c>
      <c r="G91" s="304">
        <f t="shared" si="7"/>
        <v>4.9035122982447003E-3</v>
      </c>
      <c r="H91" s="353">
        <v>2040.2070000000001</v>
      </c>
      <c r="I91" s="343">
        <v>1953</v>
      </c>
      <c r="J91" s="307">
        <f t="shared" si="5"/>
        <v>104.46528417818742</v>
      </c>
      <c r="K91" s="308">
        <f t="shared" si="8"/>
        <v>2.6519730234022322E-3</v>
      </c>
      <c r="L91" s="304">
        <f t="shared" si="9"/>
        <v>38.351255534364896</v>
      </c>
      <c r="M91" s="112"/>
    </row>
    <row r="92" spans="1:13" ht="13.5" customHeight="1" x14ac:dyDescent="0.15">
      <c r="A92" s="352"/>
      <c r="B92" s="280">
        <v>332</v>
      </c>
      <c r="C92" s="348" t="s">
        <v>90</v>
      </c>
      <c r="D92" s="301">
        <v>18.728000000000002</v>
      </c>
      <c r="E92" s="302">
        <v>27</v>
      </c>
      <c r="F92" s="303">
        <f t="shared" si="6"/>
        <v>69.362962962962968</v>
      </c>
      <c r="G92" s="304">
        <f t="shared" si="7"/>
        <v>1.1736668816533654E-4</v>
      </c>
      <c r="H92" s="353">
        <v>349.39299999999997</v>
      </c>
      <c r="I92" s="343">
        <v>750</v>
      </c>
      <c r="J92" s="307">
        <f t="shared" si="5"/>
        <v>46.58573333333333</v>
      </c>
      <c r="K92" s="308">
        <f t="shared" si="8"/>
        <v>4.5416019578678837E-4</v>
      </c>
      <c r="L92" s="304">
        <f t="shared" si="9"/>
        <v>5.3601531799435023</v>
      </c>
      <c r="M92" s="112"/>
    </row>
    <row r="93" spans="1:13" ht="13.5" customHeight="1" x14ac:dyDescent="0.15">
      <c r="A93" s="352"/>
      <c r="B93" s="280">
        <v>333</v>
      </c>
      <c r="C93" s="348" t="s">
        <v>91</v>
      </c>
      <c r="D93" s="301">
        <v>139.55199999999999</v>
      </c>
      <c r="E93" s="302">
        <v>120</v>
      </c>
      <c r="F93" s="303">
        <f t="shared" si="6"/>
        <v>116.29333333333334</v>
      </c>
      <c r="G93" s="304">
        <f t="shared" si="7"/>
        <v>8.7455980707224694E-4</v>
      </c>
      <c r="H93" s="353">
        <v>908.78800000000001</v>
      </c>
      <c r="I93" s="343">
        <v>823</v>
      </c>
      <c r="J93" s="307">
        <f t="shared" si="5"/>
        <v>110.42381530984204</v>
      </c>
      <c r="K93" s="308">
        <f t="shared" si="8"/>
        <v>1.1812925159023903E-3</v>
      </c>
      <c r="L93" s="304">
        <f t="shared" si="9"/>
        <v>15.355836564743372</v>
      </c>
      <c r="M93" s="112"/>
    </row>
    <row r="94" spans="1:13" ht="13.5" customHeight="1" x14ac:dyDescent="0.15">
      <c r="A94" s="352"/>
      <c r="B94" s="280">
        <v>334</v>
      </c>
      <c r="C94" s="348" t="s">
        <v>92</v>
      </c>
      <c r="D94" s="301">
        <v>12.45</v>
      </c>
      <c r="E94" s="302">
        <v>10</v>
      </c>
      <c r="F94" s="303">
        <f t="shared" si="6"/>
        <v>124.49999999999999</v>
      </c>
      <c r="G94" s="304">
        <f t="shared" si="7"/>
        <v>7.8023027961257992E-5</v>
      </c>
      <c r="H94" s="353">
        <v>36.548999999999999</v>
      </c>
      <c r="I94" s="343">
        <v>40</v>
      </c>
      <c r="J94" s="307">
        <f t="shared" si="5"/>
        <v>91.372500000000002</v>
      </c>
      <c r="K94" s="308">
        <f t="shared" si="8"/>
        <v>4.750839597762785E-5</v>
      </c>
      <c r="L94" s="304">
        <f t="shared" si="9"/>
        <v>34.063859476319458</v>
      </c>
      <c r="M94" s="112"/>
    </row>
    <row r="95" spans="1:13" ht="13.5" customHeight="1" x14ac:dyDescent="0.15">
      <c r="A95" s="352"/>
      <c r="B95" s="280">
        <v>335</v>
      </c>
      <c r="C95" s="348" t="s">
        <v>93</v>
      </c>
      <c r="D95" s="301">
        <v>389.00099999999998</v>
      </c>
      <c r="E95" s="302">
        <v>256</v>
      </c>
      <c r="F95" s="303">
        <f t="shared" si="6"/>
        <v>151.95351562499999</v>
      </c>
      <c r="G95" s="304">
        <f t="shared" si="7"/>
        <v>2.437834208831913E-3</v>
      </c>
      <c r="H95" s="353">
        <v>1027.4349999999999</v>
      </c>
      <c r="I95" s="343">
        <v>709</v>
      </c>
      <c r="J95" s="307">
        <f t="shared" si="5"/>
        <v>144.91325811001411</v>
      </c>
      <c r="K95" s="308">
        <f t="shared" si="8"/>
        <v>1.3355163977475189E-3</v>
      </c>
      <c r="L95" s="304">
        <f t="shared" si="9"/>
        <v>37.861373225556846</v>
      </c>
      <c r="M95" s="112"/>
    </row>
    <row r="96" spans="1:13" ht="13.5" customHeight="1" x14ac:dyDescent="0.15">
      <c r="A96" s="352"/>
      <c r="B96" s="280">
        <v>336</v>
      </c>
      <c r="C96" s="348" t="s">
        <v>94</v>
      </c>
      <c r="D96" s="301">
        <v>149.06100000000001</v>
      </c>
      <c r="E96" s="302">
        <v>132</v>
      </c>
      <c r="F96" s="303">
        <f t="shared" si="6"/>
        <v>112.92500000000001</v>
      </c>
      <c r="G96" s="304">
        <f t="shared" si="7"/>
        <v>9.341518530869942E-4</v>
      </c>
      <c r="H96" s="353">
        <v>512.56200000000001</v>
      </c>
      <c r="I96" s="343">
        <v>859</v>
      </c>
      <c r="J96" s="307">
        <f t="shared" si="5"/>
        <v>59.669615832363206</v>
      </c>
      <c r="K96" s="308">
        <f t="shared" si="8"/>
        <v>6.662562165609152E-4</v>
      </c>
      <c r="L96" s="304">
        <f t="shared" si="9"/>
        <v>29.081555011881488</v>
      </c>
      <c r="M96" s="112"/>
    </row>
    <row r="97" spans="1:13" ht="13.5" customHeight="1" x14ac:dyDescent="0.15">
      <c r="A97" s="352"/>
      <c r="B97" s="280">
        <v>337</v>
      </c>
      <c r="C97" s="348" t="s">
        <v>95</v>
      </c>
      <c r="D97" s="301">
        <v>32.151000000000003</v>
      </c>
      <c r="E97" s="302">
        <v>36</v>
      </c>
      <c r="F97" s="303">
        <f t="shared" si="6"/>
        <v>89.308333333333351</v>
      </c>
      <c r="G97" s="304">
        <f t="shared" si="7"/>
        <v>2.0148741943633783E-4</v>
      </c>
      <c r="H97" s="353">
        <v>415.947</v>
      </c>
      <c r="I97" s="343">
        <v>316</v>
      </c>
      <c r="J97" s="307">
        <f t="shared" si="5"/>
        <v>131.62879746835443</v>
      </c>
      <c r="K97" s="308">
        <f t="shared" si="8"/>
        <v>5.4067073741296265E-4</v>
      </c>
      <c r="L97" s="304">
        <f t="shared" si="9"/>
        <v>7.7295905487958807</v>
      </c>
      <c r="M97" s="112"/>
    </row>
    <row r="98" spans="1:13" ht="13.5" customHeight="1" x14ac:dyDescent="0.15">
      <c r="A98" s="352"/>
      <c r="B98" s="280">
        <v>338</v>
      </c>
      <c r="C98" s="348" t="s">
        <v>314</v>
      </c>
      <c r="D98" s="301"/>
      <c r="E98" s="302"/>
      <c r="F98" s="303"/>
      <c r="G98" s="304"/>
      <c r="H98" s="354">
        <v>206.67</v>
      </c>
      <c r="I98" s="343"/>
      <c r="J98" s="307" t="s">
        <v>311</v>
      </c>
      <c r="K98" s="308"/>
      <c r="L98" s="304"/>
      <c r="M98" s="112"/>
    </row>
    <row r="99" spans="1:13" ht="13.5" customHeight="1" x14ac:dyDescent="0.15">
      <c r="A99" s="352"/>
      <c r="B99" s="280">
        <v>401</v>
      </c>
      <c r="C99" s="348" t="s">
        <v>96</v>
      </c>
      <c r="D99" s="301">
        <v>24289.419000000002</v>
      </c>
      <c r="E99" s="302">
        <v>24735</v>
      </c>
      <c r="F99" s="303">
        <f t="shared" si="6"/>
        <v>98.198580958156469</v>
      </c>
      <c r="G99" s="304">
        <f t="shared" si="7"/>
        <v>0.15221959982326999</v>
      </c>
      <c r="H99" s="353">
        <v>122643.594</v>
      </c>
      <c r="I99" s="343">
        <v>122531</v>
      </c>
      <c r="J99" s="307">
        <f t="shared" si="5"/>
        <v>100.09189021553728</v>
      </c>
      <c r="K99" s="308">
        <f t="shared" si="8"/>
        <v>0.15941887405596386</v>
      </c>
      <c r="L99" s="304">
        <f t="shared" si="9"/>
        <v>19.804881941082062</v>
      </c>
      <c r="M99" s="112"/>
    </row>
    <row r="100" spans="1:13" ht="13.5" customHeight="1" x14ac:dyDescent="0.15">
      <c r="A100" s="352"/>
      <c r="B100" s="280">
        <v>402</v>
      </c>
      <c r="C100" s="348" t="s">
        <v>97</v>
      </c>
      <c r="D100" s="301">
        <v>2126.85</v>
      </c>
      <c r="E100" s="302">
        <v>1303</v>
      </c>
      <c r="F100" s="303">
        <f t="shared" si="6"/>
        <v>163.22716807367613</v>
      </c>
      <c r="G100" s="304">
        <f t="shared" si="7"/>
        <v>1.3328777270634664E-2</v>
      </c>
      <c r="H100" s="353">
        <v>3881.7179999999998</v>
      </c>
      <c r="I100" s="343">
        <v>2180</v>
      </c>
      <c r="J100" s="307">
        <f t="shared" si="5"/>
        <v>178.06045871559633</v>
      </c>
      <c r="K100" s="308">
        <f t="shared" si="8"/>
        <v>5.0456700817391887E-3</v>
      </c>
      <c r="L100" s="304">
        <f t="shared" si="9"/>
        <v>54.791460894377174</v>
      </c>
      <c r="M100" s="112"/>
    </row>
    <row r="101" spans="1:13" ht="13.5" customHeight="1" x14ac:dyDescent="0.15">
      <c r="A101" s="352"/>
      <c r="B101" s="280">
        <v>403</v>
      </c>
      <c r="C101" s="348" t="s">
        <v>98</v>
      </c>
      <c r="D101" s="301">
        <v>1053.405</v>
      </c>
      <c r="E101" s="302">
        <v>987</v>
      </c>
      <c r="F101" s="303">
        <f t="shared" si="6"/>
        <v>106.72796352583586</v>
      </c>
      <c r="G101" s="304">
        <f t="shared" si="7"/>
        <v>6.6015941983557412E-3</v>
      </c>
      <c r="H101" s="353">
        <v>6535.1549999999997</v>
      </c>
      <c r="I101" s="343">
        <v>5597</v>
      </c>
      <c r="J101" s="307">
        <f t="shared" si="5"/>
        <v>116.76174736465963</v>
      </c>
      <c r="K101" s="308">
        <f t="shared" si="8"/>
        <v>8.4947531126754357E-3</v>
      </c>
      <c r="L101" s="304">
        <f t="shared" si="9"/>
        <v>16.119051499161078</v>
      </c>
      <c r="M101" s="112"/>
    </row>
    <row r="102" spans="1:13" ht="13.5" customHeight="1" x14ac:dyDescent="0.15">
      <c r="A102" s="352"/>
      <c r="B102" s="280">
        <v>404</v>
      </c>
      <c r="C102" s="348" t="s">
        <v>99</v>
      </c>
      <c r="D102" s="301">
        <v>1410.672</v>
      </c>
      <c r="E102" s="302">
        <v>1331</v>
      </c>
      <c r="F102" s="303">
        <f t="shared" si="6"/>
        <v>105.98587528174306</v>
      </c>
      <c r="G102" s="304">
        <f t="shared" si="7"/>
        <v>8.8405542891697789E-3</v>
      </c>
      <c r="H102" s="353">
        <v>8852.9320000000007</v>
      </c>
      <c r="I102" s="343">
        <v>7456</v>
      </c>
      <c r="J102" s="307">
        <f t="shared" si="5"/>
        <v>118.73567596566525</v>
      </c>
      <c r="K102" s="308">
        <f t="shared" si="8"/>
        <v>1.1507526854880105E-2</v>
      </c>
      <c r="L102" s="304">
        <f t="shared" si="9"/>
        <v>15.934517513519813</v>
      </c>
      <c r="M102" s="112"/>
    </row>
    <row r="103" spans="1:13" ht="13.5" customHeight="1" x14ac:dyDescent="0.15">
      <c r="A103" s="352"/>
      <c r="B103" s="280">
        <v>405</v>
      </c>
      <c r="C103" s="348" t="s">
        <v>100</v>
      </c>
      <c r="D103" s="301">
        <v>248.607</v>
      </c>
      <c r="E103" s="302">
        <v>157</v>
      </c>
      <c r="F103" s="303">
        <f t="shared" si="6"/>
        <v>158.3484076433121</v>
      </c>
      <c r="G103" s="304">
        <f t="shared" si="7"/>
        <v>1.5579976636437322E-3</v>
      </c>
      <c r="H103" s="353">
        <v>453.56700000000001</v>
      </c>
      <c r="I103" s="343">
        <v>27700</v>
      </c>
      <c r="J103" s="307">
        <f t="shared" si="5"/>
        <v>1.6374259927797834</v>
      </c>
      <c r="K103" s="308">
        <f t="shared" si="8"/>
        <v>5.8957127796614771E-4</v>
      </c>
      <c r="L103" s="304">
        <f t="shared" si="9"/>
        <v>54.811527293652318</v>
      </c>
      <c r="M103" s="112"/>
    </row>
    <row r="104" spans="1:13" ht="13.5" customHeight="1" x14ac:dyDescent="0.15">
      <c r="A104" s="352"/>
      <c r="B104" s="280">
        <v>406</v>
      </c>
      <c r="C104" s="348" t="s">
        <v>101</v>
      </c>
      <c r="D104" s="301">
        <v>12824.391</v>
      </c>
      <c r="E104" s="302">
        <v>6171</v>
      </c>
      <c r="F104" s="303">
        <f t="shared" si="6"/>
        <v>207.81706368497811</v>
      </c>
      <c r="G104" s="304">
        <f t="shared" si="7"/>
        <v>8.0369302616795618E-2</v>
      </c>
      <c r="H104" s="353">
        <v>53472.249000000003</v>
      </c>
      <c r="I104" s="343">
        <v>47383</v>
      </c>
      <c r="J104" s="307">
        <f t="shared" si="5"/>
        <v>112.85112593124119</v>
      </c>
      <c r="K104" s="308">
        <f t="shared" si="8"/>
        <v>6.9506163761151193E-2</v>
      </c>
      <c r="L104" s="304">
        <f t="shared" si="9"/>
        <v>23.983264665004082</v>
      </c>
      <c r="M104" s="112"/>
    </row>
    <row r="105" spans="1:13" ht="13.5" customHeight="1" x14ac:dyDescent="0.15">
      <c r="A105" s="352"/>
      <c r="B105" s="280">
        <v>407</v>
      </c>
      <c r="C105" s="348" t="s">
        <v>102</v>
      </c>
      <c r="D105" s="301">
        <v>23431.438999999998</v>
      </c>
      <c r="E105" s="302">
        <v>28374</v>
      </c>
      <c r="F105" s="303">
        <f t="shared" si="6"/>
        <v>82.580668922252769</v>
      </c>
      <c r="G105" s="304">
        <f t="shared" si="7"/>
        <v>0.14684271648751093</v>
      </c>
      <c r="H105" s="353">
        <v>76379.831000000006</v>
      </c>
      <c r="I105" s="343">
        <v>81264</v>
      </c>
      <c r="J105" s="307">
        <f t="shared" si="5"/>
        <v>93.989750689112043</v>
      </c>
      <c r="K105" s="308">
        <f t="shared" si="8"/>
        <v>9.9282695993113221E-2</v>
      </c>
      <c r="L105" s="304">
        <f t="shared" si="9"/>
        <v>30.677521399595658</v>
      </c>
      <c r="M105" s="112"/>
    </row>
    <row r="106" spans="1:13" ht="13.5" customHeight="1" x14ac:dyDescent="0.15">
      <c r="A106" s="352"/>
      <c r="B106" s="280">
        <v>408</v>
      </c>
      <c r="C106" s="348" t="s">
        <v>103</v>
      </c>
      <c r="D106" s="301">
        <v>7335.8370000000004</v>
      </c>
      <c r="E106" s="302">
        <v>8347</v>
      </c>
      <c r="F106" s="303">
        <f t="shared" si="6"/>
        <v>87.885911105786519</v>
      </c>
      <c r="G106" s="304">
        <f t="shared" si="7"/>
        <v>4.5973029347006505E-2</v>
      </c>
      <c r="H106" s="353">
        <v>15638.047</v>
      </c>
      <c r="I106" s="343">
        <v>15850</v>
      </c>
      <c r="J106" s="307">
        <f t="shared" si="5"/>
        <v>98.662757097791797</v>
      </c>
      <c r="K106" s="308">
        <f t="shared" si="8"/>
        <v>2.0327191693144963E-2</v>
      </c>
      <c r="L106" s="304">
        <f t="shared" si="9"/>
        <v>46.910186419058597</v>
      </c>
      <c r="M106" s="112"/>
    </row>
    <row r="107" spans="1:13" ht="13.5" customHeight="1" x14ac:dyDescent="0.15">
      <c r="A107" s="352"/>
      <c r="B107" s="280">
        <v>409</v>
      </c>
      <c r="C107" s="348" t="s">
        <v>104</v>
      </c>
      <c r="D107" s="301">
        <v>32618.866000000002</v>
      </c>
      <c r="E107" s="302">
        <v>48878</v>
      </c>
      <c r="F107" s="303">
        <f t="shared" si="6"/>
        <v>66.735271492286913</v>
      </c>
      <c r="G107" s="304">
        <f t="shared" si="7"/>
        <v>0.20441949349257249</v>
      </c>
      <c r="H107" s="353">
        <v>223338.35500000001</v>
      </c>
      <c r="I107" s="343">
        <v>220165</v>
      </c>
      <c r="J107" s="307">
        <f t="shared" si="5"/>
        <v>101.44135307610202</v>
      </c>
      <c r="K107" s="308">
        <f t="shared" si="8"/>
        <v>0.29030745044548473</v>
      </c>
      <c r="L107" s="304">
        <f t="shared" si="9"/>
        <v>14.605133990531991</v>
      </c>
      <c r="M107" s="112"/>
    </row>
    <row r="108" spans="1:13" ht="13.5" customHeight="1" x14ac:dyDescent="0.15">
      <c r="A108" s="352"/>
      <c r="B108" s="280">
        <v>410</v>
      </c>
      <c r="C108" s="348" t="s">
        <v>105</v>
      </c>
      <c r="D108" s="301">
        <v>178413.77799999999</v>
      </c>
      <c r="E108" s="302">
        <v>200719</v>
      </c>
      <c r="F108" s="303">
        <f t="shared" si="6"/>
        <v>88.887339016236623</v>
      </c>
      <c r="G108" s="304">
        <f t="shared" si="7"/>
        <v>1.1181030674351546</v>
      </c>
      <c r="H108" s="353">
        <v>410245.72</v>
      </c>
      <c r="I108" s="343">
        <v>441523</v>
      </c>
      <c r="J108" s="307">
        <f t="shared" si="5"/>
        <v>92.916047408628771</v>
      </c>
      <c r="K108" s="308">
        <f t="shared" si="8"/>
        <v>0.53325990078762864</v>
      </c>
      <c r="L108" s="304">
        <f t="shared" si="9"/>
        <v>43.489491614927758</v>
      </c>
      <c r="M108" s="112"/>
    </row>
    <row r="109" spans="1:13" ht="13.5" customHeight="1" x14ac:dyDescent="0.15">
      <c r="A109" s="352"/>
      <c r="B109" s="280">
        <v>411</v>
      </c>
      <c r="C109" s="348" t="s">
        <v>106</v>
      </c>
      <c r="D109" s="301">
        <v>2517.6999999999998</v>
      </c>
      <c r="E109" s="302">
        <v>3032</v>
      </c>
      <c r="F109" s="303">
        <f t="shared" si="6"/>
        <v>83.037598944591025</v>
      </c>
      <c r="G109" s="304">
        <f t="shared" si="7"/>
        <v>1.5778198995828052E-2</v>
      </c>
      <c r="H109" s="353">
        <v>9869.0259999999998</v>
      </c>
      <c r="I109" s="343">
        <v>11595</v>
      </c>
      <c r="J109" s="307">
        <f t="shared" si="5"/>
        <v>85.114497628288049</v>
      </c>
      <c r="K109" s="308">
        <f t="shared" si="8"/>
        <v>1.2828301598443313E-2</v>
      </c>
      <c r="L109" s="304">
        <f t="shared" si="9"/>
        <v>25.51112946708216</v>
      </c>
      <c r="M109" s="112"/>
    </row>
    <row r="110" spans="1:13" ht="13.5" customHeight="1" x14ac:dyDescent="0.15">
      <c r="A110" s="352"/>
      <c r="B110" s="280">
        <v>412</v>
      </c>
      <c r="C110" s="348" t="s">
        <v>107</v>
      </c>
      <c r="D110" s="301">
        <v>1694.01</v>
      </c>
      <c r="E110" s="302">
        <v>2195</v>
      </c>
      <c r="F110" s="303">
        <f t="shared" si="6"/>
        <v>77.175854214123007</v>
      </c>
      <c r="G110" s="304">
        <f t="shared" si="7"/>
        <v>1.0616207999730976E-2</v>
      </c>
      <c r="H110" s="353">
        <v>5754.3019999999997</v>
      </c>
      <c r="I110" s="343">
        <v>7061</v>
      </c>
      <c r="J110" s="307">
        <f t="shared" si="5"/>
        <v>81.494150970117545</v>
      </c>
      <c r="K110" s="308">
        <f t="shared" si="8"/>
        <v>7.4797575307356126E-3</v>
      </c>
      <c r="L110" s="304">
        <f t="shared" si="9"/>
        <v>29.439017972987862</v>
      </c>
      <c r="M110" s="112"/>
    </row>
    <row r="111" spans="1:13" ht="13.5" customHeight="1" x14ac:dyDescent="0.15">
      <c r="A111" s="352"/>
      <c r="B111" s="280">
        <v>413</v>
      </c>
      <c r="C111" s="348" t="s">
        <v>108</v>
      </c>
      <c r="D111" s="301">
        <v>42329.794999999998</v>
      </c>
      <c r="E111" s="302">
        <v>43592</v>
      </c>
      <c r="F111" s="303">
        <f t="shared" si="6"/>
        <v>97.104503119838498</v>
      </c>
      <c r="G111" s="304">
        <f t="shared" si="7"/>
        <v>0.2652770103517525</v>
      </c>
      <c r="H111" s="353">
        <v>72405.05</v>
      </c>
      <c r="I111" s="343">
        <v>81561</v>
      </c>
      <c r="J111" s="307">
        <f t="shared" si="5"/>
        <v>88.774107723053916</v>
      </c>
      <c r="K111" s="308">
        <f t="shared" si="8"/>
        <v>9.4116057516756779E-2</v>
      </c>
      <c r="L111" s="304">
        <f t="shared" si="9"/>
        <v>58.462489840142361</v>
      </c>
      <c r="M111" s="112"/>
    </row>
    <row r="112" spans="1:13" ht="13.5" customHeight="1" x14ac:dyDescent="0.15">
      <c r="A112" s="352"/>
      <c r="B112" s="280">
        <v>414</v>
      </c>
      <c r="C112" s="348" t="s">
        <v>109</v>
      </c>
      <c r="D112" s="340"/>
      <c r="E112" s="302">
        <v>1</v>
      </c>
      <c r="F112" s="303" t="s">
        <v>487</v>
      </c>
      <c r="G112" s="304">
        <f t="shared" si="7"/>
        <v>0</v>
      </c>
      <c r="H112" s="353">
        <v>0.74199999999999999</v>
      </c>
      <c r="I112" s="343">
        <v>4</v>
      </c>
      <c r="J112" s="307">
        <f t="shared" si="5"/>
        <v>18.55</v>
      </c>
      <c r="K112" s="308">
        <f t="shared" si="8"/>
        <v>9.6449232032066161E-7</v>
      </c>
      <c r="L112" s="304">
        <f t="shared" si="9"/>
        <v>0</v>
      </c>
      <c r="M112" s="112"/>
    </row>
    <row r="113" spans="1:13" ht="13.5" customHeight="1" thickBot="1" x14ac:dyDescent="0.2">
      <c r="A113" s="320" t="s">
        <v>110</v>
      </c>
      <c r="B113" s="321" t="s">
        <v>315</v>
      </c>
      <c r="C113" s="322"/>
      <c r="D113" s="324">
        <f>SUM(D67:D112)</f>
        <v>788983.74700000009</v>
      </c>
      <c r="E113" s="324">
        <f>SUM(E67:E112)</f>
        <v>820192</v>
      </c>
      <c r="F113" s="328">
        <f t="shared" ref="F113:F176" si="10">D113/E113*100</f>
        <v>96.195006413132546</v>
      </c>
      <c r="G113" s="326">
        <f t="shared" si="7"/>
        <v>4.9444900363983217</v>
      </c>
      <c r="H113" s="344">
        <f>SUM(H67:H112)</f>
        <v>3221404.0189999994</v>
      </c>
      <c r="I113" s="355">
        <f>SUM(I67:I112)</f>
        <v>3398982</v>
      </c>
      <c r="J113" s="328">
        <f t="shared" si="5"/>
        <v>94.775553945269479</v>
      </c>
      <c r="K113" s="329">
        <f t="shared" si="8"/>
        <v>4.1873577317730657</v>
      </c>
      <c r="L113" s="326">
        <f t="shared" si="9"/>
        <v>24.491921607675881</v>
      </c>
      <c r="M113" s="112"/>
    </row>
    <row r="114" spans="1:13" ht="13.5" customHeight="1" x14ac:dyDescent="0.15">
      <c r="A114" s="330" t="s">
        <v>111</v>
      </c>
      <c r="B114" s="275">
        <v>201</v>
      </c>
      <c r="C114" s="345" t="s">
        <v>112</v>
      </c>
      <c r="D114" s="332">
        <v>3204.5970000000002</v>
      </c>
      <c r="E114" s="302">
        <v>6529</v>
      </c>
      <c r="F114" s="292">
        <f t="shared" si="10"/>
        <v>49.082508806861696</v>
      </c>
      <c r="G114" s="298">
        <f t="shared" si="7"/>
        <v>2.0082920589201886E-2</v>
      </c>
      <c r="H114" s="356">
        <v>6023.3140000000003</v>
      </c>
      <c r="I114" s="347">
        <v>9456</v>
      </c>
      <c r="J114" s="296">
        <f t="shared" si="5"/>
        <v>63.698329103214888</v>
      </c>
      <c r="K114" s="297">
        <f t="shared" si="8"/>
        <v>7.8294340914823804E-3</v>
      </c>
      <c r="L114" s="298">
        <f t="shared" si="9"/>
        <v>53.203220021403496</v>
      </c>
      <c r="M114" s="112"/>
    </row>
    <row r="115" spans="1:13" ht="13.5" customHeight="1" x14ac:dyDescent="0.15">
      <c r="A115" s="299"/>
      <c r="B115" s="280">
        <v>202</v>
      </c>
      <c r="C115" s="348" t="s">
        <v>113</v>
      </c>
      <c r="D115" s="301">
        <v>40717.548000000003</v>
      </c>
      <c r="E115" s="302">
        <v>41018</v>
      </c>
      <c r="F115" s="303">
        <f t="shared" si="10"/>
        <v>99.267511824077232</v>
      </c>
      <c r="G115" s="304">
        <f t="shared" si="7"/>
        <v>0.25517320370424618</v>
      </c>
      <c r="H115" s="353">
        <v>106904.67200000001</v>
      </c>
      <c r="I115" s="343">
        <v>102691</v>
      </c>
      <c r="J115" s="307">
        <f t="shared" si="5"/>
        <v>104.1032534496694</v>
      </c>
      <c r="K115" s="308">
        <f t="shared" si="8"/>
        <v>0.13896055950188582</v>
      </c>
      <c r="L115" s="304">
        <f t="shared" si="9"/>
        <v>38.087716129001358</v>
      </c>
      <c r="M115" s="112"/>
    </row>
    <row r="116" spans="1:13" ht="13.5" customHeight="1" x14ac:dyDescent="0.15">
      <c r="A116" s="299"/>
      <c r="B116" s="280">
        <v>203</v>
      </c>
      <c r="C116" s="348" t="s">
        <v>114</v>
      </c>
      <c r="D116" s="301">
        <v>50378.355000000003</v>
      </c>
      <c r="E116" s="302">
        <v>46698</v>
      </c>
      <c r="F116" s="303">
        <f t="shared" si="10"/>
        <v>107.88118334832329</v>
      </c>
      <c r="G116" s="304">
        <f t="shared" si="7"/>
        <v>0.31571661050660094</v>
      </c>
      <c r="H116" s="353">
        <v>159322.62</v>
      </c>
      <c r="I116" s="343">
        <v>158047</v>
      </c>
      <c r="J116" s="307">
        <f t="shared" si="5"/>
        <v>100.80711433940537</v>
      </c>
      <c r="K116" s="308">
        <f t="shared" si="8"/>
        <v>0.20709628496410654</v>
      </c>
      <c r="L116" s="304">
        <f t="shared" si="9"/>
        <v>31.620340539215334</v>
      </c>
      <c r="M116" s="112"/>
    </row>
    <row r="117" spans="1:13" ht="13.5" customHeight="1" x14ac:dyDescent="0.15">
      <c r="A117" s="299"/>
      <c r="B117" s="280">
        <v>204</v>
      </c>
      <c r="C117" s="348" t="s">
        <v>115</v>
      </c>
      <c r="D117" s="301">
        <v>16346.364</v>
      </c>
      <c r="E117" s="302">
        <v>15096</v>
      </c>
      <c r="F117" s="303">
        <f t="shared" si="10"/>
        <v>108.28275039745627</v>
      </c>
      <c r="G117" s="304">
        <f t="shared" si="7"/>
        <v>0.10244118999493181</v>
      </c>
      <c r="H117" s="353">
        <v>60448.652000000002</v>
      </c>
      <c r="I117" s="343">
        <v>55800</v>
      </c>
      <c r="J117" s="307">
        <f t="shared" si="5"/>
        <v>108.33091756272401</v>
      </c>
      <c r="K117" s="308">
        <f t="shared" si="8"/>
        <v>7.8574475239536673E-2</v>
      </c>
      <c r="L117" s="304">
        <f t="shared" si="9"/>
        <v>27.041734528670712</v>
      </c>
      <c r="M117" s="112"/>
    </row>
    <row r="118" spans="1:13" ht="13.5" customHeight="1" x14ac:dyDescent="0.15">
      <c r="A118" s="299"/>
      <c r="B118" s="280">
        <v>205</v>
      </c>
      <c r="C118" s="348" t="s">
        <v>116</v>
      </c>
      <c r="D118" s="301">
        <v>321668.94699999999</v>
      </c>
      <c r="E118" s="302">
        <v>300638</v>
      </c>
      <c r="F118" s="303">
        <f t="shared" si="10"/>
        <v>106.99543870036391</v>
      </c>
      <c r="G118" s="304">
        <f t="shared" si="7"/>
        <v>2.0158703008875034</v>
      </c>
      <c r="H118" s="353">
        <v>1513201.1410000001</v>
      </c>
      <c r="I118" s="343">
        <v>1534253</v>
      </c>
      <c r="J118" s="307">
        <f t="shared" si="5"/>
        <v>98.627875650235012</v>
      </c>
      <c r="K118" s="308">
        <f t="shared" si="8"/>
        <v>1.9669418862465808</v>
      </c>
      <c r="L118" s="304">
        <f t="shared" si="9"/>
        <v>21.257514172070003</v>
      </c>
      <c r="M118" s="112"/>
    </row>
    <row r="119" spans="1:13" ht="13.5" customHeight="1" x14ac:dyDescent="0.15">
      <c r="A119" s="299"/>
      <c r="B119" s="280">
        <v>206</v>
      </c>
      <c r="C119" s="348" t="s">
        <v>117</v>
      </c>
      <c r="D119" s="301">
        <v>24750.293000000001</v>
      </c>
      <c r="E119" s="302">
        <v>21139</v>
      </c>
      <c r="F119" s="303">
        <f t="shared" si="10"/>
        <v>117.0835564596244</v>
      </c>
      <c r="G119" s="304">
        <f t="shared" si="7"/>
        <v>0.15510785564564886</v>
      </c>
      <c r="H119" s="353">
        <v>99059.532999999996</v>
      </c>
      <c r="I119" s="343">
        <v>118757</v>
      </c>
      <c r="J119" s="307">
        <f t="shared" si="5"/>
        <v>83.413637090866217</v>
      </c>
      <c r="K119" s="308">
        <f t="shared" si="8"/>
        <v>0.12876301729521719</v>
      </c>
      <c r="L119" s="304">
        <f t="shared" si="9"/>
        <v>24.985271230786037</v>
      </c>
      <c r="M119" s="112"/>
    </row>
    <row r="120" spans="1:13" ht="13.5" customHeight="1" x14ac:dyDescent="0.15">
      <c r="A120" s="299"/>
      <c r="B120" s="280">
        <v>207</v>
      </c>
      <c r="C120" s="348" t="s">
        <v>118</v>
      </c>
      <c r="D120" s="301">
        <v>261283.992</v>
      </c>
      <c r="E120" s="302">
        <v>281549</v>
      </c>
      <c r="F120" s="303">
        <f t="shared" si="10"/>
        <v>92.8023157603117</v>
      </c>
      <c r="G120" s="304">
        <f t="shared" si="7"/>
        <v>1.6374432300116555</v>
      </c>
      <c r="H120" s="353">
        <v>1298704.9680000001</v>
      </c>
      <c r="I120" s="343">
        <v>1403603</v>
      </c>
      <c r="J120" s="307">
        <f t="shared" si="5"/>
        <v>92.526516970966867</v>
      </c>
      <c r="K120" s="308">
        <f t="shared" si="8"/>
        <v>1.6881279892160255</v>
      </c>
      <c r="L120" s="304">
        <f t="shared" si="9"/>
        <v>20.118810541117448</v>
      </c>
      <c r="M120" s="112"/>
    </row>
    <row r="121" spans="1:13" ht="13.5" customHeight="1" x14ac:dyDescent="0.15">
      <c r="A121" s="299"/>
      <c r="B121" s="280">
        <v>208</v>
      </c>
      <c r="C121" s="348" t="s">
        <v>119</v>
      </c>
      <c r="D121" s="301">
        <v>274721.46100000001</v>
      </c>
      <c r="E121" s="302">
        <v>225868</v>
      </c>
      <c r="F121" s="303">
        <f t="shared" si="10"/>
        <v>121.62920865284148</v>
      </c>
      <c r="G121" s="304">
        <f t="shared" si="7"/>
        <v>1.7216546372016583</v>
      </c>
      <c r="H121" s="353">
        <v>811930.62899999996</v>
      </c>
      <c r="I121" s="343">
        <v>752573</v>
      </c>
      <c r="J121" s="307">
        <f t="shared" si="5"/>
        <v>107.88729186404508</v>
      </c>
      <c r="K121" s="308">
        <f t="shared" si="8"/>
        <v>1.0553919896275261</v>
      </c>
      <c r="L121" s="304">
        <f t="shared" si="9"/>
        <v>33.835582891897531</v>
      </c>
      <c r="M121" s="112"/>
    </row>
    <row r="122" spans="1:13" ht="13.5" customHeight="1" x14ac:dyDescent="0.15">
      <c r="A122" s="299"/>
      <c r="B122" s="280">
        <v>209</v>
      </c>
      <c r="C122" s="348" t="s">
        <v>120</v>
      </c>
      <c r="D122" s="301">
        <v>165.18</v>
      </c>
      <c r="E122" s="302">
        <v>50</v>
      </c>
      <c r="F122" s="303">
        <f t="shared" si="10"/>
        <v>330.36</v>
      </c>
      <c r="G122" s="304">
        <f t="shared" si="7"/>
        <v>1.0351681733847869E-3</v>
      </c>
      <c r="H122" s="353">
        <v>51139.813000000002</v>
      </c>
      <c r="I122" s="343">
        <v>67709</v>
      </c>
      <c r="J122" s="307">
        <f t="shared" si="5"/>
        <v>75.528826300787202</v>
      </c>
      <c r="K122" s="308">
        <f t="shared" si="8"/>
        <v>6.6474335446273236E-2</v>
      </c>
      <c r="L122" s="304">
        <f t="shared" si="9"/>
        <v>0.32299687916340247</v>
      </c>
      <c r="M122" s="112"/>
    </row>
    <row r="123" spans="1:13" ht="13.5" customHeight="1" x14ac:dyDescent="0.15">
      <c r="A123" s="299"/>
      <c r="B123" s="280">
        <v>210</v>
      </c>
      <c r="C123" s="348" t="s">
        <v>121</v>
      </c>
      <c r="D123" s="301">
        <v>238676.853</v>
      </c>
      <c r="E123" s="302">
        <v>247284</v>
      </c>
      <c r="F123" s="303">
        <f t="shared" si="10"/>
        <v>96.519327170379</v>
      </c>
      <c r="G123" s="304">
        <f t="shared" si="7"/>
        <v>1.4957663273352662</v>
      </c>
      <c r="H123" s="353">
        <v>743513.848</v>
      </c>
      <c r="I123" s="343">
        <v>778801</v>
      </c>
      <c r="J123" s="307">
        <f t="shared" si="5"/>
        <v>95.469041257009167</v>
      </c>
      <c r="K123" s="308">
        <f t="shared" si="8"/>
        <v>0.96646010302973551</v>
      </c>
      <c r="L123" s="304">
        <f t="shared" si="9"/>
        <v>32.101198066723832</v>
      </c>
      <c r="M123" s="112"/>
    </row>
    <row r="124" spans="1:13" ht="13.5" customHeight="1" x14ac:dyDescent="0.15">
      <c r="A124" s="299"/>
      <c r="B124" s="280">
        <v>211</v>
      </c>
      <c r="C124" s="348" t="s">
        <v>122</v>
      </c>
      <c r="D124" s="301">
        <v>3.3650000000000002</v>
      </c>
      <c r="E124" s="302">
        <v>2</v>
      </c>
      <c r="F124" s="303">
        <f t="shared" si="10"/>
        <v>168.25</v>
      </c>
      <c r="G124" s="304">
        <f t="shared" si="7"/>
        <v>2.1088151734107082E-5</v>
      </c>
      <c r="H124" s="353">
        <v>199.80099999999999</v>
      </c>
      <c r="I124" s="343">
        <v>165</v>
      </c>
      <c r="J124" s="307">
        <f t="shared" si="5"/>
        <v>121.09151515151515</v>
      </c>
      <c r="K124" s="308">
        <f t="shared" si="8"/>
        <v>2.5971230470672307E-4</v>
      </c>
      <c r="L124" s="304">
        <f t="shared" si="9"/>
        <v>1.6841757548761018</v>
      </c>
      <c r="M124" s="112"/>
    </row>
    <row r="125" spans="1:13" ht="13.5" customHeight="1" x14ac:dyDescent="0.15">
      <c r="A125" s="299"/>
      <c r="B125" s="280">
        <v>212</v>
      </c>
      <c r="C125" s="348" t="s">
        <v>123</v>
      </c>
      <c r="D125" s="301">
        <v>0.55300000000000005</v>
      </c>
      <c r="E125" s="302">
        <v>1</v>
      </c>
      <c r="F125" s="303">
        <f t="shared" si="10"/>
        <v>55.300000000000004</v>
      </c>
      <c r="G125" s="304">
        <f t="shared" si="7"/>
        <v>3.4656011616526645E-6</v>
      </c>
      <c r="H125" s="353">
        <v>24.157</v>
      </c>
      <c r="I125" s="343">
        <v>44</v>
      </c>
      <c r="J125" s="307">
        <f t="shared" si="5"/>
        <v>54.902272727272731</v>
      </c>
      <c r="K125" s="308">
        <f t="shared" si="8"/>
        <v>3.140059431534532E-5</v>
      </c>
      <c r="L125" s="304">
        <f t="shared" si="9"/>
        <v>2.2891915386844395</v>
      </c>
      <c r="M125" s="112"/>
    </row>
    <row r="126" spans="1:13" ht="13.5" customHeight="1" x14ac:dyDescent="0.15">
      <c r="A126" s="299"/>
      <c r="B126" s="280">
        <v>213</v>
      </c>
      <c r="C126" s="348" t="s">
        <v>124</v>
      </c>
      <c r="D126" s="301">
        <v>414211.6</v>
      </c>
      <c r="E126" s="302">
        <v>425983</v>
      </c>
      <c r="F126" s="303">
        <f t="shared" si="10"/>
        <v>97.236650288861284</v>
      </c>
      <c r="G126" s="304">
        <f t="shared" si="7"/>
        <v>2.5958267669620412</v>
      </c>
      <c r="H126" s="353">
        <v>2205122.2179999999</v>
      </c>
      <c r="I126" s="343">
        <v>2305587</v>
      </c>
      <c r="J126" s="307">
        <f t="shared" si="5"/>
        <v>95.642550812439524</v>
      </c>
      <c r="K126" s="308">
        <f t="shared" si="8"/>
        <v>2.8663388741636977</v>
      </c>
      <c r="L126" s="304">
        <f t="shared" si="9"/>
        <v>18.784065419089618</v>
      </c>
      <c r="M126" s="112"/>
    </row>
    <row r="127" spans="1:13" ht="13.5" customHeight="1" x14ac:dyDescent="0.15">
      <c r="A127" s="299"/>
      <c r="B127" s="280">
        <v>215</v>
      </c>
      <c r="C127" s="348" t="s">
        <v>125</v>
      </c>
      <c r="D127" s="301">
        <v>28074.407999999999</v>
      </c>
      <c r="E127" s="302">
        <v>26985</v>
      </c>
      <c r="F127" s="303">
        <f t="shared" si="10"/>
        <v>104.03708727070595</v>
      </c>
      <c r="G127" s="304">
        <f t="shared" si="7"/>
        <v>0.17593978476945904</v>
      </c>
      <c r="H127" s="353">
        <v>446589.72399999999</v>
      </c>
      <c r="I127" s="343">
        <v>416564</v>
      </c>
      <c r="J127" s="307">
        <f t="shared" si="5"/>
        <v>107.20794979883044</v>
      </c>
      <c r="K127" s="308">
        <f t="shared" si="8"/>
        <v>0.58050183171445269</v>
      </c>
      <c r="L127" s="304">
        <f t="shared" si="9"/>
        <v>6.2863981169436851</v>
      </c>
      <c r="M127" s="112"/>
    </row>
    <row r="128" spans="1:13" ht="13.5" customHeight="1" x14ac:dyDescent="0.15">
      <c r="A128" s="299"/>
      <c r="B128" s="280">
        <v>217</v>
      </c>
      <c r="C128" s="348" t="s">
        <v>126</v>
      </c>
      <c r="D128" s="301">
        <v>13802.712</v>
      </c>
      <c r="E128" s="302">
        <v>13399</v>
      </c>
      <c r="F128" s="303">
        <f t="shared" si="10"/>
        <v>103.01300097022165</v>
      </c>
      <c r="G128" s="304">
        <f t="shared" si="7"/>
        <v>8.6500352153991267E-2</v>
      </c>
      <c r="H128" s="353">
        <v>51262.947</v>
      </c>
      <c r="I128" s="343">
        <v>64423</v>
      </c>
      <c r="J128" s="307">
        <f t="shared" si="5"/>
        <v>79.572430653648539</v>
      </c>
      <c r="K128" s="308">
        <f t="shared" si="8"/>
        <v>6.6634391776961052E-2</v>
      </c>
      <c r="L128" s="304">
        <f t="shared" si="9"/>
        <v>26.925318983319475</v>
      </c>
      <c r="M128" s="112"/>
    </row>
    <row r="129" spans="1:13" ht="13.5" customHeight="1" x14ac:dyDescent="0.15">
      <c r="A129" s="299"/>
      <c r="B129" s="280">
        <v>218</v>
      </c>
      <c r="C129" s="348" t="s">
        <v>127</v>
      </c>
      <c r="D129" s="301">
        <v>145571.679</v>
      </c>
      <c r="E129" s="302">
        <v>132446</v>
      </c>
      <c r="F129" s="303">
        <f t="shared" si="10"/>
        <v>109.91021170892287</v>
      </c>
      <c r="G129" s="304">
        <f t="shared" si="7"/>
        <v>0.91228459285014241</v>
      </c>
      <c r="H129" s="353">
        <v>367491.56300000002</v>
      </c>
      <c r="I129" s="343">
        <v>372520</v>
      </c>
      <c r="J129" s="307">
        <f t="shared" si="5"/>
        <v>98.650156501664341</v>
      </c>
      <c r="K129" s="308">
        <f t="shared" si="8"/>
        <v>0.47768570120773135</v>
      </c>
      <c r="L129" s="304">
        <f t="shared" si="9"/>
        <v>39.612250635533634</v>
      </c>
      <c r="M129" s="112"/>
    </row>
    <row r="130" spans="1:13" ht="13.5" customHeight="1" x14ac:dyDescent="0.15">
      <c r="A130" s="299"/>
      <c r="B130" s="280">
        <v>219</v>
      </c>
      <c r="C130" s="348" t="s">
        <v>128</v>
      </c>
      <c r="D130" s="301">
        <v>9227.4419999999991</v>
      </c>
      <c r="E130" s="302">
        <v>14428</v>
      </c>
      <c r="F130" s="303">
        <f t="shared" si="10"/>
        <v>63.955101192126421</v>
      </c>
      <c r="G130" s="304">
        <f t="shared" si="7"/>
        <v>5.7827547403765965E-2</v>
      </c>
      <c r="H130" s="353">
        <v>9561.5290000000005</v>
      </c>
      <c r="I130" s="343">
        <v>14669</v>
      </c>
      <c r="J130" s="307">
        <f t="shared" si="5"/>
        <v>65.181873338332537</v>
      </c>
      <c r="K130" s="308">
        <f t="shared" si="8"/>
        <v>1.2428600122672906E-2</v>
      </c>
      <c r="L130" s="304">
        <f t="shared" si="9"/>
        <v>96.505924941502542</v>
      </c>
      <c r="M130" s="112"/>
    </row>
    <row r="131" spans="1:13" ht="13.5" customHeight="1" x14ac:dyDescent="0.15">
      <c r="A131" s="299"/>
      <c r="B131" s="280">
        <v>220</v>
      </c>
      <c r="C131" s="348" t="s">
        <v>129</v>
      </c>
      <c r="D131" s="301">
        <v>123360.753</v>
      </c>
      <c r="E131" s="302">
        <v>110883</v>
      </c>
      <c r="F131" s="303">
        <f t="shared" si="10"/>
        <v>111.25308027380211</v>
      </c>
      <c r="G131" s="304">
        <f t="shared" si="7"/>
        <v>0.77309072133661372</v>
      </c>
      <c r="H131" s="353">
        <v>501357.35100000002</v>
      </c>
      <c r="I131" s="343">
        <v>518558</v>
      </c>
      <c r="J131" s="307">
        <f t="shared" si="5"/>
        <v>96.682984545605322</v>
      </c>
      <c r="K131" s="308">
        <f t="shared" si="8"/>
        <v>0.65169179888923245</v>
      </c>
      <c r="L131" s="304">
        <f t="shared" si="9"/>
        <v>24.605354395212604</v>
      </c>
      <c r="M131" s="112"/>
    </row>
    <row r="132" spans="1:13" ht="13.5" customHeight="1" x14ac:dyDescent="0.15">
      <c r="A132" s="299"/>
      <c r="B132" s="280">
        <v>221</v>
      </c>
      <c r="C132" s="348" t="s">
        <v>130</v>
      </c>
      <c r="D132" s="301">
        <v>687.73099999999999</v>
      </c>
      <c r="E132" s="302">
        <v>595</v>
      </c>
      <c r="F132" s="303">
        <f t="shared" si="10"/>
        <v>115.58504201680672</v>
      </c>
      <c r="G132" s="304">
        <f t="shared" si="7"/>
        <v>4.3099481962107569E-3</v>
      </c>
      <c r="H132" s="353">
        <v>14131.502</v>
      </c>
      <c r="I132" s="343">
        <v>74641</v>
      </c>
      <c r="J132" s="307">
        <f t="shared" si="5"/>
        <v>18.932626840476413</v>
      </c>
      <c r="K132" s="308">
        <f t="shared" si="8"/>
        <v>1.8368901824253468E-2</v>
      </c>
      <c r="L132" s="304">
        <f t="shared" si="9"/>
        <v>4.8666518251209245</v>
      </c>
      <c r="M132" s="112"/>
    </row>
    <row r="133" spans="1:13" ht="13.5" customHeight="1" x14ac:dyDescent="0.15">
      <c r="A133" s="299"/>
      <c r="B133" s="280">
        <v>222</v>
      </c>
      <c r="C133" s="348" t="s">
        <v>131</v>
      </c>
      <c r="D133" s="301">
        <v>18659.448</v>
      </c>
      <c r="E133" s="302">
        <v>16512</v>
      </c>
      <c r="F133" s="303">
        <f t="shared" si="10"/>
        <v>113.00537790697676</v>
      </c>
      <c r="G133" s="304">
        <f t="shared" si="7"/>
        <v>0.11693707895948913</v>
      </c>
      <c r="H133" s="353">
        <v>50691.233</v>
      </c>
      <c r="I133" s="343">
        <v>54229</v>
      </c>
      <c r="J133" s="307">
        <f t="shared" si="5"/>
        <v>93.47624518246694</v>
      </c>
      <c r="K133" s="308">
        <f t="shared" si="8"/>
        <v>6.5891246544589346E-2</v>
      </c>
      <c r="L133" s="304">
        <f t="shared" si="9"/>
        <v>36.810010125419517</v>
      </c>
      <c r="M133" s="112"/>
    </row>
    <row r="134" spans="1:13" ht="13.5" customHeight="1" x14ac:dyDescent="0.15">
      <c r="A134" s="299"/>
      <c r="B134" s="280">
        <v>225</v>
      </c>
      <c r="C134" s="348" t="s">
        <v>132</v>
      </c>
      <c r="D134" s="301">
        <v>25175.96</v>
      </c>
      <c r="E134" s="302">
        <v>27365</v>
      </c>
      <c r="F134" s="303">
        <f t="shared" si="10"/>
        <v>92.000584688470667</v>
      </c>
      <c r="G134" s="304">
        <f t="shared" si="7"/>
        <v>0.15777547237200906</v>
      </c>
      <c r="H134" s="353">
        <v>133069.26199999999</v>
      </c>
      <c r="I134" s="343">
        <v>145755</v>
      </c>
      <c r="J134" s="307">
        <f t="shared" si="5"/>
        <v>91.296533223560075</v>
      </c>
      <c r="K134" s="308">
        <f t="shared" si="8"/>
        <v>0.17297072947404049</v>
      </c>
      <c r="L134" s="304">
        <f t="shared" si="9"/>
        <v>18.919440614317075</v>
      </c>
      <c r="M134" s="112"/>
    </row>
    <row r="135" spans="1:13" ht="13.5" customHeight="1" x14ac:dyDescent="0.15">
      <c r="A135" s="299"/>
      <c r="B135" s="280">
        <v>228</v>
      </c>
      <c r="C135" s="348" t="s">
        <v>316</v>
      </c>
      <c r="D135" s="301">
        <v>340</v>
      </c>
      <c r="E135" s="302">
        <v>739</v>
      </c>
      <c r="F135" s="303">
        <f t="shared" si="10"/>
        <v>46.00811907983762</v>
      </c>
      <c r="G135" s="304">
        <f t="shared" si="7"/>
        <v>2.1307493579781301E-3</v>
      </c>
      <c r="H135" s="353">
        <v>2356.5309999999999</v>
      </c>
      <c r="I135" s="343">
        <v>2589</v>
      </c>
      <c r="J135" s="307">
        <f t="shared" si="5"/>
        <v>91.020896098879874</v>
      </c>
      <c r="K135" s="308">
        <f t="shared" si="8"/>
        <v>3.0631483181907944E-3</v>
      </c>
      <c r="L135" s="304">
        <f t="shared" si="9"/>
        <v>14.427987580048809</v>
      </c>
      <c r="M135" s="112"/>
    </row>
    <row r="136" spans="1:13" ht="13.5" customHeight="1" x14ac:dyDescent="0.15">
      <c r="A136" s="299"/>
      <c r="B136" s="280">
        <v>230</v>
      </c>
      <c r="C136" s="348" t="s">
        <v>133</v>
      </c>
      <c r="D136" s="301">
        <v>2590.893</v>
      </c>
      <c r="E136" s="302">
        <v>1970</v>
      </c>
      <c r="F136" s="303">
        <f t="shared" si="10"/>
        <v>131.51741116751271</v>
      </c>
      <c r="G136" s="304">
        <f t="shared" si="7"/>
        <v>1.6236892930411858E-2</v>
      </c>
      <c r="H136" s="353">
        <v>62302.235999999997</v>
      </c>
      <c r="I136" s="343">
        <v>46465</v>
      </c>
      <c r="J136" s="307">
        <f t="shared" si="5"/>
        <v>134.08422683740449</v>
      </c>
      <c r="K136" s="308">
        <f t="shared" si="8"/>
        <v>8.0983865445829459E-2</v>
      </c>
      <c r="L136" s="304">
        <f t="shared" si="9"/>
        <v>4.1585875023811347</v>
      </c>
      <c r="M136" s="112"/>
    </row>
    <row r="137" spans="1:13" ht="13.5" customHeight="1" x14ac:dyDescent="0.15">
      <c r="A137" s="299"/>
      <c r="B137" s="280">
        <v>233</v>
      </c>
      <c r="C137" s="348" t="s">
        <v>134</v>
      </c>
      <c r="D137" s="301">
        <v>2309.587</v>
      </c>
      <c r="E137" s="302">
        <v>1949</v>
      </c>
      <c r="F137" s="303">
        <f t="shared" si="10"/>
        <v>118.50112878399179</v>
      </c>
      <c r="G137" s="304">
        <f t="shared" si="7"/>
        <v>1.4473973580719515E-2</v>
      </c>
      <c r="H137" s="353">
        <v>14768.95</v>
      </c>
      <c r="I137" s="343">
        <v>17838</v>
      </c>
      <c r="J137" s="307">
        <f t="shared" si="5"/>
        <v>82.794876107186909</v>
      </c>
      <c r="K137" s="308">
        <f t="shared" si="8"/>
        <v>1.9197491717250457E-2</v>
      </c>
      <c r="L137" s="304">
        <f t="shared" si="9"/>
        <v>15.638125933123206</v>
      </c>
      <c r="M137" s="112"/>
    </row>
    <row r="138" spans="1:13" ht="13.5" customHeight="1" x14ac:dyDescent="0.15">
      <c r="A138" s="299"/>
      <c r="B138" s="280">
        <v>234</v>
      </c>
      <c r="C138" s="348" t="s">
        <v>135</v>
      </c>
      <c r="D138" s="301">
        <v>150061.81599999999</v>
      </c>
      <c r="E138" s="302">
        <v>181349</v>
      </c>
      <c r="F138" s="303">
        <f t="shared" si="10"/>
        <v>82.747528798063399</v>
      </c>
      <c r="G138" s="304">
        <f t="shared" si="7"/>
        <v>0.94042387676185957</v>
      </c>
      <c r="H138" s="353">
        <v>274048.728</v>
      </c>
      <c r="I138" s="343">
        <v>352207</v>
      </c>
      <c r="J138" s="307">
        <f t="shared" si="5"/>
        <v>77.808995278344838</v>
      </c>
      <c r="K138" s="308">
        <f t="shared" si="8"/>
        <v>0.35622357621246076</v>
      </c>
      <c r="L138" s="304">
        <f t="shared" si="9"/>
        <v>54.757348116572899</v>
      </c>
      <c r="M138" s="112"/>
    </row>
    <row r="139" spans="1:13" ht="13.5" customHeight="1" x14ac:dyDescent="0.15">
      <c r="A139" s="299"/>
      <c r="B139" s="280">
        <v>241</v>
      </c>
      <c r="C139" s="348" t="s">
        <v>136</v>
      </c>
      <c r="D139" s="301">
        <v>908.45399999999995</v>
      </c>
      <c r="E139" s="302">
        <v>1045</v>
      </c>
      <c r="F139" s="303">
        <f t="shared" si="10"/>
        <v>86.933397129186602</v>
      </c>
      <c r="G139" s="304">
        <f t="shared" si="7"/>
        <v>5.6931993448607766E-3</v>
      </c>
      <c r="H139" s="353">
        <v>5696</v>
      </c>
      <c r="I139" s="343">
        <v>5025</v>
      </c>
      <c r="J139" s="307">
        <f t="shared" si="5"/>
        <v>113.35323383084577</v>
      </c>
      <c r="K139" s="308">
        <f t="shared" si="8"/>
        <v>7.4039733915720884E-3</v>
      </c>
      <c r="L139" s="304">
        <f t="shared" si="9"/>
        <v>15.948981741573032</v>
      </c>
      <c r="M139" s="112"/>
    </row>
    <row r="140" spans="1:13" ht="13.5" customHeight="1" x14ac:dyDescent="0.15">
      <c r="A140" s="299"/>
      <c r="B140" s="280">
        <v>242</v>
      </c>
      <c r="C140" s="348" t="s">
        <v>137</v>
      </c>
      <c r="D140" s="301">
        <v>5829.5940000000001</v>
      </c>
      <c r="E140" s="302">
        <v>4875</v>
      </c>
      <c r="F140" s="303">
        <f t="shared" si="10"/>
        <v>119.58141538461537</v>
      </c>
      <c r="G140" s="304">
        <f t="shared" si="7"/>
        <v>3.65335402140387E-2</v>
      </c>
      <c r="H140" s="353">
        <v>18306.842000000001</v>
      </c>
      <c r="I140" s="343">
        <v>14086</v>
      </c>
      <c r="J140" s="307">
        <f t="shared" ref="J140:J205" si="11">H140/I140*100</f>
        <v>129.96480193099532</v>
      </c>
      <c r="K140" s="308">
        <f t="shared" si="8"/>
        <v>2.3796237895315021E-2</v>
      </c>
      <c r="L140" s="304">
        <f t="shared" si="9"/>
        <v>31.843799165361236</v>
      </c>
      <c r="M140" s="112"/>
    </row>
    <row r="141" spans="1:13" ht="13.5" customHeight="1" x14ac:dyDescent="0.15">
      <c r="A141" s="299"/>
      <c r="B141" s="280">
        <v>243</v>
      </c>
      <c r="C141" s="348" t="s">
        <v>138</v>
      </c>
      <c r="D141" s="340"/>
      <c r="E141" s="302">
        <v>27</v>
      </c>
      <c r="F141" s="303" t="s">
        <v>487</v>
      </c>
      <c r="G141" s="304">
        <f t="shared" ref="G141:G206" si="12">D141/$D$8*100</f>
        <v>0</v>
      </c>
      <c r="H141" s="353">
        <v>437.00900000000001</v>
      </c>
      <c r="I141" s="343">
        <v>302</v>
      </c>
      <c r="J141" s="307">
        <f t="shared" si="11"/>
        <v>144.70496688741724</v>
      </c>
      <c r="K141" s="308">
        <f t="shared" ref="K141:K206" si="13">H141/$H$8*100</f>
        <v>5.6804828087737478E-4</v>
      </c>
      <c r="L141" s="304">
        <f t="shared" ref="L141:L206" si="14">D141/H141*100</f>
        <v>0</v>
      </c>
      <c r="M141" s="112"/>
    </row>
    <row r="142" spans="1:13" ht="13.5" customHeight="1" x14ac:dyDescent="0.15">
      <c r="A142" s="299"/>
      <c r="B142" s="280">
        <v>244</v>
      </c>
      <c r="C142" s="348" t="s">
        <v>483</v>
      </c>
      <c r="D142" s="301">
        <v>1023.5410000000001</v>
      </c>
      <c r="E142" s="302">
        <v>182</v>
      </c>
      <c r="F142" s="303">
        <f t="shared" si="10"/>
        <v>562.38516483516491</v>
      </c>
      <c r="G142" s="304">
        <f t="shared" si="12"/>
        <v>6.414439201806745E-3</v>
      </c>
      <c r="H142" s="353">
        <v>1926.492</v>
      </c>
      <c r="I142" s="343">
        <v>727</v>
      </c>
      <c r="J142" s="307">
        <f t="shared" si="11"/>
        <v>264.99202200825306</v>
      </c>
      <c r="K142" s="308">
        <f t="shared" si="13"/>
        <v>2.5041600258210138E-3</v>
      </c>
      <c r="L142" s="304">
        <f t="shared" si="14"/>
        <v>53.129782007919054</v>
      </c>
      <c r="M142" s="112"/>
    </row>
    <row r="143" spans="1:13" ht="13.5" customHeight="1" x14ac:dyDescent="0.15">
      <c r="A143" s="299"/>
      <c r="B143" s="280">
        <v>247</v>
      </c>
      <c r="C143" s="348" t="s">
        <v>139</v>
      </c>
      <c r="D143" s="301">
        <v>556.69000000000005</v>
      </c>
      <c r="E143" s="302">
        <v>578</v>
      </c>
      <c r="F143" s="303">
        <f t="shared" si="10"/>
        <v>96.31314878892735</v>
      </c>
      <c r="G143" s="304">
        <f t="shared" si="12"/>
        <v>3.4887260590966036E-3</v>
      </c>
      <c r="H143" s="353">
        <v>585.17200000000003</v>
      </c>
      <c r="I143" s="343">
        <v>1125</v>
      </c>
      <c r="J143" s="307">
        <f t="shared" si="11"/>
        <v>52.01528888888889</v>
      </c>
      <c r="K143" s="308">
        <f t="shared" si="13"/>
        <v>7.6063867933515129E-4</v>
      </c>
      <c r="L143" s="304">
        <f t="shared" si="14"/>
        <v>95.13271311682719</v>
      </c>
      <c r="M143" s="112"/>
    </row>
    <row r="144" spans="1:13" ht="13.5" customHeight="1" x14ac:dyDescent="0.15">
      <c r="A144" s="299"/>
      <c r="B144" s="280">
        <v>248</v>
      </c>
      <c r="C144" s="348" t="s">
        <v>140</v>
      </c>
      <c r="D144" s="340"/>
      <c r="E144" s="302">
        <v>0</v>
      </c>
      <c r="F144" s="303"/>
      <c r="G144" s="304">
        <f t="shared" si="12"/>
        <v>0</v>
      </c>
      <c r="H144" s="353">
        <v>175.04599999999999</v>
      </c>
      <c r="I144" s="343">
        <v>68</v>
      </c>
      <c r="J144" s="307">
        <f t="shared" si="11"/>
        <v>257.42058823529408</v>
      </c>
      <c r="K144" s="308">
        <f t="shared" si="13"/>
        <v>2.2753439717365304E-4</v>
      </c>
      <c r="L144" s="304">
        <f t="shared" si="14"/>
        <v>0</v>
      </c>
      <c r="M144" s="112"/>
    </row>
    <row r="145" spans="1:13" ht="13.5" customHeight="1" x14ac:dyDescent="0.15">
      <c r="A145" s="299"/>
      <c r="B145" s="280">
        <v>249</v>
      </c>
      <c r="C145" s="348" t="s">
        <v>317</v>
      </c>
      <c r="D145" s="340"/>
      <c r="E145" s="302"/>
      <c r="F145" s="303"/>
      <c r="G145" s="304"/>
      <c r="H145" s="353">
        <v>1.4179999999999999</v>
      </c>
      <c r="I145" s="343"/>
      <c r="J145" s="307" t="s">
        <v>311</v>
      </c>
      <c r="K145" s="308"/>
      <c r="L145" s="304"/>
      <c r="M145" s="112"/>
    </row>
    <row r="146" spans="1:13" ht="13.5" customHeight="1" x14ac:dyDescent="0.15">
      <c r="A146" s="299"/>
      <c r="B146" s="280">
        <v>250</v>
      </c>
      <c r="C146" s="348" t="s">
        <v>318</v>
      </c>
      <c r="D146" s="340"/>
      <c r="E146" s="302"/>
      <c r="F146" s="303"/>
      <c r="G146" s="304"/>
      <c r="H146" s="353">
        <v>1.083</v>
      </c>
      <c r="I146" s="343"/>
      <c r="J146" s="307" t="s">
        <v>311</v>
      </c>
      <c r="K146" s="308"/>
      <c r="L146" s="304"/>
      <c r="M146" s="112"/>
    </row>
    <row r="147" spans="1:13" ht="13.5" customHeight="1" x14ac:dyDescent="0.15">
      <c r="A147" s="299"/>
      <c r="B147" s="311"/>
      <c r="C147" s="312" t="s">
        <v>319</v>
      </c>
      <c r="D147" s="313">
        <f>D116+D117+D118+D119+D120+D121+D122+D123+D126+D128+D129+D131+D132+D133+D134+D136+D137+D139+D140</f>
        <v>1941099.8559999999</v>
      </c>
      <c r="E147" s="314">
        <f>E116+E117+E118+E119+E120+E121+E122+E123+E126+E128+E129+E131+E132+E133+E134+E136+E137+E139+E140</f>
        <v>1875344</v>
      </c>
      <c r="F147" s="315">
        <f t="shared" si="10"/>
        <v>103.50633569094524</v>
      </c>
      <c r="G147" s="316">
        <f t="shared" si="12"/>
        <v>12.164697858657178</v>
      </c>
      <c r="H147" s="357">
        <f>H116+H117+H118+H119+H120+H121+H122+H123+H126+H128+H129+H131+H132+H133+H134+H136+H137+H139+H140</f>
        <v>8161521.3080000002</v>
      </c>
      <c r="I147" s="358">
        <f>I116+I117+I118+I119+I120+I121+I122+I123+I126+I128+I129+I131+I132+I133+I134+I136+I137+I139+I140</f>
        <v>8488670</v>
      </c>
      <c r="J147" s="318">
        <f t="shared" si="11"/>
        <v>96.146054776543323</v>
      </c>
      <c r="K147" s="319">
        <f t="shared" si="13"/>
        <v>10.608793293395474</v>
      </c>
      <c r="L147" s="316">
        <f t="shared" si="14"/>
        <v>23.783554349080919</v>
      </c>
      <c r="M147" s="112"/>
    </row>
    <row r="148" spans="1:13" ht="13.5" customHeight="1" x14ac:dyDescent="0.15">
      <c r="A148" s="299"/>
      <c r="B148" s="311"/>
      <c r="C148" s="312" t="s">
        <v>320</v>
      </c>
      <c r="D148" s="313">
        <f>D114+D115+D127</f>
        <v>71996.553</v>
      </c>
      <c r="E148" s="314">
        <f>E114+E115+E127</f>
        <v>74532</v>
      </c>
      <c r="F148" s="315">
        <f t="shared" si="10"/>
        <v>96.59817662212204</v>
      </c>
      <c r="G148" s="316">
        <f t="shared" si="12"/>
        <v>0.45119590906290707</v>
      </c>
      <c r="H148" s="357">
        <f>H114+H115+H127</f>
        <v>559517.71</v>
      </c>
      <c r="I148" s="358">
        <f>I114+I115+I127</f>
        <v>528711</v>
      </c>
      <c r="J148" s="318">
        <f t="shared" si="11"/>
        <v>105.82675790743903</v>
      </c>
      <c r="K148" s="319">
        <f t="shared" si="13"/>
        <v>0.72729182530782088</v>
      </c>
      <c r="L148" s="316">
        <f t="shared" si="14"/>
        <v>12.867609320176838</v>
      </c>
      <c r="M148" s="112"/>
    </row>
    <row r="149" spans="1:13" ht="13.5" customHeight="1" x14ac:dyDescent="0.15">
      <c r="A149" s="299"/>
      <c r="B149" s="311"/>
      <c r="C149" s="312" t="s">
        <v>321</v>
      </c>
      <c r="D149" s="313">
        <f>D150-D147-D148</f>
        <v>161213.40700000018</v>
      </c>
      <c r="E149" s="314">
        <f>E150-E147-E148</f>
        <v>197306</v>
      </c>
      <c r="F149" s="315">
        <f t="shared" si="10"/>
        <v>81.707300842346498</v>
      </c>
      <c r="G149" s="316">
        <f t="shared" si="12"/>
        <v>1.0103098925374039</v>
      </c>
      <c r="H149" s="357">
        <f>H150-H147-H148</f>
        <v>289316.96599999908</v>
      </c>
      <c r="I149" s="358">
        <f>I150-I147-I148</f>
        <v>371896</v>
      </c>
      <c r="J149" s="318">
        <f t="shared" si="11"/>
        <v>77.79512713231631</v>
      </c>
      <c r="K149" s="319">
        <f t="shared" si="13"/>
        <v>0.37607006987260527</v>
      </c>
      <c r="L149" s="316">
        <f t="shared" si="14"/>
        <v>55.722071618848886</v>
      </c>
      <c r="M149" s="112"/>
    </row>
    <row r="150" spans="1:13" ht="13.5" customHeight="1" thickBot="1" x14ac:dyDescent="0.2">
      <c r="A150" s="320" t="s">
        <v>144</v>
      </c>
      <c r="B150" s="321" t="s">
        <v>322</v>
      </c>
      <c r="C150" s="322"/>
      <c r="D150" s="323">
        <f>SUM(D114:D144)</f>
        <v>2174309.8160000001</v>
      </c>
      <c r="E150" s="324">
        <f>SUM(E114:E144)</f>
        <v>2147182</v>
      </c>
      <c r="F150" s="325">
        <f t="shared" si="10"/>
        <v>101.26341483861172</v>
      </c>
      <c r="G150" s="326">
        <f t="shared" si="12"/>
        <v>13.626203660257488</v>
      </c>
      <c r="H150" s="344">
        <f>SUM(H114:H146)</f>
        <v>9010355.9839999992</v>
      </c>
      <c r="I150" s="355">
        <f>SUM(I114:I144)</f>
        <v>9389277</v>
      </c>
      <c r="J150" s="328">
        <f t="shared" si="11"/>
        <v>95.964321683128517</v>
      </c>
      <c r="K150" s="329">
        <f t="shared" si="13"/>
        <v>11.712155188575901</v>
      </c>
      <c r="L150" s="326">
        <f t="shared" si="14"/>
        <v>24.13123099532357</v>
      </c>
      <c r="M150" s="112"/>
    </row>
    <row r="151" spans="1:13" ht="13.5" customHeight="1" x14ac:dyDescent="0.15">
      <c r="A151" s="330" t="s">
        <v>323</v>
      </c>
      <c r="B151" s="275">
        <v>150</v>
      </c>
      <c r="C151" s="345" t="s">
        <v>146</v>
      </c>
      <c r="D151" s="332">
        <v>98.966999999999999</v>
      </c>
      <c r="E151" s="333">
        <v>111</v>
      </c>
      <c r="F151" s="292">
        <f t="shared" si="10"/>
        <v>89.159459459459455</v>
      </c>
      <c r="G151" s="298">
        <f t="shared" si="12"/>
        <v>6.2021726973829881E-4</v>
      </c>
      <c r="H151" s="356">
        <v>6914.5959999999995</v>
      </c>
      <c r="I151" s="359">
        <v>6111</v>
      </c>
      <c r="J151" s="296">
        <f t="shared" si="11"/>
        <v>113.14999181803304</v>
      </c>
      <c r="K151" s="297">
        <f t="shared" si="13"/>
        <v>8.9879713478705735E-3</v>
      </c>
      <c r="L151" s="298">
        <f t="shared" si="14"/>
        <v>1.4312766790713443</v>
      </c>
      <c r="M151" s="112"/>
    </row>
    <row r="152" spans="1:13" ht="13.5" customHeight="1" x14ac:dyDescent="0.15">
      <c r="A152" s="299" t="s">
        <v>324</v>
      </c>
      <c r="B152" s="280">
        <v>151</v>
      </c>
      <c r="C152" s="348" t="s">
        <v>148</v>
      </c>
      <c r="D152" s="301">
        <v>34.682000000000002</v>
      </c>
      <c r="E152" s="302">
        <v>44</v>
      </c>
      <c r="F152" s="303">
        <f t="shared" si="10"/>
        <v>78.822727272727278</v>
      </c>
      <c r="G152" s="304">
        <f t="shared" si="12"/>
        <v>2.1734896833352208E-4</v>
      </c>
      <c r="H152" s="353">
        <v>2537.598</v>
      </c>
      <c r="I152" s="343">
        <v>2729</v>
      </c>
      <c r="J152" s="307">
        <f t="shared" si="11"/>
        <v>92.986368633198964</v>
      </c>
      <c r="K152" s="308">
        <f t="shared" si="13"/>
        <v>3.2985091415917395E-3</v>
      </c>
      <c r="L152" s="304">
        <f t="shared" si="14"/>
        <v>1.3667255412401809</v>
      </c>
      <c r="M152" s="112"/>
    </row>
    <row r="153" spans="1:13" ht="13.5" customHeight="1" x14ac:dyDescent="0.15">
      <c r="A153" s="299"/>
      <c r="B153" s="280">
        <v>152</v>
      </c>
      <c r="C153" s="348" t="s">
        <v>149</v>
      </c>
      <c r="D153" s="301">
        <v>3399.7689999999998</v>
      </c>
      <c r="E153" s="302">
        <v>4423</v>
      </c>
      <c r="F153" s="303">
        <f t="shared" si="10"/>
        <v>76.865679403120041</v>
      </c>
      <c r="G153" s="304">
        <f t="shared" si="12"/>
        <v>2.1306045923599849E-2</v>
      </c>
      <c r="H153" s="353">
        <v>20350.192999999999</v>
      </c>
      <c r="I153" s="343">
        <v>57925</v>
      </c>
      <c r="J153" s="307">
        <f t="shared" si="11"/>
        <v>35.131968925334483</v>
      </c>
      <c r="K153" s="308">
        <f t="shared" si="13"/>
        <v>2.6452297662457262E-2</v>
      </c>
      <c r="L153" s="304">
        <f t="shared" si="14"/>
        <v>16.706323129220443</v>
      </c>
      <c r="M153" s="112"/>
    </row>
    <row r="154" spans="1:13" ht="13.5" customHeight="1" x14ac:dyDescent="0.15">
      <c r="A154" s="299"/>
      <c r="B154" s="280">
        <v>153</v>
      </c>
      <c r="C154" s="348" t="s">
        <v>150</v>
      </c>
      <c r="D154" s="301">
        <v>20289.324000000001</v>
      </c>
      <c r="E154" s="302">
        <v>21437</v>
      </c>
      <c r="F154" s="303">
        <f t="shared" si="10"/>
        <v>94.646284461445163</v>
      </c>
      <c r="G154" s="304">
        <f t="shared" si="12"/>
        <v>0.12715136496120666</v>
      </c>
      <c r="H154" s="353">
        <v>45540.716</v>
      </c>
      <c r="I154" s="343">
        <v>42786</v>
      </c>
      <c r="J154" s="307">
        <f t="shared" si="11"/>
        <v>106.43835834151358</v>
      </c>
      <c r="K154" s="308">
        <f t="shared" si="13"/>
        <v>5.9196321892054295E-2</v>
      </c>
      <c r="L154" s="304">
        <f t="shared" si="14"/>
        <v>44.552053156125169</v>
      </c>
      <c r="M154" s="112"/>
    </row>
    <row r="155" spans="1:13" ht="13.5" customHeight="1" x14ac:dyDescent="0.15">
      <c r="A155" s="299"/>
      <c r="B155" s="280">
        <v>154</v>
      </c>
      <c r="C155" s="348" t="s">
        <v>151</v>
      </c>
      <c r="D155" s="301">
        <v>274.20100000000002</v>
      </c>
      <c r="E155" s="302">
        <v>176</v>
      </c>
      <c r="F155" s="303">
        <f t="shared" si="10"/>
        <v>155.79602272727274</v>
      </c>
      <c r="G155" s="304">
        <f t="shared" si="12"/>
        <v>1.7183929550204744E-3</v>
      </c>
      <c r="H155" s="353">
        <v>2023.0530000000001</v>
      </c>
      <c r="I155" s="343">
        <v>1831</v>
      </c>
      <c r="J155" s="307">
        <f t="shared" si="11"/>
        <v>110.48896777717094</v>
      </c>
      <c r="K155" s="308">
        <f t="shared" si="13"/>
        <v>2.629675312805493E-3</v>
      </c>
      <c r="L155" s="304">
        <f t="shared" si="14"/>
        <v>13.5538218721902</v>
      </c>
      <c r="M155" s="112"/>
    </row>
    <row r="156" spans="1:13" ht="13.5" customHeight="1" x14ac:dyDescent="0.15">
      <c r="A156" s="299"/>
      <c r="B156" s="280">
        <v>155</v>
      </c>
      <c r="C156" s="348" t="s">
        <v>152</v>
      </c>
      <c r="D156" s="301">
        <v>525.976</v>
      </c>
      <c r="E156" s="302">
        <v>288</v>
      </c>
      <c r="F156" s="303">
        <f t="shared" si="10"/>
        <v>182.63055555555556</v>
      </c>
      <c r="G156" s="304">
        <f t="shared" si="12"/>
        <v>3.2962441891526612E-3</v>
      </c>
      <c r="H156" s="353">
        <v>2166.491</v>
      </c>
      <c r="I156" s="343">
        <v>1390</v>
      </c>
      <c r="J156" s="307">
        <f t="shared" si="11"/>
        <v>155.86266187050359</v>
      </c>
      <c r="K156" s="308">
        <f t="shared" si="13"/>
        <v>2.8161238969593404E-3</v>
      </c>
      <c r="L156" s="304">
        <f t="shared" si="14"/>
        <v>24.277783752621175</v>
      </c>
      <c r="M156" s="112"/>
    </row>
    <row r="157" spans="1:13" ht="13.5" customHeight="1" x14ac:dyDescent="0.15">
      <c r="A157" s="299"/>
      <c r="B157" s="280">
        <v>156</v>
      </c>
      <c r="C157" s="348" t="s">
        <v>153</v>
      </c>
      <c r="D157" s="301">
        <v>586.81600000000003</v>
      </c>
      <c r="E157" s="302">
        <v>259</v>
      </c>
      <c r="F157" s="303">
        <f t="shared" si="10"/>
        <v>226.56988416988418</v>
      </c>
      <c r="G157" s="304">
        <f t="shared" si="12"/>
        <v>3.677522986033219E-3</v>
      </c>
      <c r="H157" s="353">
        <v>1342.5920000000001</v>
      </c>
      <c r="I157" s="343">
        <v>1931</v>
      </c>
      <c r="J157" s="307">
        <f t="shared" si="11"/>
        <v>69.528327291558782</v>
      </c>
      <c r="K157" s="308">
        <f t="shared" si="13"/>
        <v>1.7451747618921266E-3</v>
      </c>
      <c r="L157" s="304">
        <f t="shared" si="14"/>
        <v>43.707693774430354</v>
      </c>
      <c r="M157" s="112"/>
    </row>
    <row r="158" spans="1:13" ht="13.5" customHeight="1" x14ac:dyDescent="0.15">
      <c r="A158" s="299"/>
      <c r="B158" s="280">
        <v>157</v>
      </c>
      <c r="C158" s="348" t="s">
        <v>325</v>
      </c>
      <c r="D158" s="301">
        <v>24159.825000000001</v>
      </c>
      <c r="E158" s="302">
        <v>18995</v>
      </c>
      <c r="F158" s="303">
        <f t="shared" si="10"/>
        <v>127.19044485390893</v>
      </c>
      <c r="G158" s="304">
        <f t="shared" si="12"/>
        <v>0.15140744590474697</v>
      </c>
      <c r="H158" s="353">
        <v>36713.957999999999</v>
      </c>
      <c r="I158" s="343">
        <v>28088</v>
      </c>
      <c r="J158" s="307">
        <f t="shared" si="11"/>
        <v>130.71047422386783</v>
      </c>
      <c r="K158" s="308">
        <f t="shared" si="13"/>
        <v>4.7722817438780755E-2</v>
      </c>
      <c r="L158" s="304">
        <f t="shared" si="14"/>
        <v>65.805558202142095</v>
      </c>
      <c r="M158" s="112"/>
    </row>
    <row r="159" spans="1:13" ht="13.5" customHeight="1" x14ac:dyDescent="0.15">
      <c r="A159" s="299"/>
      <c r="B159" s="280">
        <v>223</v>
      </c>
      <c r="C159" s="348" t="s">
        <v>154</v>
      </c>
      <c r="D159" s="301">
        <v>125891.274</v>
      </c>
      <c r="E159" s="302">
        <v>102411</v>
      </c>
      <c r="F159" s="303">
        <f t="shared" si="10"/>
        <v>122.92749216392771</v>
      </c>
      <c r="G159" s="304">
        <f t="shared" si="12"/>
        <v>0.78894926838396717</v>
      </c>
      <c r="H159" s="353">
        <v>313441.27799999999</v>
      </c>
      <c r="I159" s="343">
        <v>235576</v>
      </c>
      <c r="J159" s="307">
        <f t="shared" si="11"/>
        <v>133.0531454817129</v>
      </c>
      <c r="K159" s="308">
        <f t="shared" si="13"/>
        <v>0.40742817453166252</v>
      </c>
      <c r="L159" s="304">
        <f t="shared" si="14"/>
        <v>40.164229422265187</v>
      </c>
      <c r="M159" s="112"/>
    </row>
    <row r="160" spans="1:13" ht="13.5" customHeight="1" x14ac:dyDescent="0.15">
      <c r="A160" s="299"/>
      <c r="B160" s="280">
        <v>224</v>
      </c>
      <c r="C160" s="348" t="s">
        <v>155</v>
      </c>
      <c r="D160" s="301">
        <v>314883.076</v>
      </c>
      <c r="E160" s="302">
        <v>356611</v>
      </c>
      <c r="F160" s="303">
        <f t="shared" si="10"/>
        <v>88.298755787118182</v>
      </c>
      <c r="G160" s="304">
        <f t="shared" si="12"/>
        <v>1.9733438588975842</v>
      </c>
      <c r="H160" s="353">
        <v>782592.33499999996</v>
      </c>
      <c r="I160" s="343">
        <v>805472</v>
      </c>
      <c r="J160" s="307">
        <f t="shared" si="11"/>
        <v>97.159471092725752</v>
      </c>
      <c r="K160" s="308">
        <f t="shared" si="13"/>
        <v>1.0172564650260305</v>
      </c>
      <c r="L160" s="304">
        <f t="shared" si="14"/>
        <v>40.235900853795101</v>
      </c>
      <c r="M160" s="112"/>
    </row>
    <row r="161" spans="1:13" ht="13.5" customHeight="1" x14ac:dyDescent="0.15">
      <c r="A161" s="299"/>
      <c r="B161" s="280">
        <v>227</v>
      </c>
      <c r="C161" s="348" t="s">
        <v>156</v>
      </c>
      <c r="D161" s="301">
        <v>53540.57</v>
      </c>
      <c r="E161" s="302">
        <v>59066</v>
      </c>
      <c r="F161" s="303">
        <f t="shared" si="10"/>
        <v>90.645328954051394</v>
      </c>
      <c r="G161" s="304">
        <f t="shared" si="12"/>
        <v>0.33553392692142098</v>
      </c>
      <c r="H161" s="353">
        <v>185027.829</v>
      </c>
      <c r="I161" s="343">
        <v>181638</v>
      </c>
      <c r="J161" s="307">
        <f t="shared" si="11"/>
        <v>101.86625540911042</v>
      </c>
      <c r="K161" s="308">
        <f t="shared" si="13"/>
        <v>0.24050932630202779</v>
      </c>
      <c r="L161" s="304">
        <f t="shared" si="14"/>
        <v>28.936495817610226</v>
      </c>
      <c r="M161" s="112"/>
    </row>
    <row r="162" spans="1:13" ht="13.5" customHeight="1" x14ac:dyDescent="0.15">
      <c r="A162" s="299"/>
      <c r="B162" s="280">
        <v>229</v>
      </c>
      <c r="C162" s="348" t="s">
        <v>157</v>
      </c>
      <c r="D162" s="301">
        <v>4.01</v>
      </c>
      <c r="E162" s="302"/>
      <c r="F162" s="303" t="s">
        <v>486</v>
      </c>
      <c r="G162" s="304"/>
      <c r="H162" s="353">
        <v>206.02</v>
      </c>
      <c r="I162" s="343">
        <v>160</v>
      </c>
      <c r="J162" s="307">
        <f t="shared" si="11"/>
        <v>128.76249999999999</v>
      </c>
      <c r="K162" s="308">
        <f t="shared" si="13"/>
        <v>2.6779610220008455E-4</v>
      </c>
      <c r="L162" s="304">
        <f t="shared" si="14"/>
        <v>1.9464129696146002</v>
      </c>
      <c r="M162" s="112"/>
    </row>
    <row r="163" spans="1:13" ht="13.5" customHeight="1" x14ac:dyDescent="0.15">
      <c r="A163" s="299"/>
      <c r="B163" s="280">
        <v>231</v>
      </c>
      <c r="C163" s="348" t="s">
        <v>158</v>
      </c>
      <c r="D163" s="301">
        <v>16800.488000000001</v>
      </c>
      <c r="E163" s="302">
        <v>14583</v>
      </c>
      <c r="F163" s="303">
        <f t="shared" si="10"/>
        <v>115.2059795652472</v>
      </c>
      <c r="G163" s="304">
        <f t="shared" si="12"/>
        <v>0.10528714417564494</v>
      </c>
      <c r="H163" s="353">
        <v>45853.981</v>
      </c>
      <c r="I163" s="343">
        <v>49013</v>
      </c>
      <c r="J163" s="307">
        <f t="shared" si="11"/>
        <v>93.554732417929927</v>
      </c>
      <c r="K163" s="308">
        <f t="shared" si="13"/>
        <v>5.9603520930767567E-2</v>
      </c>
      <c r="L163" s="304">
        <f t="shared" si="14"/>
        <v>36.639104465106314</v>
      </c>
      <c r="M163" s="112"/>
    </row>
    <row r="164" spans="1:13" ht="13.5" customHeight="1" x14ac:dyDescent="0.15">
      <c r="A164" s="299"/>
      <c r="B164" s="280">
        <v>232</v>
      </c>
      <c r="C164" s="348" t="s">
        <v>159</v>
      </c>
      <c r="D164" s="301">
        <v>2222.1019999999999</v>
      </c>
      <c r="E164" s="302">
        <v>2568</v>
      </c>
      <c r="F164" s="303">
        <f t="shared" si="10"/>
        <v>86.530451713395635</v>
      </c>
      <c r="G164" s="304">
        <f t="shared" si="12"/>
        <v>1.3925712970182112E-2</v>
      </c>
      <c r="H164" s="353">
        <v>17311.21</v>
      </c>
      <c r="I164" s="343">
        <v>16153</v>
      </c>
      <c r="J164" s="307">
        <f t="shared" si="11"/>
        <v>107.17024701293876</v>
      </c>
      <c r="K164" s="308">
        <f t="shared" si="13"/>
        <v>2.2502060782288735E-2</v>
      </c>
      <c r="L164" s="304">
        <f t="shared" si="14"/>
        <v>12.836202668675384</v>
      </c>
      <c r="M164" s="112"/>
    </row>
    <row r="165" spans="1:13" ht="13.5" customHeight="1" x14ac:dyDescent="0.15">
      <c r="A165" s="299"/>
      <c r="B165" s="280">
        <v>235</v>
      </c>
      <c r="C165" s="348" t="s">
        <v>160</v>
      </c>
      <c r="D165" s="301">
        <v>15863.573</v>
      </c>
      <c r="E165" s="302">
        <v>14134</v>
      </c>
      <c r="F165" s="303">
        <f t="shared" si="10"/>
        <v>112.23696759586812</v>
      </c>
      <c r="G165" s="304">
        <f t="shared" si="12"/>
        <v>9.9415582308791758E-2</v>
      </c>
      <c r="H165" s="353">
        <v>20620.418000000001</v>
      </c>
      <c r="I165" s="343">
        <v>18106</v>
      </c>
      <c r="J165" s="307">
        <f t="shared" si="11"/>
        <v>113.88720866011268</v>
      </c>
      <c r="K165" s="308">
        <f t="shared" si="13"/>
        <v>2.6803550947172426E-2</v>
      </c>
      <c r="L165" s="304">
        <f t="shared" si="14"/>
        <v>76.931384223152023</v>
      </c>
      <c r="M165" s="112"/>
    </row>
    <row r="166" spans="1:13" ht="13.5" customHeight="1" x14ac:dyDescent="0.15">
      <c r="A166" s="299"/>
      <c r="B166" s="280">
        <v>236</v>
      </c>
      <c r="C166" s="348" t="s">
        <v>161</v>
      </c>
      <c r="D166" s="301">
        <v>1918.769</v>
      </c>
      <c r="E166" s="302">
        <v>2536</v>
      </c>
      <c r="F166" s="303">
        <f t="shared" si="10"/>
        <v>75.661238170347005</v>
      </c>
      <c r="G166" s="304">
        <f t="shared" si="12"/>
        <v>1.2024752396642172E-2</v>
      </c>
      <c r="H166" s="353">
        <v>5793.9989999999998</v>
      </c>
      <c r="I166" s="343">
        <v>7325</v>
      </c>
      <c r="J166" s="307">
        <f t="shared" si="11"/>
        <v>79.09896245733789</v>
      </c>
      <c r="K166" s="308">
        <f t="shared" si="13"/>
        <v>7.5313578698727682E-3</v>
      </c>
      <c r="L166" s="304">
        <f t="shared" si="14"/>
        <v>33.116488283826079</v>
      </c>
      <c r="M166" s="112"/>
    </row>
    <row r="167" spans="1:13" ht="13.5" customHeight="1" x14ac:dyDescent="0.15">
      <c r="A167" s="299"/>
      <c r="B167" s="280">
        <v>237</v>
      </c>
      <c r="C167" s="348" t="s">
        <v>162</v>
      </c>
      <c r="D167" s="301">
        <v>1471.732</v>
      </c>
      <c r="E167" s="302">
        <v>2046</v>
      </c>
      <c r="F167" s="303">
        <f t="shared" si="10"/>
        <v>71.932160312805465</v>
      </c>
      <c r="G167" s="304">
        <f t="shared" si="12"/>
        <v>9.2232118062231441E-3</v>
      </c>
      <c r="H167" s="353">
        <v>7092.4089999999997</v>
      </c>
      <c r="I167" s="343">
        <v>7771</v>
      </c>
      <c r="J167" s="307">
        <f t="shared" si="11"/>
        <v>91.267648951228921</v>
      </c>
      <c r="K167" s="308">
        <f t="shared" si="13"/>
        <v>9.2191024434948032E-3</v>
      </c>
      <c r="L167" s="304">
        <f t="shared" si="14"/>
        <v>20.750805544350307</v>
      </c>
      <c r="M167" s="112"/>
    </row>
    <row r="168" spans="1:13" ht="13.5" customHeight="1" x14ac:dyDescent="0.15">
      <c r="A168" s="299"/>
      <c r="B168" s="280">
        <v>238</v>
      </c>
      <c r="C168" s="348" t="s">
        <v>163</v>
      </c>
      <c r="D168" s="301">
        <v>40448.43</v>
      </c>
      <c r="E168" s="302">
        <v>25722</v>
      </c>
      <c r="F168" s="303">
        <f t="shared" si="10"/>
        <v>157.25227431770469</v>
      </c>
      <c r="G168" s="304">
        <f t="shared" si="12"/>
        <v>0.25348666545212745</v>
      </c>
      <c r="H168" s="353">
        <v>59962.544000000002</v>
      </c>
      <c r="I168" s="343">
        <v>46187</v>
      </c>
      <c r="J168" s="307">
        <f t="shared" si="11"/>
        <v>129.82558728646589</v>
      </c>
      <c r="K168" s="308">
        <f t="shared" si="13"/>
        <v>7.7942605383948482E-2</v>
      </c>
      <c r="L168" s="304">
        <f t="shared" si="14"/>
        <v>67.456160632544197</v>
      </c>
      <c r="M168" s="112"/>
    </row>
    <row r="169" spans="1:13" ht="13.5" customHeight="1" x14ac:dyDescent="0.15">
      <c r="A169" s="299"/>
      <c r="B169" s="280">
        <v>239</v>
      </c>
      <c r="C169" s="348" t="s">
        <v>164</v>
      </c>
      <c r="D169" s="301">
        <v>449.72699999999998</v>
      </c>
      <c r="E169" s="302">
        <v>795</v>
      </c>
      <c r="F169" s="303">
        <f t="shared" si="10"/>
        <v>56.569433962264149</v>
      </c>
      <c r="G169" s="304">
        <f t="shared" si="12"/>
        <v>2.8183985779865603E-3</v>
      </c>
      <c r="H169" s="353">
        <v>2753.23</v>
      </c>
      <c r="I169" s="343">
        <v>3247</v>
      </c>
      <c r="J169" s="307">
        <f t="shared" si="11"/>
        <v>84.793039728980602</v>
      </c>
      <c r="K169" s="308">
        <f t="shared" si="13"/>
        <v>3.5787994488901019E-3</v>
      </c>
      <c r="L169" s="304">
        <f t="shared" si="14"/>
        <v>16.334523450637978</v>
      </c>
      <c r="M169" s="112"/>
    </row>
    <row r="170" spans="1:13" ht="13.5" customHeight="1" x14ac:dyDescent="0.15">
      <c r="A170" s="299"/>
      <c r="B170" s="280">
        <v>240</v>
      </c>
      <c r="C170" s="348" t="s">
        <v>165</v>
      </c>
      <c r="D170" s="301">
        <v>46.85</v>
      </c>
      <c r="E170" s="302">
        <v>14</v>
      </c>
      <c r="F170" s="303">
        <f t="shared" si="10"/>
        <v>334.64285714285717</v>
      </c>
      <c r="G170" s="304">
        <f t="shared" si="12"/>
        <v>2.9360472770963348E-4</v>
      </c>
      <c r="H170" s="353">
        <v>379.04700000000003</v>
      </c>
      <c r="I170" s="343">
        <v>720</v>
      </c>
      <c r="J170" s="307">
        <f t="shared" si="11"/>
        <v>52.645416666666669</v>
      </c>
      <c r="K170" s="308">
        <f t="shared" si="13"/>
        <v>4.9270609237275732E-4</v>
      </c>
      <c r="L170" s="304">
        <f t="shared" si="14"/>
        <v>12.35994480895509</v>
      </c>
      <c r="M170" s="112"/>
    </row>
    <row r="171" spans="1:13" ht="13.5" customHeight="1" x14ac:dyDescent="0.15">
      <c r="A171" s="299"/>
      <c r="B171" s="280">
        <v>245</v>
      </c>
      <c r="C171" s="348" t="s">
        <v>166</v>
      </c>
      <c r="D171" s="301">
        <v>49316.841</v>
      </c>
      <c r="E171" s="302">
        <v>49413</v>
      </c>
      <c r="F171" s="303">
        <f t="shared" si="10"/>
        <v>99.805397365065872</v>
      </c>
      <c r="G171" s="304">
        <f t="shared" si="12"/>
        <v>0.30906419793605738</v>
      </c>
      <c r="H171" s="360">
        <v>174334.35800000001</v>
      </c>
      <c r="I171" s="343">
        <v>180303</v>
      </c>
      <c r="J171" s="307">
        <f t="shared" si="11"/>
        <v>96.689660183136169</v>
      </c>
      <c r="K171" s="308">
        <f t="shared" si="13"/>
        <v>0.22660936584775326</v>
      </c>
      <c r="L171" s="304">
        <f t="shared" si="14"/>
        <v>28.288652659047276</v>
      </c>
      <c r="M171" s="112"/>
    </row>
    <row r="172" spans="1:13" ht="13.5" customHeight="1" x14ac:dyDescent="0.15">
      <c r="A172" s="299"/>
      <c r="B172" s="280">
        <v>246</v>
      </c>
      <c r="C172" s="348" t="s">
        <v>167</v>
      </c>
      <c r="D172" s="301">
        <v>2274.4589999999998</v>
      </c>
      <c r="E172" s="302">
        <v>2030</v>
      </c>
      <c r="F172" s="303">
        <f t="shared" si="10"/>
        <v>112.04231527093596</v>
      </c>
      <c r="G172" s="304">
        <f t="shared" si="12"/>
        <v>1.4253829570581114E-2</v>
      </c>
      <c r="H172" s="354">
        <v>24280.163</v>
      </c>
      <c r="I172" s="343">
        <v>24619</v>
      </c>
      <c r="J172" s="307">
        <f t="shared" si="11"/>
        <v>98.623676834964868</v>
      </c>
      <c r="K172" s="308">
        <f t="shared" si="13"/>
        <v>3.1560688341824635E-2</v>
      </c>
      <c r="L172" s="304">
        <f t="shared" si="14"/>
        <v>9.3675606708241617</v>
      </c>
      <c r="M172" s="112"/>
    </row>
    <row r="173" spans="1:13" ht="13.5" customHeight="1" x14ac:dyDescent="0.15">
      <c r="A173" s="299"/>
      <c r="B173" s="311"/>
      <c r="C173" s="312" t="s">
        <v>267</v>
      </c>
      <c r="D173" s="313">
        <f>D189+D161+D163+D164+D165+D166+D167+D171+D172</f>
        <v>143451.93400000001</v>
      </c>
      <c r="E173" s="314">
        <f>E189+E161+E163+E164+E165+E166+E167+E171+E172</f>
        <v>146408</v>
      </c>
      <c r="F173" s="315">
        <f t="shared" si="10"/>
        <v>97.980939566143931</v>
      </c>
      <c r="G173" s="316">
        <f t="shared" si="12"/>
        <v>0.89900034197417966</v>
      </c>
      <c r="H173" s="357">
        <f>H189+H161+H163+H164+H165+H166+H167+H171+H172</f>
        <v>480781.147</v>
      </c>
      <c r="I173" s="358">
        <f>I189+I161+I163+I164+I165+I166+I167+I171+I172</f>
        <v>485225</v>
      </c>
      <c r="J173" s="318">
        <f t="shared" si="11"/>
        <v>99.084166520686281</v>
      </c>
      <c r="K173" s="319">
        <f t="shared" si="13"/>
        <v>0.62494571972568613</v>
      </c>
      <c r="L173" s="316">
        <f t="shared" si="14"/>
        <v>29.837262732766849</v>
      </c>
      <c r="M173" s="112"/>
    </row>
    <row r="174" spans="1:13" ht="13.5" customHeight="1" x14ac:dyDescent="0.15">
      <c r="A174" s="299"/>
      <c r="B174" s="311"/>
      <c r="C174" s="312" t="s">
        <v>326</v>
      </c>
      <c r="D174" s="313">
        <f>D175-D173</f>
        <v>531049.52699999989</v>
      </c>
      <c r="E174" s="314">
        <f>E175-E173</f>
        <v>531254</v>
      </c>
      <c r="F174" s="315">
        <f t="shared" si="10"/>
        <v>99.961511254503478</v>
      </c>
      <c r="G174" s="316">
        <f t="shared" si="12"/>
        <v>3.3280395256171746</v>
      </c>
      <c r="H174" s="357">
        <f>H175-H173</f>
        <v>1276456.8709999998</v>
      </c>
      <c r="I174" s="358">
        <f>I175-I173</f>
        <v>1233856</v>
      </c>
      <c r="J174" s="318">
        <f t="shared" si="11"/>
        <v>103.45266149372372</v>
      </c>
      <c r="K174" s="319">
        <f t="shared" si="13"/>
        <v>1.6592086917790314</v>
      </c>
      <c r="L174" s="316">
        <f t="shared" si="14"/>
        <v>41.603405415802726</v>
      </c>
      <c r="M174" s="112"/>
    </row>
    <row r="175" spans="1:13" ht="13.5" customHeight="1" thickBot="1" x14ac:dyDescent="0.2">
      <c r="A175" s="320" t="s">
        <v>327</v>
      </c>
      <c r="B175" s="321" t="s">
        <v>328</v>
      </c>
      <c r="C175" s="322"/>
      <c r="D175" s="323">
        <f>SUM(D151:D172)</f>
        <v>674501.46099999989</v>
      </c>
      <c r="E175" s="324">
        <f>SUM(E151:E172)</f>
        <v>677662</v>
      </c>
      <c r="F175" s="325">
        <f t="shared" si="10"/>
        <v>99.533611298848086</v>
      </c>
      <c r="G175" s="326">
        <f t="shared" si="12"/>
        <v>4.2270398675913539</v>
      </c>
      <c r="H175" s="344">
        <f>SUM(H151:H172)</f>
        <v>1757238.0179999999</v>
      </c>
      <c r="I175" s="355">
        <f>SUM(I151:I172)</f>
        <v>1719081</v>
      </c>
      <c r="J175" s="328">
        <f t="shared" si="11"/>
        <v>102.21961722571535</v>
      </c>
      <c r="K175" s="329">
        <f t="shared" si="13"/>
        <v>2.2841544115047179</v>
      </c>
      <c r="L175" s="326">
        <f t="shared" si="14"/>
        <v>38.3841832518331</v>
      </c>
      <c r="M175" s="112"/>
    </row>
    <row r="176" spans="1:13" ht="13.5" customHeight="1" x14ac:dyDescent="0.15">
      <c r="A176" s="350" t="s">
        <v>168</v>
      </c>
      <c r="B176" s="275">
        <v>133</v>
      </c>
      <c r="C176" s="345" t="s">
        <v>169</v>
      </c>
      <c r="D176" s="332">
        <v>43.6</v>
      </c>
      <c r="E176" s="302">
        <v>8655</v>
      </c>
      <c r="F176" s="292">
        <f t="shared" si="10"/>
        <v>0.50375505488157135</v>
      </c>
      <c r="G176" s="298">
        <f t="shared" si="12"/>
        <v>2.7323727061131316E-4</v>
      </c>
      <c r="H176" s="356">
        <v>7245.7969999999996</v>
      </c>
      <c r="I176" s="347">
        <v>76958</v>
      </c>
      <c r="J176" s="296">
        <f t="shared" si="11"/>
        <v>9.4152615712466545</v>
      </c>
      <c r="K176" s="297">
        <f t="shared" si="13"/>
        <v>9.4184845836960789E-3</v>
      </c>
      <c r="L176" s="298">
        <f t="shared" si="14"/>
        <v>0.60172814667592811</v>
      </c>
      <c r="M176" s="112"/>
    </row>
    <row r="177" spans="1:13" ht="13.5" customHeight="1" x14ac:dyDescent="0.15">
      <c r="A177" s="352"/>
      <c r="B177" s="280">
        <v>134</v>
      </c>
      <c r="C177" s="348" t="s">
        <v>170</v>
      </c>
      <c r="D177" s="301">
        <v>34508.307000000001</v>
      </c>
      <c r="E177" s="302">
        <v>15885</v>
      </c>
      <c r="F177" s="303">
        <f t="shared" ref="F177:F191" si="15">D177/E177*100</f>
        <v>217.23831916902739</v>
      </c>
      <c r="G177" s="304">
        <f t="shared" si="12"/>
        <v>0.21626044995635943</v>
      </c>
      <c r="H177" s="353">
        <v>81890.036999999997</v>
      </c>
      <c r="I177" s="343">
        <v>39693</v>
      </c>
      <c r="J177" s="307">
        <f t="shared" si="11"/>
        <v>206.3085103166805</v>
      </c>
      <c r="K177" s="308">
        <f t="shared" si="13"/>
        <v>0.10644516414727066</v>
      </c>
      <c r="L177" s="304">
        <f t="shared" si="14"/>
        <v>42.1398112202587</v>
      </c>
      <c r="M177" s="112"/>
    </row>
    <row r="178" spans="1:13" ht="13.5" customHeight="1" x14ac:dyDescent="0.15">
      <c r="A178" s="352"/>
      <c r="B178" s="280">
        <v>135</v>
      </c>
      <c r="C178" s="348" t="s">
        <v>171</v>
      </c>
      <c r="D178" s="301">
        <v>48621.088000000003</v>
      </c>
      <c r="E178" s="302">
        <v>50104</v>
      </c>
      <c r="F178" s="303">
        <f t="shared" si="15"/>
        <v>97.040332109212841</v>
      </c>
      <c r="G178" s="304">
        <f t="shared" si="12"/>
        <v>0.30470397658881815</v>
      </c>
      <c r="H178" s="353">
        <v>67688.536999999997</v>
      </c>
      <c r="I178" s="343">
        <v>71070</v>
      </c>
      <c r="J178" s="307">
        <f t="shared" si="11"/>
        <v>95.242066976220613</v>
      </c>
      <c r="K178" s="308">
        <f t="shared" si="13"/>
        <v>8.7985275081187281E-2</v>
      </c>
      <c r="L178" s="304">
        <f t="shared" si="14"/>
        <v>71.830608482496828</v>
      </c>
      <c r="M178" s="112"/>
    </row>
    <row r="179" spans="1:13" ht="13.5" customHeight="1" x14ac:dyDescent="0.15">
      <c r="A179" s="352"/>
      <c r="B179" s="280">
        <v>137</v>
      </c>
      <c r="C179" s="348" t="s">
        <v>172</v>
      </c>
      <c r="D179" s="301">
        <v>235176.19899999999</v>
      </c>
      <c r="E179" s="302">
        <v>205064</v>
      </c>
      <c r="F179" s="303">
        <f t="shared" si="15"/>
        <v>114.68429319627043</v>
      </c>
      <c r="G179" s="304">
        <f t="shared" si="12"/>
        <v>1.473828044208785</v>
      </c>
      <c r="H179" s="353">
        <v>556698.875</v>
      </c>
      <c r="I179" s="343">
        <v>454138</v>
      </c>
      <c r="J179" s="307">
        <f t="shared" si="11"/>
        <v>122.58363647173327</v>
      </c>
      <c r="K179" s="308">
        <f t="shared" si="13"/>
        <v>0.72362774887958492</v>
      </c>
      <c r="L179" s="304">
        <f t="shared" si="14"/>
        <v>42.244777124796599</v>
      </c>
      <c r="M179" s="112"/>
    </row>
    <row r="180" spans="1:13" ht="13.5" customHeight="1" x14ac:dyDescent="0.15">
      <c r="A180" s="352"/>
      <c r="B180" s="280">
        <v>138</v>
      </c>
      <c r="C180" s="348" t="s">
        <v>173</v>
      </c>
      <c r="D180" s="301">
        <v>130583.41499999999</v>
      </c>
      <c r="E180" s="302">
        <v>120937</v>
      </c>
      <c r="F180" s="303">
        <f t="shared" si="15"/>
        <v>107.97639680164053</v>
      </c>
      <c r="G180" s="304">
        <f t="shared" si="12"/>
        <v>0.81835449315835784</v>
      </c>
      <c r="H180" s="353">
        <v>187230.95499999999</v>
      </c>
      <c r="I180" s="343">
        <v>195387</v>
      </c>
      <c r="J180" s="307">
        <f t="shared" si="11"/>
        <v>95.825697206057711</v>
      </c>
      <c r="K180" s="308">
        <f t="shared" si="13"/>
        <v>0.24337307038248437</v>
      </c>
      <c r="L180" s="304">
        <f t="shared" si="14"/>
        <v>69.744564941197893</v>
      </c>
      <c r="M180" s="112"/>
    </row>
    <row r="181" spans="1:13" ht="13.5" customHeight="1" x14ac:dyDescent="0.15">
      <c r="A181" s="352"/>
      <c r="B181" s="280">
        <v>140</v>
      </c>
      <c r="C181" s="348" t="s">
        <v>174</v>
      </c>
      <c r="D181" s="301">
        <v>68816.455000000002</v>
      </c>
      <c r="E181" s="302">
        <v>85357</v>
      </c>
      <c r="F181" s="303">
        <f t="shared" si="15"/>
        <v>80.621923216607897</v>
      </c>
      <c r="G181" s="304">
        <f t="shared" si="12"/>
        <v>0.43126652149876726</v>
      </c>
      <c r="H181" s="353">
        <v>122203.982</v>
      </c>
      <c r="I181" s="343">
        <v>156741</v>
      </c>
      <c r="J181" s="307">
        <f t="shared" si="11"/>
        <v>77.965549537134521</v>
      </c>
      <c r="K181" s="308">
        <f t="shared" si="13"/>
        <v>0.15884744225283609</v>
      </c>
      <c r="L181" s="304">
        <f t="shared" si="14"/>
        <v>56.312776289073781</v>
      </c>
      <c r="M181" s="112"/>
    </row>
    <row r="182" spans="1:13" ht="13.5" customHeight="1" x14ac:dyDescent="0.15">
      <c r="A182" s="352"/>
      <c r="B182" s="280">
        <v>141</v>
      </c>
      <c r="C182" s="348" t="s">
        <v>175</v>
      </c>
      <c r="D182" s="301">
        <v>177088.79399999999</v>
      </c>
      <c r="E182" s="302">
        <v>176756</v>
      </c>
      <c r="F182" s="303">
        <f t="shared" si="15"/>
        <v>100.18827875715675</v>
      </c>
      <c r="G182" s="304">
        <f t="shared" si="12"/>
        <v>1.1097995121194744</v>
      </c>
      <c r="H182" s="353">
        <v>230722.31700000001</v>
      </c>
      <c r="I182" s="343">
        <v>223982</v>
      </c>
      <c r="J182" s="307">
        <f t="shared" si="11"/>
        <v>103.0093119089927</v>
      </c>
      <c r="K182" s="308">
        <f t="shared" si="13"/>
        <v>0.29990552947855698</v>
      </c>
      <c r="L182" s="304">
        <f t="shared" si="14"/>
        <v>76.754080967382095</v>
      </c>
      <c r="M182" s="112"/>
    </row>
    <row r="183" spans="1:13" ht="13.5" customHeight="1" x14ac:dyDescent="0.15">
      <c r="A183" s="352"/>
      <c r="B183" s="280">
        <v>143</v>
      </c>
      <c r="C183" s="348" t="s">
        <v>176</v>
      </c>
      <c r="D183" s="301">
        <v>50694.824000000001</v>
      </c>
      <c r="E183" s="302">
        <v>46951</v>
      </c>
      <c r="F183" s="303">
        <f t="shared" si="15"/>
        <v>107.97389618964452</v>
      </c>
      <c r="G183" s="304">
        <f t="shared" si="12"/>
        <v>0.31769989320827735</v>
      </c>
      <c r="H183" s="353">
        <v>181632.07399999999</v>
      </c>
      <c r="I183" s="343">
        <v>238735</v>
      </c>
      <c r="J183" s="307">
        <f t="shared" si="11"/>
        <v>76.081041321967874</v>
      </c>
      <c r="K183" s="308">
        <f t="shared" si="13"/>
        <v>0.23609533759691931</v>
      </c>
      <c r="L183" s="304">
        <f t="shared" si="14"/>
        <v>27.910722420094153</v>
      </c>
      <c r="M183" s="112"/>
    </row>
    <row r="184" spans="1:13" ht="13.5" customHeight="1" x14ac:dyDescent="0.15">
      <c r="A184" s="352"/>
      <c r="B184" s="280">
        <v>144</v>
      </c>
      <c r="C184" s="348" t="s">
        <v>177</v>
      </c>
      <c r="D184" s="301">
        <v>34867.853999999999</v>
      </c>
      <c r="E184" s="302">
        <v>27601</v>
      </c>
      <c r="F184" s="303">
        <f t="shared" si="15"/>
        <v>126.32822723814354</v>
      </c>
      <c r="G184" s="304">
        <f t="shared" si="12"/>
        <v>0.21851369860169167</v>
      </c>
      <c r="H184" s="353">
        <v>55198.661</v>
      </c>
      <c r="I184" s="343">
        <v>47103</v>
      </c>
      <c r="J184" s="307">
        <f t="shared" si="11"/>
        <v>117.18714519245059</v>
      </c>
      <c r="K184" s="308">
        <f t="shared" si="13"/>
        <v>7.1750248822754201E-2</v>
      </c>
      <c r="L184" s="304">
        <f t="shared" si="14"/>
        <v>63.167934454062213</v>
      </c>
      <c r="M184" s="112"/>
    </row>
    <row r="185" spans="1:13" ht="13.5" customHeight="1" x14ac:dyDescent="0.15">
      <c r="A185" s="352"/>
      <c r="B185" s="280">
        <v>145</v>
      </c>
      <c r="C185" s="348" t="s">
        <v>178</v>
      </c>
      <c r="D185" s="301">
        <v>104.282</v>
      </c>
      <c r="E185" s="302">
        <v>197</v>
      </c>
      <c r="F185" s="303">
        <f t="shared" si="15"/>
        <v>52.935025380710655</v>
      </c>
      <c r="G185" s="304">
        <f t="shared" si="12"/>
        <v>6.5352589573139809E-4</v>
      </c>
      <c r="H185" s="353">
        <v>1564.944</v>
      </c>
      <c r="I185" s="343">
        <v>2289</v>
      </c>
      <c r="J185" s="307">
        <f t="shared" si="11"/>
        <v>68.36802096985582</v>
      </c>
      <c r="K185" s="308">
        <f t="shared" si="13"/>
        <v>2.0342000939782986E-3</v>
      </c>
      <c r="L185" s="304">
        <f t="shared" si="14"/>
        <v>6.6636250242820187</v>
      </c>
      <c r="M185" s="112"/>
    </row>
    <row r="186" spans="1:13" ht="13.5" customHeight="1" x14ac:dyDescent="0.15">
      <c r="A186" s="352"/>
      <c r="B186" s="280">
        <v>146</v>
      </c>
      <c r="C186" s="348" t="s">
        <v>179</v>
      </c>
      <c r="D186" s="301">
        <v>36836.870999999999</v>
      </c>
      <c r="E186" s="302">
        <v>20695</v>
      </c>
      <c r="F186" s="303">
        <f t="shared" si="15"/>
        <v>177.99889345252475</v>
      </c>
      <c r="G186" s="304">
        <f t="shared" si="12"/>
        <v>0.23085335068580348</v>
      </c>
      <c r="H186" s="353">
        <v>49554.813000000002</v>
      </c>
      <c r="I186" s="343">
        <v>34804</v>
      </c>
      <c r="J186" s="307">
        <f t="shared" si="11"/>
        <v>142.38252212389381</v>
      </c>
      <c r="K186" s="308">
        <f t="shared" si="13"/>
        <v>6.441406546283894E-2</v>
      </c>
      <c r="L186" s="304">
        <f t="shared" si="14"/>
        <v>74.33560691672875</v>
      </c>
      <c r="M186" s="112"/>
    </row>
    <row r="187" spans="1:13" ht="13.5" customHeight="1" x14ac:dyDescent="0.15">
      <c r="A187" s="352"/>
      <c r="B187" s="280">
        <v>147</v>
      </c>
      <c r="C187" s="348" t="s">
        <v>180</v>
      </c>
      <c r="D187" s="301">
        <v>318284.68699999998</v>
      </c>
      <c r="E187" s="302">
        <v>334854</v>
      </c>
      <c r="F187" s="303">
        <f t="shared" si="15"/>
        <v>95.051779880186587</v>
      </c>
      <c r="G187" s="304">
        <f t="shared" si="12"/>
        <v>1.9946614484691765</v>
      </c>
      <c r="H187" s="353">
        <v>782679.02899999998</v>
      </c>
      <c r="I187" s="343">
        <v>871734</v>
      </c>
      <c r="J187" s="307">
        <f t="shared" si="11"/>
        <v>89.784157667361825</v>
      </c>
      <c r="K187" s="308">
        <f t="shared" si="13"/>
        <v>1.0173691546449224</v>
      </c>
      <c r="L187" s="304">
        <f t="shared" si="14"/>
        <v>40.666055331348346</v>
      </c>
      <c r="M187" s="112"/>
    </row>
    <row r="188" spans="1:13" ht="13.5" customHeight="1" x14ac:dyDescent="0.15">
      <c r="A188" s="352"/>
      <c r="B188" s="280">
        <v>149</v>
      </c>
      <c r="C188" s="348" t="s">
        <v>181</v>
      </c>
      <c r="D188" s="301">
        <v>29167.342000000001</v>
      </c>
      <c r="E188" s="302">
        <v>19517</v>
      </c>
      <c r="F188" s="303">
        <f t="shared" si="15"/>
        <v>149.44582671517139</v>
      </c>
      <c r="G188" s="304">
        <f t="shared" si="12"/>
        <v>0.18278910364831924</v>
      </c>
      <c r="H188" s="353">
        <v>31659.886999999999</v>
      </c>
      <c r="I188" s="343">
        <v>20881</v>
      </c>
      <c r="J188" s="307">
        <f t="shared" si="11"/>
        <v>151.62054978209855</v>
      </c>
      <c r="K188" s="308">
        <f t="shared" si="13"/>
        <v>4.1153258589919077E-2</v>
      </c>
      <c r="L188" s="304">
        <f t="shared" si="14"/>
        <v>92.127119720926359</v>
      </c>
      <c r="M188" s="112"/>
    </row>
    <row r="189" spans="1:13" ht="13.5" customHeight="1" x14ac:dyDescent="0.15">
      <c r="A189" s="352"/>
      <c r="B189" s="280">
        <v>158</v>
      </c>
      <c r="C189" s="348" t="s">
        <v>182</v>
      </c>
      <c r="D189" s="301">
        <v>43.4</v>
      </c>
      <c r="E189" s="302">
        <v>32</v>
      </c>
      <c r="F189" s="303">
        <f t="shared" si="15"/>
        <v>135.625</v>
      </c>
      <c r="G189" s="304">
        <f t="shared" si="12"/>
        <v>2.7198388863603189E-4</v>
      </c>
      <c r="H189" s="360">
        <v>466.78</v>
      </c>
      <c r="I189" s="343">
        <v>297</v>
      </c>
      <c r="J189" s="307">
        <f t="shared" si="11"/>
        <v>157.16498316498314</v>
      </c>
      <c r="K189" s="308">
        <f t="shared" si="13"/>
        <v>6.0674626048420281E-4</v>
      </c>
      <c r="L189" s="304">
        <f t="shared" si="14"/>
        <v>9.2977419769484548</v>
      </c>
      <c r="M189" s="112"/>
    </row>
    <row r="190" spans="1:13" ht="13.5" customHeight="1" thickBot="1" x14ac:dyDescent="0.2">
      <c r="A190" s="320" t="s">
        <v>183</v>
      </c>
      <c r="B190" s="321" t="s">
        <v>329</v>
      </c>
      <c r="C190" s="322"/>
      <c r="D190" s="323">
        <f>SUM(D176:D189)</f>
        <v>1164837.118</v>
      </c>
      <c r="E190" s="324">
        <f>SUM(E176:E189)</f>
        <v>1112605</v>
      </c>
      <c r="F190" s="325">
        <f t="shared" si="15"/>
        <v>104.69457875885873</v>
      </c>
      <c r="G190" s="326">
        <f t="shared" si="12"/>
        <v>7.2999292391988106</v>
      </c>
      <c r="H190" s="344">
        <f>SUM(H176:H189)</f>
        <v>2356436.6880000001</v>
      </c>
      <c r="I190" s="355">
        <f>SUM(I176:I189)</f>
        <v>2433812</v>
      </c>
      <c r="J190" s="328">
        <f t="shared" si="11"/>
        <v>96.820818041820829</v>
      </c>
      <c r="K190" s="329">
        <f t="shared" si="13"/>
        <v>3.063025726277433</v>
      </c>
      <c r="L190" s="326">
        <f t="shared" si="14"/>
        <v>49.432141501269989</v>
      </c>
      <c r="M190" s="112"/>
    </row>
    <row r="191" spans="1:13" ht="13.5" customHeight="1" x14ac:dyDescent="0.15">
      <c r="A191" s="350" t="s">
        <v>185</v>
      </c>
      <c r="B191" s="275">
        <v>501</v>
      </c>
      <c r="C191" s="345" t="s">
        <v>186</v>
      </c>
      <c r="D191" s="301">
        <v>3592.9589999999998</v>
      </c>
      <c r="E191" s="302">
        <v>4652</v>
      </c>
      <c r="F191" s="292">
        <f t="shared" si="15"/>
        <v>77.234716251074801</v>
      </c>
      <c r="G191" s="298">
        <f t="shared" si="12"/>
        <v>2.2516750242622775E-2</v>
      </c>
      <c r="H191" s="356">
        <v>21650.572</v>
      </c>
      <c r="I191" s="347">
        <v>21533</v>
      </c>
      <c r="J191" s="296">
        <f t="shared" si="11"/>
        <v>100.54600845214323</v>
      </c>
      <c r="K191" s="297">
        <f t="shared" si="13"/>
        <v>2.8142601650336323E-2</v>
      </c>
      <c r="L191" s="298">
        <f t="shared" si="14"/>
        <v>16.595215128727315</v>
      </c>
      <c r="M191" s="112"/>
    </row>
    <row r="192" spans="1:13" ht="13.5" customHeight="1" x14ac:dyDescent="0.15">
      <c r="A192" s="352"/>
      <c r="B192" s="280">
        <v>502</v>
      </c>
      <c r="C192" s="348" t="s">
        <v>187</v>
      </c>
      <c r="D192" s="301">
        <v>2.173</v>
      </c>
      <c r="E192" s="302"/>
      <c r="F192" s="292" t="s">
        <v>486</v>
      </c>
      <c r="G192" s="304"/>
      <c r="H192" s="353">
        <v>150.06100000000001</v>
      </c>
      <c r="I192" s="343">
        <v>146</v>
      </c>
      <c r="J192" s="307">
        <f t="shared" si="11"/>
        <v>102.78150684931506</v>
      </c>
      <c r="K192" s="308">
        <f t="shared" si="13"/>
        <v>1.9505752301838118E-4</v>
      </c>
      <c r="L192" s="304">
        <f t="shared" si="14"/>
        <v>1.4480777817021078</v>
      </c>
      <c r="M192" s="112"/>
    </row>
    <row r="193" spans="1:13" ht="13.5" customHeight="1" x14ac:dyDescent="0.15">
      <c r="A193" s="352"/>
      <c r="B193" s="280">
        <v>503</v>
      </c>
      <c r="C193" s="348" t="s">
        <v>188</v>
      </c>
      <c r="D193" s="301">
        <v>502.48399999999998</v>
      </c>
      <c r="E193" s="302">
        <v>231</v>
      </c>
      <c r="F193" s="292">
        <f t="shared" ref="F193:F250" si="16">D193/E193*100</f>
        <v>217.52554112554111</v>
      </c>
      <c r="G193" s="304">
        <f t="shared" si="12"/>
        <v>3.1490219423361255E-3</v>
      </c>
      <c r="H193" s="353">
        <v>26221.518</v>
      </c>
      <c r="I193" s="343">
        <v>13872</v>
      </c>
      <c r="J193" s="307">
        <f t="shared" si="11"/>
        <v>189.02478373702422</v>
      </c>
      <c r="K193" s="308">
        <f t="shared" si="13"/>
        <v>3.4084168110714283E-2</v>
      </c>
      <c r="L193" s="304">
        <f t="shared" si="14"/>
        <v>1.916304006503361</v>
      </c>
      <c r="M193" s="112"/>
    </row>
    <row r="194" spans="1:13" ht="13.5" customHeight="1" x14ac:dyDescent="0.15">
      <c r="A194" s="352"/>
      <c r="B194" s="280">
        <v>504</v>
      </c>
      <c r="C194" s="348" t="s">
        <v>189</v>
      </c>
      <c r="D194" s="301">
        <v>2894.4459999999999</v>
      </c>
      <c r="E194" s="302">
        <v>2322</v>
      </c>
      <c r="F194" s="303">
        <f t="shared" si="16"/>
        <v>124.65314384151594</v>
      </c>
      <c r="G194" s="304">
        <f t="shared" si="12"/>
        <v>1.8139232224124606E-2</v>
      </c>
      <c r="H194" s="353">
        <v>10965.695</v>
      </c>
      <c r="I194" s="343">
        <v>15285</v>
      </c>
      <c r="J194" s="307">
        <f t="shared" si="11"/>
        <v>71.741543997383047</v>
      </c>
      <c r="K194" s="308">
        <f t="shared" si="13"/>
        <v>1.4253812148893097E-2</v>
      </c>
      <c r="L194" s="304">
        <f t="shared" si="14"/>
        <v>26.395463306247347</v>
      </c>
      <c r="M194" s="112"/>
    </row>
    <row r="195" spans="1:13" ht="13.5" customHeight="1" x14ac:dyDescent="0.15">
      <c r="A195" s="352"/>
      <c r="B195" s="280">
        <v>505</v>
      </c>
      <c r="C195" s="348" t="s">
        <v>190</v>
      </c>
      <c r="D195" s="301">
        <v>1815.261</v>
      </c>
      <c r="E195" s="302">
        <v>1139</v>
      </c>
      <c r="F195" s="303">
        <f t="shared" si="16"/>
        <v>159.37322212467075</v>
      </c>
      <c r="G195" s="304">
        <f t="shared" si="12"/>
        <v>1.1376077089155112E-2</v>
      </c>
      <c r="H195" s="353">
        <v>3591.0160000000001</v>
      </c>
      <c r="I195" s="343">
        <v>3537</v>
      </c>
      <c r="J195" s="307">
        <f t="shared" si="11"/>
        <v>101.5271699180096</v>
      </c>
      <c r="K195" s="308">
        <f t="shared" si="13"/>
        <v>4.667799668663911E-3</v>
      </c>
      <c r="L195" s="304">
        <f t="shared" si="14"/>
        <v>50.550067167620526</v>
      </c>
      <c r="M195" s="112"/>
    </row>
    <row r="196" spans="1:13" ht="13.5" customHeight="1" x14ac:dyDescent="0.15">
      <c r="A196" s="352"/>
      <c r="B196" s="280">
        <v>506</v>
      </c>
      <c r="C196" s="348" t="s">
        <v>191</v>
      </c>
      <c r="D196" s="301">
        <v>26371.157999999999</v>
      </c>
      <c r="E196" s="302">
        <v>23218</v>
      </c>
      <c r="F196" s="303">
        <f t="shared" si="16"/>
        <v>113.58066155568956</v>
      </c>
      <c r="G196" s="304">
        <f t="shared" si="12"/>
        <v>0.16526567052247007</v>
      </c>
      <c r="H196" s="353">
        <v>99275.582999999999</v>
      </c>
      <c r="I196" s="343">
        <v>109786</v>
      </c>
      <c r="J196" s="307">
        <f t="shared" si="11"/>
        <v>90.426450549250362</v>
      </c>
      <c r="K196" s="308">
        <f t="shared" si="13"/>
        <v>0.12904385094185505</v>
      </c>
      <c r="L196" s="304">
        <f t="shared" si="14"/>
        <v>26.563589155653709</v>
      </c>
      <c r="M196" s="112"/>
    </row>
    <row r="197" spans="1:13" ht="13.5" customHeight="1" x14ac:dyDescent="0.15">
      <c r="A197" s="352"/>
      <c r="B197" s="280">
        <v>507</v>
      </c>
      <c r="C197" s="348" t="s">
        <v>192</v>
      </c>
      <c r="D197" s="301">
        <v>1436.6679999999999</v>
      </c>
      <c r="E197" s="302">
        <v>1305</v>
      </c>
      <c r="F197" s="303">
        <f t="shared" si="16"/>
        <v>110.08950191570881</v>
      </c>
      <c r="G197" s="304">
        <f t="shared" si="12"/>
        <v>9.0034688783168348E-3</v>
      </c>
      <c r="H197" s="353">
        <v>3492.6909999999998</v>
      </c>
      <c r="I197" s="343">
        <v>4369</v>
      </c>
      <c r="J197" s="307">
        <f t="shared" si="11"/>
        <v>79.942572671091781</v>
      </c>
      <c r="K197" s="308">
        <f t="shared" si="13"/>
        <v>4.5399914376726309E-3</v>
      </c>
      <c r="L197" s="304">
        <f t="shared" si="14"/>
        <v>41.133555759727955</v>
      </c>
      <c r="M197" s="112"/>
    </row>
    <row r="198" spans="1:13" ht="13.5" customHeight="1" x14ac:dyDescent="0.15">
      <c r="A198" s="352"/>
      <c r="B198" s="280">
        <v>508</v>
      </c>
      <c r="C198" s="348" t="s">
        <v>193</v>
      </c>
      <c r="D198" s="340"/>
      <c r="E198" s="302"/>
      <c r="F198" s="303"/>
      <c r="G198" s="304"/>
      <c r="H198" s="353">
        <v>8.6449999999999996</v>
      </c>
      <c r="I198" s="343">
        <v>6</v>
      </c>
      <c r="J198" s="307">
        <f t="shared" si="11"/>
        <v>144.08333333333331</v>
      </c>
      <c r="K198" s="308">
        <f t="shared" si="13"/>
        <v>1.1237245430151106E-5</v>
      </c>
      <c r="L198" s="304">
        <f t="shared" si="14"/>
        <v>0</v>
      </c>
      <c r="M198" s="112"/>
    </row>
    <row r="199" spans="1:13" ht="13.5" customHeight="1" x14ac:dyDescent="0.15">
      <c r="A199" s="352"/>
      <c r="B199" s="280">
        <v>509</v>
      </c>
      <c r="C199" s="348" t="s">
        <v>194</v>
      </c>
      <c r="D199" s="301">
        <v>382.23099999999999</v>
      </c>
      <c r="E199" s="302">
        <v>35</v>
      </c>
      <c r="F199" s="303">
        <f t="shared" si="16"/>
        <v>1092.0885714285714</v>
      </c>
      <c r="G199" s="304">
        <f t="shared" si="12"/>
        <v>2.3954072289686427E-3</v>
      </c>
      <c r="H199" s="353">
        <v>2547.3150000000001</v>
      </c>
      <c r="I199" s="343">
        <v>1844</v>
      </c>
      <c r="J199" s="307">
        <f t="shared" si="11"/>
        <v>138.14072668112797</v>
      </c>
      <c r="K199" s="308">
        <f t="shared" si="13"/>
        <v>3.3111398314523265E-3</v>
      </c>
      <c r="L199" s="304">
        <f t="shared" si="14"/>
        <v>15.005250626640207</v>
      </c>
      <c r="M199" s="112"/>
    </row>
    <row r="200" spans="1:13" ht="13.5" customHeight="1" x14ac:dyDescent="0.15">
      <c r="A200" s="352"/>
      <c r="B200" s="280">
        <v>510</v>
      </c>
      <c r="C200" s="348" t="s">
        <v>195</v>
      </c>
      <c r="D200" s="301">
        <v>180.52600000000001</v>
      </c>
      <c r="E200" s="302">
        <v>271</v>
      </c>
      <c r="F200" s="303">
        <f t="shared" si="16"/>
        <v>66.614760147601487</v>
      </c>
      <c r="G200" s="304">
        <f t="shared" si="12"/>
        <v>1.1313401723481175E-3</v>
      </c>
      <c r="H200" s="353">
        <v>6552.8959999999997</v>
      </c>
      <c r="I200" s="343">
        <v>6764</v>
      </c>
      <c r="J200" s="307">
        <f t="shared" si="11"/>
        <v>96.879006505026609</v>
      </c>
      <c r="K200" s="308">
        <f t="shared" si="13"/>
        <v>8.5178138380862297E-3</v>
      </c>
      <c r="L200" s="304">
        <f t="shared" si="14"/>
        <v>2.7549040912598035</v>
      </c>
      <c r="M200" s="112"/>
    </row>
    <row r="201" spans="1:13" ht="13.5" customHeight="1" x14ac:dyDescent="0.15">
      <c r="A201" s="352"/>
      <c r="B201" s="280">
        <v>511</v>
      </c>
      <c r="C201" s="348" t="s">
        <v>196</v>
      </c>
      <c r="D201" s="301">
        <v>57.033000000000001</v>
      </c>
      <c r="E201" s="302">
        <v>135</v>
      </c>
      <c r="F201" s="303">
        <f t="shared" si="16"/>
        <v>42.246666666666663</v>
      </c>
      <c r="G201" s="304">
        <f t="shared" si="12"/>
        <v>3.5742067098107854E-4</v>
      </c>
      <c r="H201" s="353">
        <v>337.61799999999999</v>
      </c>
      <c r="I201" s="343">
        <v>562</v>
      </c>
      <c r="J201" s="307">
        <f t="shared" si="11"/>
        <v>60.074377224199281</v>
      </c>
      <c r="K201" s="308">
        <f t="shared" si="13"/>
        <v>4.3885440458493421E-4</v>
      </c>
      <c r="L201" s="304">
        <f t="shared" si="14"/>
        <v>16.892760457084634</v>
      </c>
      <c r="M201" s="112"/>
    </row>
    <row r="202" spans="1:13" ht="13.5" customHeight="1" x14ac:dyDescent="0.15">
      <c r="A202" s="352"/>
      <c r="B202" s="280">
        <v>512</v>
      </c>
      <c r="C202" s="348" t="s">
        <v>197</v>
      </c>
      <c r="D202" s="301">
        <v>2.4860000000000002</v>
      </c>
      <c r="E202" s="302">
        <v>1</v>
      </c>
      <c r="F202" s="303">
        <f t="shared" si="16"/>
        <v>248.60000000000002</v>
      </c>
      <c r="G202" s="304">
        <f t="shared" si="12"/>
        <v>1.5579537952745976E-5</v>
      </c>
      <c r="H202" s="353">
        <v>149.053</v>
      </c>
      <c r="I202" s="343">
        <v>14</v>
      </c>
      <c r="J202" s="307">
        <f t="shared" si="11"/>
        <v>1064.6642857142856</v>
      </c>
      <c r="K202" s="308">
        <f t="shared" si="13"/>
        <v>1.9374726930020968E-4</v>
      </c>
      <c r="L202" s="304">
        <f t="shared" si="14"/>
        <v>1.6678631090954226</v>
      </c>
      <c r="M202" s="112"/>
    </row>
    <row r="203" spans="1:13" ht="13.5" customHeight="1" x14ac:dyDescent="0.15">
      <c r="A203" s="352"/>
      <c r="B203" s="280">
        <v>513</v>
      </c>
      <c r="C203" s="348" t="s">
        <v>198</v>
      </c>
      <c r="D203" s="301">
        <v>28.914000000000001</v>
      </c>
      <c r="E203" s="302">
        <v>129</v>
      </c>
      <c r="F203" s="303">
        <f t="shared" si="16"/>
        <v>22.413953488372094</v>
      </c>
      <c r="G203" s="304">
        <f t="shared" si="12"/>
        <v>1.8120143216641073E-4</v>
      </c>
      <c r="H203" s="353">
        <v>1151.4970000000001</v>
      </c>
      <c r="I203" s="343">
        <v>1952</v>
      </c>
      <c r="J203" s="307">
        <f t="shared" si="11"/>
        <v>58.990625000000009</v>
      </c>
      <c r="K203" s="308">
        <f t="shared" si="13"/>
        <v>1.496778993763182E-3</v>
      </c>
      <c r="L203" s="304">
        <f t="shared" si="14"/>
        <v>2.5109922127456694</v>
      </c>
      <c r="M203" s="112"/>
    </row>
    <row r="204" spans="1:13" ht="13.5" customHeight="1" x14ac:dyDescent="0.15">
      <c r="A204" s="352"/>
      <c r="B204" s="280">
        <v>514</v>
      </c>
      <c r="C204" s="348" t="s">
        <v>199</v>
      </c>
      <c r="D204" s="301">
        <v>145.94999999999999</v>
      </c>
      <c r="E204" s="302">
        <v>12</v>
      </c>
      <c r="F204" s="303">
        <f t="shared" si="16"/>
        <v>1216.25</v>
      </c>
      <c r="G204" s="304">
        <f t="shared" si="12"/>
        <v>9.1465549646149431E-4</v>
      </c>
      <c r="H204" s="353">
        <v>1771.1189999999999</v>
      </c>
      <c r="I204" s="343">
        <v>798</v>
      </c>
      <c r="J204" s="307">
        <f t="shared" si="11"/>
        <v>221.94473684210524</v>
      </c>
      <c r="K204" s="308">
        <f t="shared" si="13"/>
        <v>2.3021976736846495E-3</v>
      </c>
      <c r="L204" s="304">
        <f t="shared" si="14"/>
        <v>8.2405530063197325</v>
      </c>
      <c r="M204" s="112"/>
    </row>
    <row r="205" spans="1:13" ht="13.5" customHeight="1" x14ac:dyDescent="0.15">
      <c r="A205" s="352"/>
      <c r="B205" s="280">
        <v>515</v>
      </c>
      <c r="C205" s="348" t="s">
        <v>200</v>
      </c>
      <c r="D205" s="301">
        <v>2558.9540000000002</v>
      </c>
      <c r="E205" s="302">
        <v>15</v>
      </c>
      <c r="F205" s="303">
        <f t="shared" si="16"/>
        <v>17059.693333333333</v>
      </c>
      <c r="G205" s="304">
        <f t="shared" si="12"/>
        <v>1.603673409586932E-2</v>
      </c>
      <c r="H205" s="353">
        <v>220905.29500000001</v>
      </c>
      <c r="I205" s="343">
        <v>127697</v>
      </c>
      <c r="J205" s="307">
        <f t="shared" si="11"/>
        <v>172.99176566403284</v>
      </c>
      <c r="K205" s="308">
        <f t="shared" si="13"/>
        <v>0.28714482553324838</v>
      </c>
      <c r="L205" s="304">
        <f t="shared" si="14"/>
        <v>1.1583941435174743</v>
      </c>
      <c r="M205" s="112"/>
    </row>
    <row r="206" spans="1:13" ht="13.5" customHeight="1" x14ac:dyDescent="0.15">
      <c r="A206" s="352"/>
      <c r="B206" s="280">
        <v>516</v>
      </c>
      <c r="C206" s="348" t="s">
        <v>201</v>
      </c>
      <c r="D206" s="301">
        <v>132.66399999999999</v>
      </c>
      <c r="E206" s="302">
        <v>198</v>
      </c>
      <c r="F206" s="303">
        <f t="shared" si="16"/>
        <v>67.002020202020191</v>
      </c>
      <c r="G206" s="304">
        <f t="shared" si="12"/>
        <v>8.3139333184356059E-4</v>
      </c>
      <c r="H206" s="353">
        <v>5685.0159999999996</v>
      </c>
      <c r="I206" s="343">
        <v>8577</v>
      </c>
      <c r="J206" s="307">
        <f t="shared" ref="J206:J250" si="17">H206/I206*100</f>
        <v>66.282103299521978</v>
      </c>
      <c r="K206" s="308">
        <f t="shared" si="13"/>
        <v>7.3896957855796317E-3</v>
      </c>
      <c r="L206" s="304">
        <f t="shared" si="14"/>
        <v>2.3335730277628066</v>
      </c>
      <c r="M206" s="112"/>
    </row>
    <row r="207" spans="1:13" ht="13.5" customHeight="1" x14ac:dyDescent="0.15">
      <c r="A207" s="352"/>
      <c r="B207" s="280">
        <v>517</v>
      </c>
      <c r="C207" s="348" t="s">
        <v>202</v>
      </c>
      <c r="D207" s="301">
        <v>3220.9769999999999</v>
      </c>
      <c r="E207" s="302">
        <v>4129</v>
      </c>
      <c r="F207" s="303">
        <f t="shared" si="16"/>
        <v>78.008646161298131</v>
      </c>
      <c r="G207" s="304">
        <f t="shared" ref="G207:G253" si="18">D207/$D$8*100</f>
        <v>2.0185572572977421E-2</v>
      </c>
      <c r="H207" s="353">
        <v>12138.794</v>
      </c>
      <c r="I207" s="343">
        <v>16734</v>
      </c>
      <c r="J207" s="307">
        <f t="shared" si="17"/>
        <v>72.539703597466229</v>
      </c>
      <c r="K207" s="308">
        <f t="shared" ref="K207:K253" si="19">H207/$H$8*100</f>
        <v>1.5778670607755427E-2</v>
      </c>
      <c r="L207" s="304">
        <f t="shared" ref="L207:L250" si="20">D207/H207*100</f>
        <v>26.534571721045765</v>
      </c>
      <c r="M207" s="112"/>
    </row>
    <row r="208" spans="1:13" ht="13.5" customHeight="1" x14ac:dyDescent="0.15">
      <c r="A208" s="352"/>
      <c r="B208" s="280">
        <v>518</v>
      </c>
      <c r="C208" s="348" t="s">
        <v>203</v>
      </c>
      <c r="D208" s="301">
        <v>79.262</v>
      </c>
      <c r="E208" s="302">
        <v>93</v>
      </c>
      <c r="F208" s="303">
        <f t="shared" si="16"/>
        <v>85.227956989247318</v>
      </c>
      <c r="G208" s="304">
        <f t="shared" si="18"/>
        <v>4.9672781062371331E-4</v>
      </c>
      <c r="H208" s="353">
        <v>3193.5529999999999</v>
      </c>
      <c r="I208" s="343">
        <v>3447</v>
      </c>
      <c r="J208" s="307">
        <f t="shared" si="17"/>
        <v>92.647316507107618</v>
      </c>
      <c r="K208" s="308">
        <f t="shared" si="19"/>
        <v>4.1511554488369408E-3</v>
      </c>
      <c r="L208" s="304">
        <f t="shared" si="20"/>
        <v>2.4819378291201057</v>
      </c>
      <c r="M208" s="112"/>
    </row>
    <row r="209" spans="1:13" ht="13.5" customHeight="1" x14ac:dyDescent="0.15">
      <c r="A209" s="352"/>
      <c r="B209" s="280">
        <v>519</v>
      </c>
      <c r="C209" s="348" t="s">
        <v>204</v>
      </c>
      <c r="D209" s="301">
        <v>87.975999999999999</v>
      </c>
      <c r="E209" s="302">
        <v>99</v>
      </c>
      <c r="F209" s="303">
        <f t="shared" si="16"/>
        <v>88.864646464646469</v>
      </c>
      <c r="G209" s="304">
        <f t="shared" si="18"/>
        <v>5.5133766328671749E-4</v>
      </c>
      <c r="H209" s="353">
        <v>731.57500000000005</v>
      </c>
      <c r="I209" s="343">
        <v>1042</v>
      </c>
      <c r="J209" s="307">
        <f t="shared" si="17"/>
        <v>70.208733205374287</v>
      </c>
      <c r="K209" s="308">
        <f t="shared" si="19"/>
        <v>9.5094133320564446E-4</v>
      </c>
      <c r="L209" s="304">
        <f t="shared" si="20"/>
        <v>12.025561288999761</v>
      </c>
      <c r="M209" s="112"/>
    </row>
    <row r="210" spans="1:13" ht="13.5" customHeight="1" x14ac:dyDescent="0.15">
      <c r="A210" s="352"/>
      <c r="B210" s="280">
        <v>520</v>
      </c>
      <c r="C210" s="348" t="s">
        <v>205</v>
      </c>
      <c r="D210" s="301">
        <v>7.766</v>
      </c>
      <c r="E210" s="302">
        <v>2</v>
      </c>
      <c r="F210" s="303">
        <f t="shared" si="16"/>
        <v>388.3</v>
      </c>
      <c r="G210" s="304">
        <f t="shared" si="18"/>
        <v>4.8668822100171056E-5</v>
      </c>
      <c r="H210" s="353">
        <v>1247.499</v>
      </c>
      <c r="I210" s="343">
        <v>1699</v>
      </c>
      <c r="J210" s="307">
        <f t="shared" si="17"/>
        <v>73.425485579752788</v>
      </c>
      <c r="K210" s="308">
        <f t="shared" si="19"/>
        <v>1.6215676618702224E-3</v>
      </c>
      <c r="L210" s="304">
        <f t="shared" si="20"/>
        <v>0.62252554911867664</v>
      </c>
      <c r="M210" s="112"/>
    </row>
    <row r="211" spans="1:13" ht="13.5" customHeight="1" x14ac:dyDescent="0.15">
      <c r="A211" s="352"/>
      <c r="B211" s="280">
        <v>521</v>
      </c>
      <c r="C211" s="348" t="s">
        <v>206</v>
      </c>
      <c r="D211" s="301">
        <v>401.55200000000002</v>
      </c>
      <c r="E211" s="302">
        <v>374</v>
      </c>
      <c r="F211" s="303">
        <f t="shared" si="16"/>
        <v>107.3668449197861</v>
      </c>
      <c r="G211" s="304">
        <f t="shared" si="18"/>
        <v>2.5164901946906886E-3</v>
      </c>
      <c r="H211" s="353">
        <v>1283.2449999999999</v>
      </c>
      <c r="I211" s="343">
        <v>2005</v>
      </c>
      <c r="J211" s="307">
        <f t="shared" si="17"/>
        <v>64.002244389027425</v>
      </c>
      <c r="K211" s="308">
        <f t="shared" si="19"/>
        <v>1.6680322743799021E-3</v>
      </c>
      <c r="L211" s="304">
        <f t="shared" si="20"/>
        <v>31.291920093201224</v>
      </c>
      <c r="M211" s="112"/>
    </row>
    <row r="212" spans="1:13" ht="13.5" customHeight="1" x14ac:dyDescent="0.15">
      <c r="A212" s="352"/>
      <c r="B212" s="280">
        <v>522</v>
      </c>
      <c r="C212" s="348" t="s">
        <v>207</v>
      </c>
      <c r="D212" s="301">
        <v>349.97399999999999</v>
      </c>
      <c r="E212" s="302">
        <v>345</v>
      </c>
      <c r="F212" s="303">
        <f t="shared" si="16"/>
        <v>101.44173913043477</v>
      </c>
      <c r="G212" s="304">
        <f t="shared" si="18"/>
        <v>2.193255517085406E-3</v>
      </c>
      <c r="H212" s="353">
        <v>429.27199999999999</v>
      </c>
      <c r="I212" s="343">
        <v>945</v>
      </c>
      <c r="J212" s="307">
        <f t="shared" si="17"/>
        <v>45.425608465608462</v>
      </c>
      <c r="K212" s="308">
        <f t="shared" si="19"/>
        <v>5.5799130367748125E-4</v>
      </c>
      <c r="L212" s="304">
        <f t="shared" si="20"/>
        <v>81.527329991240975</v>
      </c>
      <c r="M212" s="112"/>
    </row>
    <row r="213" spans="1:13" ht="13.5" customHeight="1" x14ac:dyDescent="0.15">
      <c r="A213" s="352"/>
      <c r="B213" s="280">
        <v>523</v>
      </c>
      <c r="C213" s="348" t="s">
        <v>208</v>
      </c>
      <c r="D213" s="301">
        <v>1687.1679999999999</v>
      </c>
      <c r="E213" s="302">
        <v>1440</v>
      </c>
      <c r="F213" s="303">
        <f t="shared" si="16"/>
        <v>117.16444444444443</v>
      </c>
      <c r="G213" s="304">
        <f t="shared" si="18"/>
        <v>1.0573329802356604E-2</v>
      </c>
      <c r="H213" s="353">
        <v>3526.6509999999998</v>
      </c>
      <c r="I213" s="343">
        <v>3186</v>
      </c>
      <c r="J213" s="307">
        <f t="shared" si="17"/>
        <v>110.69212178279975</v>
      </c>
      <c r="K213" s="308">
        <f t="shared" si="19"/>
        <v>4.5841345093681693E-3</v>
      </c>
      <c r="L213" s="304">
        <f t="shared" si="20"/>
        <v>47.840514981493776</v>
      </c>
      <c r="M213" s="112"/>
    </row>
    <row r="214" spans="1:13" ht="13.5" customHeight="1" x14ac:dyDescent="0.15">
      <c r="A214" s="352"/>
      <c r="B214" s="280">
        <v>524</v>
      </c>
      <c r="C214" s="348" t="s">
        <v>209</v>
      </c>
      <c r="D214" s="301">
        <v>5377.5649999999996</v>
      </c>
      <c r="E214" s="302">
        <v>3349</v>
      </c>
      <c r="F214" s="303">
        <f t="shared" si="16"/>
        <v>160.5722603762317</v>
      </c>
      <c r="G214" s="304">
        <f t="shared" si="18"/>
        <v>3.3700715209516646E-2</v>
      </c>
      <c r="H214" s="353">
        <v>42752.637999999999</v>
      </c>
      <c r="I214" s="343">
        <v>36223</v>
      </c>
      <c r="J214" s="307">
        <f t="shared" si="17"/>
        <v>118.02622090936697</v>
      </c>
      <c r="K214" s="308">
        <f t="shared" si="19"/>
        <v>5.5572225100335972E-2</v>
      </c>
      <c r="L214" s="304">
        <f t="shared" si="20"/>
        <v>12.578323237036274</v>
      </c>
      <c r="M214" s="112"/>
    </row>
    <row r="215" spans="1:13" ht="13.5" customHeight="1" x14ac:dyDescent="0.15">
      <c r="A215" s="352"/>
      <c r="B215" s="280">
        <v>525</v>
      </c>
      <c r="C215" s="348" t="s">
        <v>210</v>
      </c>
      <c r="D215" s="301">
        <v>50.198</v>
      </c>
      <c r="E215" s="302">
        <v>24</v>
      </c>
      <c r="F215" s="303">
        <f t="shared" si="16"/>
        <v>209.15833333333333</v>
      </c>
      <c r="G215" s="304">
        <f t="shared" si="18"/>
        <v>3.1458634197584163E-4</v>
      </c>
      <c r="H215" s="353">
        <v>643.40899999999999</v>
      </c>
      <c r="I215" s="343">
        <v>570</v>
      </c>
      <c r="J215" s="307">
        <f t="shared" si="17"/>
        <v>112.87877192982457</v>
      </c>
      <c r="K215" s="308">
        <f t="shared" si="19"/>
        <v>8.3633832793153181E-4</v>
      </c>
      <c r="L215" s="304">
        <f t="shared" si="20"/>
        <v>7.8018802969806149</v>
      </c>
      <c r="M215" s="112"/>
    </row>
    <row r="216" spans="1:13" ht="13.5" customHeight="1" x14ac:dyDescent="0.15">
      <c r="A216" s="352"/>
      <c r="B216" s="280">
        <v>526</v>
      </c>
      <c r="C216" s="348" t="s">
        <v>211</v>
      </c>
      <c r="D216" s="301">
        <v>325.13400000000001</v>
      </c>
      <c r="E216" s="302">
        <v>565</v>
      </c>
      <c r="F216" s="303">
        <f t="shared" si="16"/>
        <v>57.545840707964601</v>
      </c>
      <c r="G216" s="304">
        <f t="shared" si="18"/>
        <v>2.0375854757554747E-3</v>
      </c>
      <c r="H216" s="353">
        <v>851.11500000000001</v>
      </c>
      <c r="I216" s="343">
        <v>1239</v>
      </c>
      <c r="J216" s="307">
        <f t="shared" si="17"/>
        <v>68.693704600484267</v>
      </c>
      <c r="K216" s="308">
        <f t="shared" si="19"/>
        <v>1.1063259854578436E-3</v>
      </c>
      <c r="L216" s="304">
        <f t="shared" si="20"/>
        <v>38.200948167991399</v>
      </c>
      <c r="M216" s="112"/>
    </row>
    <row r="217" spans="1:13" ht="13.5" customHeight="1" x14ac:dyDescent="0.15">
      <c r="A217" s="352"/>
      <c r="B217" s="280">
        <v>527</v>
      </c>
      <c r="C217" s="348" t="s">
        <v>212</v>
      </c>
      <c r="D217" s="301">
        <v>170.321</v>
      </c>
      <c r="E217" s="302">
        <v>170</v>
      </c>
      <c r="F217" s="303">
        <f t="shared" si="16"/>
        <v>100.18882352941176</v>
      </c>
      <c r="G217" s="304">
        <f t="shared" si="18"/>
        <v>1.0673863570593914E-3</v>
      </c>
      <c r="H217" s="353">
        <v>2268.71</v>
      </c>
      <c r="I217" s="343">
        <v>2189</v>
      </c>
      <c r="J217" s="307">
        <f t="shared" si="17"/>
        <v>103.64138876199178</v>
      </c>
      <c r="K217" s="308">
        <f t="shared" si="19"/>
        <v>2.9489937628499846E-3</v>
      </c>
      <c r="L217" s="304">
        <f t="shared" si="20"/>
        <v>7.5073940697577033</v>
      </c>
      <c r="M217" s="112"/>
    </row>
    <row r="218" spans="1:13" ht="13.5" customHeight="1" x14ac:dyDescent="0.15">
      <c r="A218" s="352"/>
      <c r="B218" s="280">
        <v>528</v>
      </c>
      <c r="C218" s="348" t="s">
        <v>213</v>
      </c>
      <c r="D218" s="301">
        <v>308.096</v>
      </c>
      <c r="E218" s="302">
        <v>45</v>
      </c>
      <c r="F218" s="303">
        <f t="shared" si="16"/>
        <v>684.65777777777782</v>
      </c>
      <c r="G218" s="304">
        <f t="shared" si="18"/>
        <v>1.9308098652812647E-3</v>
      </c>
      <c r="H218" s="353">
        <v>456.11399999999998</v>
      </c>
      <c r="I218" s="343">
        <v>330</v>
      </c>
      <c r="J218" s="307">
        <f t="shared" si="17"/>
        <v>138.21636363636364</v>
      </c>
      <c r="K218" s="308">
        <f t="shared" si="19"/>
        <v>5.92882008343313E-4</v>
      </c>
      <c r="L218" s="304">
        <f t="shared" si="20"/>
        <v>67.548025274383164</v>
      </c>
      <c r="M218" s="112"/>
    </row>
    <row r="219" spans="1:13" ht="13.5" customHeight="1" x14ac:dyDescent="0.15">
      <c r="A219" s="352"/>
      <c r="B219" s="280">
        <v>529</v>
      </c>
      <c r="C219" s="348" t="s">
        <v>214</v>
      </c>
      <c r="D219" s="301">
        <v>16.692</v>
      </c>
      <c r="E219" s="302">
        <v>36</v>
      </c>
      <c r="F219" s="303">
        <f t="shared" si="16"/>
        <v>46.366666666666667</v>
      </c>
      <c r="G219" s="304">
        <f t="shared" si="18"/>
        <v>1.0460725965697338E-4</v>
      </c>
      <c r="H219" s="353">
        <v>139.49199999999999</v>
      </c>
      <c r="I219" s="343">
        <v>211</v>
      </c>
      <c r="J219" s="307">
        <f t="shared" si="17"/>
        <v>66.109952606635076</v>
      </c>
      <c r="K219" s="308">
        <f t="shared" si="19"/>
        <v>1.8131935680076785E-4</v>
      </c>
      <c r="L219" s="304">
        <f t="shared" si="20"/>
        <v>11.966277635993464</v>
      </c>
      <c r="M219" s="112"/>
    </row>
    <row r="220" spans="1:13" ht="13.5" customHeight="1" x14ac:dyDescent="0.15">
      <c r="A220" s="352"/>
      <c r="B220" s="280">
        <v>530</v>
      </c>
      <c r="C220" s="348" t="s">
        <v>215</v>
      </c>
      <c r="D220" s="340"/>
      <c r="E220" s="302"/>
      <c r="F220" s="303"/>
      <c r="G220" s="304"/>
      <c r="H220" s="353">
        <v>39.798000000000002</v>
      </c>
      <c r="I220" s="343">
        <v>65</v>
      </c>
      <c r="J220" s="307">
        <f t="shared" si="17"/>
        <v>61.227692307692308</v>
      </c>
      <c r="K220" s="308">
        <f t="shared" si="19"/>
        <v>5.1731624479948374E-5</v>
      </c>
      <c r="L220" s="304">
        <f t="shared" si="20"/>
        <v>0</v>
      </c>
      <c r="M220" s="112"/>
    </row>
    <row r="221" spans="1:13" ht="13.5" customHeight="1" x14ac:dyDescent="0.15">
      <c r="A221" s="352"/>
      <c r="B221" s="280">
        <v>531</v>
      </c>
      <c r="C221" s="348" t="s">
        <v>216</v>
      </c>
      <c r="D221" s="301">
        <v>1827.788</v>
      </c>
      <c r="E221" s="302">
        <v>1625</v>
      </c>
      <c r="F221" s="303">
        <f t="shared" si="16"/>
        <v>112.47926153846154</v>
      </c>
      <c r="G221" s="304">
        <f t="shared" si="18"/>
        <v>1.1454582669176852E-2</v>
      </c>
      <c r="H221" s="353">
        <v>3440.991</v>
      </c>
      <c r="I221" s="343">
        <v>2928</v>
      </c>
      <c r="J221" s="307">
        <f t="shared" si="17"/>
        <v>117.52018442622952</v>
      </c>
      <c r="K221" s="308">
        <f t="shared" si="19"/>
        <v>4.4727889404211777E-3</v>
      </c>
      <c r="L221" s="304">
        <f t="shared" si="20"/>
        <v>53.118069765367018</v>
      </c>
      <c r="M221" s="112"/>
    </row>
    <row r="222" spans="1:13" ht="13.5" customHeight="1" x14ac:dyDescent="0.15">
      <c r="A222" s="352"/>
      <c r="B222" s="280">
        <v>532</v>
      </c>
      <c r="C222" s="348" t="s">
        <v>217</v>
      </c>
      <c r="D222" s="301">
        <v>31.922000000000001</v>
      </c>
      <c r="E222" s="302">
        <v>26</v>
      </c>
      <c r="F222" s="303">
        <f t="shared" si="16"/>
        <v>122.77692307692307</v>
      </c>
      <c r="G222" s="304">
        <f t="shared" si="18"/>
        <v>2.0005229707464078E-4</v>
      </c>
      <c r="H222" s="353">
        <v>501.97899999999998</v>
      </c>
      <c r="I222" s="343">
        <v>708</v>
      </c>
      <c r="J222" s="307">
        <f t="shared" si="17"/>
        <v>70.900988700564966</v>
      </c>
      <c r="K222" s="308">
        <f t="shared" si="19"/>
        <v>6.524998523749939E-4</v>
      </c>
      <c r="L222" s="304">
        <f t="shared" si="20"/>
        <v>6.3592301669990174</v>
      </c>
      <c r="M222" s="112"/>
    </row>
    <row r="223" spans="1:13" ht="13.5" customHeight="1" x14ac:dyDescent="0.15">
      <c r="A223" s="352"/>
      <c r="B223" s="280">
        <v>533</v>
      </c>
      <c r="C223" s="348" t="s">
        <v>218</v>
      </c>
      <c r="D223" s="301">
        <v>938.56899999999996</v>
      </c>
      <c r="E223" s="302">
        <v>671</v>
      </c>
      <c r="F223" s="303">
        <f t="shared" si="16"/>
        <v>139.87615499254841</v>
      </c>
      <c r="G223" s="304">
        <f t="shared" si="18"/>
        <v>5.8819273357887513E-3</v>
      </c>
      <c r="H223" s="353">
        <v>8049.4210000000003</v>
      </c>
      <c r="I223" s="343">
        <v>6295</v>
      </c>
      <c r="J223" s="307">
        <f t="shared" si="17"/>
        <v>127.8700714853058</v>
      </c>
      <c r="K223" s="308">
        <f t="shared" si="19"/>
        <v>1.0463079161088762E-2</v>
      </c>
      <c r="L223" s="304">
        <f t="shared" si="20"/>
        <v>11.660080892774772</v>
      </c>
      <c r="M223" s="112"/>
    </row>
    <row r="224" spans="1:13" ht="13.5" customHeight="1" x14ac:dyDescent="0.15">
      <c r="A224" s="352"/>
      <c r="B224" s="280">
        <v>534</v>
      </c>
      <c r="C224" s="348" t="s">
        <v>219</v>
      </c>
      <c r="D224" s="301">
        <v>159.55000000000001</v>
      </c>
      <c r="E224" s="302">
        <v>146</v>
      </c>
      <c r="F224" s="303">
        <f t="shared" si="16"/>
        <v>109.28082191780824</v>
      </c>
      <c r="G224" s="304">
        <f t="shared" si="18"/>
        <v>9.9988547078061962E-4</v>
      </c>
      <c r="H224" s="353">
        <v>1077.7349999999999</v>
      </c>
      <c r="I224" s="343">
        <v>946</v>
      </c>
      <c r="J224" s="307">
        <f t="shared" si="17"/>
        <v>113.92547568710359</v>
      </c>
      <c r="K224" s="308">
        <f t="shared" si="19"/>
        <v>1.4008990981681782E-3</v>
      </c>
      <c r="L224" s="304">
        <f t="shared" si="20"/>
        <v>14.804195836638879</v>
      </c>
      <c r="M224" s="112"/>
    </row>
    <row r="225" spans="1:13" ht="13.5" customHeight="1" x14ac:dyDescent="0.15">
      <c r="A225" s="352"/>
      <c r="B225" s="280">
        <v>535</v>
      </c>
      <c r="C225" s="348" t="s">
        <v>220</v>
      </c>
      <c r="D225" s="301">
        <v>459.31200000000001</v>
      </c>
      <c r="E225" s="302">
        <v>323</v>
      </c>
      <c r="F225" s="303">
        <f t="shared" si="16"/>
        <v>142.20185758513932</v>
      </c>
      <c r="G225" s="304">
        <f t="shared" si="18"/>
        <v>2.8784669091519144E-3</v>
      </c>
      <c r="H225" s="353">
        <v>3299.5279999999998</v>
      </c>
      <c r="I225" s="343">
        <v>2200</v>
      </c>
      <c r="J225" s="307">
        <f t="shared" si="17"/>
        <v>149.97854545454544</v>
      </c>
      <c r="K225" s="308">
        <f t="shared" si="19"/>
        <v>4.2889075696536279E-3</v>
      </c>
      <c r="L225" s="304">
        <f t="shared" si="20"/>
        <v>13.92053651310127</v>
      </c>
      <c r="M225" s="112"/>
    </row>
    <row r="226" spans="1:13" ht="13.5" customHeight="1" x14ac:dyDescent="0.15">
      <c r="A226" s="352"/>
      <c r="B226" s="280">
        <v>536</v>
      </c>
      <c r="C226" s="348" t="s">
        <v>221</v>
      </c>
      <c r="D226" s="340"/>
      <c r="E226" s="302"/>
      <c r="F226" s="303"/>
      <c r="G226" s="304"/>
      <c r="H226" s="353">
        <v>6.194</v>
      </c>
      <c r="I226" s="343">
        <v>96</v>
      </c>
      <c r="J226" s="307">
        <f t="shared" si="17"/>
        <v>6.4520833333333334</v>
      </c>
      <c r="K226" s="308">
        <f t="shared" si="19"/>
        <v>8.051301121382989E-6</v>
      </c>
      <c r="L226" s="304">
        <f t="shared" si="20"/>
        <v>0</v>
      </c>
      <c r="M226" s="112"/>
    </row>
    <row r="227" spans="1:13" ht="13.5" customHeight="1" x14ac:dyDescent="0.15">
      <c r="A227" s="352"/>
      <c r="B227" s="280">
        <v>537</v>
      </c>
      <c r="C227" s="348" t="s">
        <v>222</v>
      </c>
      <c r="D227" s="301">
        <v>1.1160000000000001</v>
      </c>
      <c r="E227" s="302">
        <v>3</v>
      </c>
      <c r="F227" s="303">
        <f t="shared" si="16"/>
        <v>37.200000000000003</v>
      </c>
      <c r="G227" s="304">
        <f t="shared" si="18"/>
        <v>6.9938714220693914E-6</v>
      </c>
      <c r="H227" s="353">
        <v>6.2220000000000004</v>
      </c>
      <c r="I227" s="343">
        <v>10</v>
      </c>
      <c r="J227" s="307">
        <f t="shared" si="17"/>
        <v>62.220000000000006</v>
      </c>
      <c r="K227" s="308">
        <f t="shared" si="19"/>
        <v>8.0876970579988639E-6</v>
      </c>
      <c r="L227" s="304">
        <f t="shared" si="20"/>
        <v>17.936354869816778</v>
      </c>
      <c r="M227" s="112"/>
    </row>
    <row r="228" spans="1:13" ht="13.5" customHeight="1" x14ac:dyDescent="0.15">
      <c r="A228" s="352"/>
      <c r="B228" s="280">
        <v>538</v>
      </c>
      <c r="C228" s="348" t="s">
        <v>223</v>
      </c>
      <c r="D228" s="301">
        <v>4364.2690000000002</v>
      </c>
      <c r="E228" s="302">
        <v>2312</v>
      </c>
      <c r="F228" s="303">
        <f t="shared" si="16"/>
        <v>188.76596020761247</v>
      </c>
      <c r="G228" s="304">
        <f t="shared" si="18"/>
        <v>2.7350480499393696E-2</v>
      </c>
      <c r="H228" s="353">
        <v>9219.2450000000008</v>
      </c>
      <c r="I228" s="343">
        <v>5170</v>
      </c>
      <c r="J228" s="307">
        <f t="shared" si="17"/>
        <v>178.32195357833658</v>
      </c>
      <c r="K228" s="308">
        <f t="shared" si="19"/>
        <v>1.1983680595221913E-2</v>
      </c>
      <c r="L228" s="304">
        <f t="shared" si="20"/>
        <v>47.338681204371937</v>
      </c>
      <c r="M228" s="112"/>
    </row>
    <row r="229" spans="1:13" ht="13.5" customHeight="1" x14ac:dyDescent="0.15">
      <c r="A229" s="352"/>
      <c r="B229" s="280">
        <v>539</v>
      </c>
      <c r="C229" s="348" t="s">
        <v>224</v>
      </c>
      <c r="D229" s="301">
        <v>154.178</v>
      </c>
      <c r="E229" s="302">
        <v>93</v>
      </c>
      <c r="F229" s="303">
        <f t="shared" si="16"/>
        <v>165.78279569892473</v>
      </c>
      <c r="G229" s="304">
        <f t="shared" si="18"/>
        <v>9.6621963092456502E-4</v>
      </c>
      <c r="H229" s="353">
        <v>5655.4489999999996</v>
      </c>
      <c r="I229" s="343">
        <v>3857</v>
      </c>
      <c r="J229" s="307">
        <f t="shared" si="17"/>
        <v>146.6281825252787</v>
      </c>
      <c r="K229" s="308">
        <f t="shared" si="19"/>
        <v>7.3512629763681477E-3</v>
      </c>
      <c r="L229" s="304">
        <f t="shared" si="20"/>
        <v>2.7261849589661229</v>
      </c>
      <c r="M229" s="112"/>
    </row>
    <row r="230" spans="1:13" ht="13.5" customHeight="1" x14ac:dyDescent="0.15">
      <c r="A230" s="352"/>
      <c r="B230" s="280">
        <v>540</v>
      </c>
      <c r="C230" s="348" t="s">
        <v>225</v>
      </c>
      <c r="D230" s="301">
        <v>72.106999999999999</v>
      </c>
      <c r="E230" s="302">
        <v>62</v>
      </c>
      <c r="F230" s="303">
        <f t="shared" si="16"/>
        <v>116.3016129032258</v>
      </c>
      <c r="G230" s="304">
        <f t="shared" si="18"/>
        <v>4.5188807045802652E-4</v>
      </c>
      <c r="H230" s="353">
        <v>553.90499999999997</v>
      </c>
      <c r="I230" s="343">
        <v>682</v>
      </c>
      <c r="J230" s="307">
        <f t="shared" si="17"/>
        <v>81.217741935483872</v>
      </c>
      <c r="K230" s="308">
        <f t="shared" si="19"/>
        <v>7.1999611682913218E-4</v>
      </c>
      <c r="L230" s="304">
        <f t="shared" si="20"/>
        <v>13.017936288713768</v>
      </c>
      <c r="M230" s="112"/>
    </row>
    <row r="231" spans="1:13" ht="13.5" customHeight="1" x14ac:dyDescent="0.15">
      <c r="A231" s="352"/>
      <c r="B231" s="280">
        <v>541</v>
      </c>
      <c r="C231" s="348" t="s">
        <v>226</v>
      </c>
      <c r="D231" s="301">
        <v>12906.201999999999</v>
      </c>
      <c r="E231" s="302">
        <v>13344</v>
      </c>
      <c r="F231" s="303">
        <f t="shared" si="16"/>
        <v>96.719139688249399</v>
      </c>
      <c r="G231" s="304">
        <f t="shared" si="18"/>
        <v>8.088200478069428E-2</v>
      </c>
      <c r="H231" s="353">
        <v>93151.123999999996</v>
      </c>
      <c r="I231" s="343">
        <v>99089</v>
      </c>
      <c r="J231" s="307">
        <f t="shared" si="17"/>
        <v>94.007532622188123</v>
      </c>
      <c r="K231" s="308">
        <f t="shared" si="19"/>
        <v>0.12108294302862221</v>
      </c>
      <c r="L231" s="304">
        <f t="shared" si="20"/>
        <v>13.855122134650784</v>
      </c>
      <c r="M231" s="112"/>
    </row>
    <row r="232" spans="1:13" ht="13.5" customHeight="1" x14ac:dyDescent="0.15">
      <c r="A232" s="352"/>
      <c r="B232" s="280">
        <v>542</v>
      </c>
      <c r="C232" s="348" t="s">
        <v>227</v>
      </c>
      <c r="D232" s="301">
        <v>2769.364</v>
      </c>
      <c r="E232" s="302">
        <v>2786</v>
      </c>
      <c r="F232" s="303">
        <f t="shared" si="16"/>
        <v>99.402871500358941</v>
      </c>
      <c r="G232" s="304">
        <f t="shared" si="18"/>
        <v>1.735535460296396E-2</v>
      </c>
      <c r="H232" s="353">
        <v>19828.333999999999</v>
      </c>
      <c r="I232" s="343">
        <v>22042</v>
      </c>
      <c r="J232" s="307">
        <f t="shared" si="17"/>
        <v>89.95705471372834</v>
      </c>
      <c r="K232" s="308">
        <f t="shared" si="19"/>
        <v>2.5773956695084997E-2</v>
      </c>
      <c r="L232" s="304">
        <f t="shared" si="20"/>
        <v>13.966700379366214</v>
      </c>
      <c r="M232" s="112"/>
    </row>
    <row r="233" spans="1:13" ht="13.5" customHeight="1" x14ac:dyDescent="0.15">
      <c r="A233" s="352"/>
      <c r="B233" s="280">
        <v>543</v>
      </c>
      <c r="C233" s="348" t="s">
        <v>228</v>
      </c>
      <c r="D233" s="301">
        <v>3542.21</v>
      </c>
      <c r="E233" s="302">
        <v>4105</v>
      </c>
      <c r="F233" s="303">
        <f t="shared" si="16"/>
        <v>86.290133982947623</v>
      </c>
      <c r="G233" s="304">
        <f t="shared" si="18"/>
        <v>2.2198710833305033E-2</v>
      </c>
      <c r="H233" s="353">
        <v>34678.728999999999</v>
      </c>
      <c r="I233" s="343">
        <v>35033</v>
      </c>
      <c r="J233" s="307">
        <f t="shared" si="17"/>
        <v>98.988750606570946</v>
      </c>
      <c r="K233" s="308">
        <f t="shared" si="19"/>
        <v>4.5077315092966877E-2</v>
      </c>
      <c r="L233" s="304">
        <f t="shared" si="20"/>
        <v>10.214359355557697</v>
      </c>
      <c r="M233" s="112"/>
    </row>
    <row r="234" spans="1:13" ht="13.5" customHeight="1" x14ac:dyDescent="0.15">
      <c r="A234" s="352"/>
      <c r="B234" s="280">
        <v>544</v>
      </c>
      <c r="C234" s="348" t="s">
        <v>229</v>
      </c>
      <c r="D234" s="301">
        <v>452.34</v>
      </c>
      <c r="E234" s="302">
        <v>393</v>
      </c>
      <c r="F234" s="303">
        <f t="shared" si="16"/>
        <v>115.09923664122137</v>
      </c>
      <c r="G234" s="304">
        <f t="shared" si="18"/>
        <v>2.8347740134936094E-3</v>
      </c>
      <c r="H234" s="353">
        <v>1281.854</v>
      </c>
      <c r="I234" s="343">
        <v>1210</v>
      </c>
      <c r="J234" s="307">
        <f t="shared" si="17"/>
        <v>105.93834710743802</v>
      </c>
      <c r="K234" s="308">
        <f t="shared" si="19"/>
        <v>1.6662241762430208E-3</v>
      </c>
      <c r="L234" s="304">
        <f t="shared" si="20"/>
        <v>35.287950109762889</v>
      </c>
      <c r="M234" s="112"/>
    </row>
    <row r="235" spans="1:13" ht="13.5" customHeight="1" x14ac:dyDescent="0.15">
      <c r="A235" s="352"/>
      <c r="B235" s="280">
        <v>545</v>
      </c>
      <c r="C235" s="348" t="s">
        <v>230</v>
      </c>
      <c r="D235" s="301">
        <v>1138.4559999999999</v>
      </c>
      <c r="E235" s="302">
        <v>1480</v>
      </c>
      <c r="F235" s="303">
        <f t="shared" si="16"/>
        <v>76.922702702702694</v>
      </c>
      <c r="G235" s="304">
        <f t="shared" si="18"/>
        <v>7.1346011502539698E-3</v>
      </c>
      <c r="H235" s="353">
        <v>20124.407999999999</v>
      </c>
      <c r="I235" s="343">
        <v>13655</v>
      </c>
      <c r="J235" s="307">
        <f t="shared" si="17"/>
        <v>147.37757597949468</v>
      </c>
      <c r="K235" s="308">
        <f t="shared" si="19"/>
        <v>2.6158809928571006E-2</v>
      </c>
      <c r="L235" s="304">
        <f t="shared" si="20"/>
        <v>5.6570906334238504</v>
      </c>
      <c r="M235" s="112"/>
    </row>
    <row r="236" spans="1:13" ht="13.5" customHeight="1" x14ac:dyDescent="0.15">
      <c r="A236" s="352"/>
      <c r="B236" s="280">
        <v>546</v>
      </c>
      <c r="C236" s="348" t="s">
        <v>231</v>
      </c>
      <c r="D236" s="301">
        <v>6934.7820000000002</v>
      </c>
      <c r="E236" s="302">
        <v>672</v>
      </c>
      <c r="F236" s="303">
        <f t="shared" si="16"/>
        <v>1031.9616071428572</v>
      </c>
      <c r="G236" s="304">
        <f t="shared" si="18"/>
        <v>4.345965380652439E-2</v>
      </c>
      <c r="H236" s="353">
        <v>8597.509</v>
      </c>
      <c r="I236" s="343">
        <v>1734</v>
      </c>
      <c r="J236" s="307">
        <f t="shared" si="17"/>
        <v>495.81943483275666</v>
      </c>
      <c r="K236" s="308">
        <f t="shared" si="19"/>
        <v>1.1175514022085947E-2</v>
      </c>
      <c r="L236" s="304">
        <f t="shared" si="20"/>
        <v>80.660363368040677</v>
      </c>
      <c r="M236" s="112"/>
    </row>
    <row r="237" spans="1:13" ht="13.5" customHeight="1" x14ac:dyDescent="0.15">
      <c r="A237" s="352"/>
      <c r="B237" s="280">
        <v>547</v>
      </c>
      <c r="C237" s="348" t="s">
        <v>232</v>
      </c>
      <c r="D237" s="301">
        <v>3138.5210000000002</v>
      </c>
      <c r="E237" s="302">
        <v>2781</v>
      </c>
      <c r="F237" s="303">
        <f t="shared" si="16"/>
        <v>112.85584322186264</v>
      </c>
      <c r="G237" s="304">
        <f t="shared" si="18"/>
        <v>1.9668828252208469E-2</v>
      </c>
      <c r="H237" s="353">
        <v>14549.88</v>
      </c>
      <c r="I237" s="343">
        <v>15383</v>
      </c>
      <c r="J237" s="307">
        <f t="shared" si="17"/>
        <v>94.584151335890269</v>
      </c>
      <c r="K237" s="308">
        <f t="shared" si="19"/>
        <v>1.8912732508877615E-2</v>
      </c>
      <c r="L237" s="304">
        <f t="shared" si="20"/>
        <v>21.570768968541323</v>
      </c>
      <c r="M237" s="112"/>
    </row>
    <row r="238" spans="1:13" ht="13.5" customHeight="1" x14ac:dyDescent="0.15">
      <c r="A238" s="352"/>
      <c r="B238" s="280">
        <v>548</v>
      </c>
      <c r="C238" s="348" t="s">
        <v>233</v>
      </c>
      <c r="D238" s="301">
        <v>1184.546</v>
      </c>
      <c r="E238" s="302">
        <v>614</v>
      </c>
      <c r="F238" s="303">
        <f t="shared" si="16"/>
        <v>192.92280130293159</v>
      </c>
      <c r="G238" s="304">
        <f t="shared" si="18"/>
        <v>7.4234430264575359E-3</v>
      </c>
      <c r="H238" s="353">
        <v>1875.856</v>
      </c>
      <c r="I238" s="343">
        <v>1650</v>
      </c>
      <c r="J238" s="307">
        <f t="shared" si="17"/>
        <v>113.68824242424242</v>
      </c>
      <c r="K238" s="308">
        <f t="shared" si="19"/>
        <v>2.4383405741609638E-3</v>
      </c>
      <c r="L238" s="304">
        <f t="shared" si="20"/>
        <v>63.146957975452281</v>
      </c>
      <c r="M238" s="112"/>
    </row>
    <row r="239" spans="1:13" ht="13.5" customHeight="1" x14ac:dyDescent="0.15">
      <c r="A239" s="352"/>
      <c r="B239" s="280">
        <v>549</v>
      </c>
      <c r="C239" s="348" t="s">
        <v>234</v>
      </c>
      <c r="D239" s="301">
        <v>271.315</v>
      </c>
      <c r="E239" s="302">
        <v>414</v>
      </c>
      <c r="F239" s="303">
        <f t="shared" si="16"/>
        <v>65.535024154589365</v>
      </c>
      <c r="G239" s="304">
        <f t="shared" si="18"/>
        <v>1.7003066531171658E-3</v>
      </c>
      <c r="H239" s="353">
        <v>1685.547</v>
      </c>
      <c r="I239" s="343">
        <v>3235</v>
      </c>
      <c r="J239" s="307">
        <f t="shared" si="17"/>
        <v>52.103462132921173</v>
      </c>
      <c r="K239" s="308">
        <f t="shared" si="19"/>
        <v>2.1909664919670222E-3</v>
      </c>
      <c r="L239" s="304">
        <f t="shared" si="20"/>
        <v>16.096555005585721</v>
      </c>
      <c r="M239" s="112"/>
    </row>
    <row r="240" spans="1:13" ht="13.5" customHeight="1" x14ac:dyDescent="0.15">
      <c r="A240" s="352"/>
      <c r="B240" s="280">
        <v>550</v>
      </c>
      <c r="C240" s="348" t="s">
        <v>235</v>
      </c>
      <c r="D240" s="301">
        <v>216.70400000000001</v>
      </c>
      <c r="E240" s="302">
        <v>243</v>
      </c>
      <c r="F240" s="303">
        <f t="shared" si="16"/>
        <v>89.178600823045272</v>
      </c>
      <c r="G240" s="304">
        <f t="shared" si="18"/>
        <v>1.3580644378567432E-3</v>
      </c>
      <c r="H240" s="353">
        <v>2413.6709999999998</v>
      </c>
      <c r="I240" s="343">
        <v>2571</v>
      </c>
      <c r="J240" s="307">
        <f t="shared" si="17"/>
        <v>93.880630105017488</v>
      </c>
      <c r="K240" s="308">
        <f t="shared" si="19"/>
        <v>3.1374220259847599E-3</v>
      </c>
      <c r="L240" s="304">
        <f t="shared" si="20"/>
        <v>8.9781913110776088</v>
      </c>
      <c r="M240" s="112"/>
    </row>
    <row r="241" spans="1:13" ht="13.5" customHeight="1" x14ac:dyDescent="0.15">
      <c r="A241" s="352"/>
      <c r="B241" s="280">
        <v>551</v>
      </c>
      <c r="C241" s="348" t="s">
        <v>236</v>
      </c>
      <c r="D241" s="301">
        <v>126184.495</v>
      </c>
      <c r="E241" s="302">
        <v>125363</v>
      </c>
      <c r="F241" s="303">
        <f t="shared" si="16"/>
        <v>100.65529302904366</v>
      </c>
      <c r="G241" s="304">
        <f t="shared" si="18"/>
        <v>0.79078685796483694</v>
      </c>
      <c r="H241" s="353">
        <v>263328.59700000001</v>
      </c>
      <c r="I241" s="343">
        <v>278084</v>
      </c>
      <c r="J241" s="307">
        <f t="shared" si="17"/>
        <v>94.693904359833724</v>
      </c>
      <c r="K241" s="308">
        <f t="shared" si="19"/>
        <v>0.34228896162710842</v>
      </c>
      <c r="L241" s="304">
        <f t="shared" si="20"/>
        <v>47.919024533442524</v>
      </c>
      <c r="M241" s="112"/>
    </row>
    <row r="242" spans="1:13" ht="13.5" customHeight="1" x14ac:dyDescent="0.15">
      <c r="A242" s="352"/>
      <c r="B242" s="280">
        <v>552</v>
      </c>
      <c r="C242" s="348" t="s">
        <v>237</v>
      </c>
      <c r="D242" s="301">
        <v>525.09799999999996</v>
      </c>
      <c r="E242" s="302">
        <v>522</v>
      </c>
      <c r="F242" s="303">
        <f t="shared" si="16"/>
        <v>100.59348659003831</v>
      </c>
      <c r="G242" s="304">
        <f t="shared" si="18"/>
        <v>3.2907418422811769E-3</v>
      </c>
      <c r="H242" s="353">
        <v>1106.883</v>
      </c>
      <c r="I242" s="343">
        <v>1191</v>
      </c>
      <c r="J242" s="307">
        <f t="shared" si="17"/>
        <v>92.937279596977334</v>
      </c>
      <c r="K242" s="308">
        <f t="shared" si="19"/>
        <v>1.4387872681853034E-3</v>
      </c>
      <c r="L242" s="304">
        <f t="shared" si="20"/>
        <v>47.439340924018161</v>
      </c>
      <c r="M242" s="112"/>
    </row>
    <row r="243" spans="1:13" ht="13.5" customHeight="1" x14ac:dyDescent="0.15">
      <c r="A243" s="352"/>
      <c r="B243" s="280">
        <v>553</v>
      </c>
      <c r="C243" s="348" t="s">
        <v>238</v>
      </c>
      <c r="D243" s="301">
        <v>288.73099999999999</v>
      </c>
      <c r="E243" s="302">
        <v>302</v>
      </c>
      <c r="F243" s="303">
        <f t="shared" si="16"/>
        <v>95.606291390728472</v>
      </c>
      <c r="G243" s="304">
        <f t="shared" si="18"/>
        <v>1.8094511555246571E-3</v>
      </c>
      <c r="H243" s="353">
        <v>2978.056</v>
      </c>
      <c r="I243" s="343">
        <v>3250</v>
      </c>
      <c r="J243" s="307">
        <f t="shared" si="17"/>
        <v>91.632492307692303</v>
      </c>
      <c r="K243" s="308">
        <f t="shared" si="19"/>
        <v>3.8710406219472624E-3</v>
      </c>
      <c r="L243" s="304">
        <f t="shared" si="20"/>
        <v>9.6952844405880878</v>
      </c>
      <c r="M243" s="112"/>
    </row>
    <row r="244" spans="1:13" ht="13.5" customHeight="1" x14ac:dyDescent="0.15">
      <c r="A244" s="352"/>
      <c r="B244" s="280">
        <v>554</v>
      </c>
      <c r="C244" s="348" t="s">
        <v>239</v>
      </c>
      <c r="D244" s="301">
        <v>802.04</v>
      </c>
      <c r="E244" s="302">
        <v>1362</v>
      </c>
      <c r="F244" s="303">
        <f t="shared" si="16"/>
        <v>58.886930983847286</v>
      </c>
      <c r="G244" s="304">
        <f t="shared" si="18"/>
        <v>5.0263123972728802E-3</v>
      </c>
      <c r="H244" s="353">
        <v>4879.05</v>
      </c>
      <c r="I244" s="343">
        <v>6427</v>
      </c>
      <c r="J244" s="307">
        <f t="shared" si="17"/>
        <v>75.914890306519382</v>
      </c>
      <c r="K244" s="308">
        <f t="shared" si="19"/>
        <v>6.3420569480600059E-3</v>
      </c>
      <c r="L244" s="304">
        <f t="shared" si="20"/>
        <v>16.43844600895666</v>
      </c>
      <c r="M244" s="112"/>
    </row>
    <row r="245" spans="1:13" ht="13.5" customHeight="1" x14ac:dyDescent="0.15">
      <c r="A245" s="352"/>
      <c r="B245" s="280">
        <v>555</v>
      </c>
      <c r="C245" s="348" t="s">
        <v>240</v>
      </c>
      <c r="D245" s="301">
        <v>1724.5219999999999</v>
      </c>
      <c r="E245" s="302">
        <v>1347</v>
      </c>
      <c r="F245" s="303">
        <f t="shared" si="16"/>
        <v>128.02687453600595</v>
      </c>
      <c r="G245" s="304">
        <f t="shared" si="18"/>
        <v>1.0807423953879885E-2</v>
      </c>
      <c r="H245" s="353">
        <v>3617.4789999999998</v>
      </c>
      <c r="I245" s="343">
        <v>3186</v>
      </c>
      <c r="J245" s="307">
        <f t="shared" si="17"/>
        <v>113.54296924042686</v>
      </c>
      <c r="K245" s="308">
        <f t="shared" si="19"/>
        <v>4.7021977283305486E-3</v>
      </c>
      <c r="L245" s="304">
        <f t="shared" si="20"/>
        <v>47.671928434138806</v>
      </c>
      <c r="M245" s="112"/>
    </row>
    <row r="246" spans="1:13" ht="13.5" customHeight="1" x14ac:dyDescent="0.15">
      <c r="A246" s="352"/>
      <c r="B246" s="280">
        <v>556</v>
      </c>
      <c r="C246" s="348" t="s">
        <v>488</v>
      </c>
      <c r="D246" s="301">
        <v>628.10199999999998</v>
      </c>
      <c r="E246" s="302">
        <v>448</v>
      </c>
      <c r="F246" s="303">
        <f t="shared" si="16"/>
        <v>140.20133928571428</v>
      </c>
      <c r="G246" s="304">
        <f t="shared" si="18"/>
        <v>3.9362586271905276E-3</v>
      </c>
      <c r="H246" s="353">
        <v>2122.7260000000001</v>
      </c>
      <c r="I246" s="343">
        <v>1918</v>
      </c>
      <c r="J246" s="307">
        <f t="shared" si="17"/>
        <v>110.67393117831075</v>
      </c>
      <c r="K246" s="308">
        <f t="shared" si="19"/>
        <v>2.7592357481738506E-3</v>
      </c>
      <c r="L246" s="304">
        <f t="shared" si="20"/>
        <v>29.589405321270856</v>
      </c>
      <c r="M246" s="112"/>
    </row>
    <row r="247" spans="1:13" ht="13.5" customHeight="1" x14ac:dyDescent="0.15">
      <c r="A247" s="352"/>
      <c r="B247" s="280">
        <v>558</v>
      </c>
      <c r="C247" s="348" t="s">
        <v>242</v>
      </c>
      <c r="D247" s="301">
        <v>0.56899999999999995</v>
      </c>
      <c r="E247" s="302">
        <v>80</v>
      </c>
      <c r="F247" s="303">
        <f t="shared" si="16"/>
        <v>0.71124999999999994</v>
      </c>
      <c r="G247" s="304">
        <f t="shared" si="18"/>
        <v>3.5658717196751641E-6</v>
      </c>
      <c r="H247" s="353">
        <v>310.30099999999999</v>
      </c>
      <c r="I247" s="343">
        <v>243</v>
      </c>
      <c r="J247" s="307">
        <f t="shared" si="17"/>
        <v>127.69588477366254</v>
      </c>
      <c r="K247" s="308">
        <f t="shared" si="19"/>
        <v>4.033462688515117E-4</v>
      </c>
      <c r="L247" s="304">
        <f t="shared" si="20"/>
        <v>0.18337034041140698</v>
      </c>
      <c r="M247" s="112"/>
    </row>
    <row r="248" spans="1:13" ht="13.5" customHeight="1" x14ac:dyDescent="0.15">
      <c r="A248" s="352"/>
      <c r="B248" s="280">
        <v>559</v>
      </c>
      <c r="C248" s="348" t="s">
        <v>243</v>
      </c>
      <c r="D248" s="301">
        <v>3.57</v>
      </c>
      <c r="E248" s="302">
        <v>4</v>
      </c>
      <c r="F248" s="303">
        <f t="shared" si="16"/>
        <v>89.25</v>
      </c>
      <c r="G248" s="304">
        <f t="shared" si="18"/>
        <v>2.2372868258770364E-5</v>
      </c>
      <c r="H248" s="353">
        <v>103.515</v>
      </c>
      <c r="I248" s="343">
        <v>108</v>
      </c>
      <c r="J248" s="307">
        <f t="shared" si="17"/>
        <v>95.847222222222229</v>
      </c>
      <c r="K248" s="308">
        <f t="shared" si="19"/>
        <v>1.3455447781400714E-4</v>
      </c>
      <c r="L248" s="304">
        <f t="shared" si="20"/>
        <v>3.448775539776844</v>
      </c>
      <c r="M248" s="112"/>
    </row>
    <row r="249" spans="1:13" ht="13.5" customHeight="1" x14ac:dyDescent="0.15">
      <c r="A249" s="352"/>
      <c r="B249" s="280">
        <v>560</v>
      </c>
      <c r="C249" s="348" t="s">
        <v>244</v>
      </c>
      <c r="D249" s="301">
        <v>437.42899999999997</v>
      </c>
      <c r="E249" s="302">
        <v>151</v>
      </c>
      <c r="F249" s="303">
        <f t="shared" si="16"/>
        <v>289.68807947019866</v>
      </c>
      <c r="G249" s="304">
        <f t="shared" si="18"/>
        <v>2.7413281203265156E-3</v>
      </c>
      <c r="H249" s="353">
        <v>1195.636</v>
      </c>
      <c r="I249" s="343">
        <v>609</v>
      </c>
      <c r="J249" s="307">
        <f t="shared" si="17"/>
        <v>196.32775041050903</v>
      </c>
      <c r="K249" s="308">
        <f t="shared" si="19"/>
        <v>1.5541532882734699E-3</v>
      </c>
      <c r="L249" s="304">
        <f t="shared" si="20"/>
        <v>36.585465810664786</v>
      </c>
      <c r="M249" s="112"/>
    </row>
    <row r="250" spans="1:13" ht="13.5" customHeight="1" thickBot="1" x14ac:dyDescent="0.2">
      <c r="A250" s="320" t="s">
        <v>245</v>
      </c>
      <c r="B250" s="321" t="s">
        <v>291</v>
      </c>
      <c r="C250" s="322"/>
      <c r="D250" s="323">
        <f>SUM(D191:D249)</f>
        <v>223344.39500000005</v>
      </c>
      <c r="E250" s="324">
        <f>SUM(E191:E249)</f>
        <v>206006</v>
      </c>
      <c r="F250" s="325">
        <f t="shared" si="16"/>
        <v>108.41645146257879</v>
      </c>
      <c r="G250" s="326">
        <f t="shared" si="18"/>
        <v>1.3996791948654823</v>
      </c>
      <c r="H250" s="344">
        <f>SUM(H191:H249)</f>
        <v>983797.27900000033</v>
      </c>
      <c r="I250" s="355">
        <f>SUM(I191:I249)</f>
        <v>900137</v>
      </c>
      <c r="J250" s="328">
        <f t="shared" si="17"/>
        <v>109.29417177607412</v>
      </c>
      <c r="K250" s="329">
        <f t="shared" si="19"/>
        <v>1.278793693191191</v>
      </c>
      <c r="L250" s="326">
        <f t="shared" si="20"/>
        <v>22.70227817940529</v>
      </c>
      <c r="M250" s="112"/>
    </row>
    <row r="251" spans="1:13" ht="13.5" customHeight="1" x14ac:dyDescent="0.15">
      <c r="A251" s="350" t="s">
        <v>247</v>
      </c>
      <c r="B251" s="275"/>
      <c r="C251" s="345"/>
      <c r="D251" s="361"/>
      <c r="E251" s="362"/>
      <c r="F251" s="292"/>
      <c r="G251" s="298"/>
      <c r="H251" s="363"/>
      <c r="I251" s="359"/>
      <c r="J251" s="296"/>
      <c r="K251" s="297"/>
      <c r="L251" s="298"/>
      <c r="M251" s="112"/>
    </row>
    <row r="252" spans="1:13" ht="13.5" customHeight="1" x14ac:dyDescent="0.15">
      <c r="A252" s="299"/>
      <c r="B252" s="280">
        <v>702</v>
      </c>
      <c r="C252" s="348" t="s">
        <v>248</v>
      </c>
      <c r="D252" s="340"/>
      <c r="E252" s="302"/>
      <c r="F252" s="303"/>
      <c r="G252" s="304"/>
      <c r="H252" s="364"/>
      <c r="I252" s="365"/>
      <c r="J252" s="307"/>
      <c r="K252" s="308"/>
      <c r="L252" s="304"/>
      <c r="M252" s="112"/>
    </row>
    <row r="253" spans="1:13" ht="13.5" customHeight="1" thickBot="1" x14ac:dyDescent="0.2">
      <c r="A253" s="320" t="s">
        <v>249</v>
      </c>
      <c r="B253" s="321" t="s">
        <v>330</v>
      </c>
      <c r="C253" s="322" t="s">
        <v>248</v>
      </c>
      <c r="D253" s="323">
        <f>SUM(D251:D252)</f>
        <v>0</v>
      </c>
      <c r="E253" s="366">
        <f>SUM(E251:E252)</f>
        <v>0</v>
      </c>
      <c r="F253" s="367">
        <v>0</v>
      </c>
      <c r="G253" s="326">
        <f t="shared" si="18"/>
        <v>0</v>
      </c>
      <c r="H253" s="344">
        <f>SUM(H251:H252)</f>
        <v>0</v>
      </c>
      <c r="I253" s="355">
        <f>SUM(I251:I252)</f>
        <v>0</v>
      </c>
      <c r="J253" s="368">
        <v>0</v>
      </c>
      <c r="K253" s="329">
        <f t="shared" si="19"/>
        <v>0</v>
      </c>
      <c r="L253" s="326">
        <v>0</v>
      </c>
      <c r="M253" s="112"/>
    </row>
    <row r="254" spans="1:13" ht="13.5" customHeight="1" x14ac:dyDescent="0.1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</row>
    <row r="255" spans="1:13" ht="13.5" customHeight="1" x14ac:dyDescent="0.1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</row>
    <row r="256" spans="1:13" ht="13.5" customHeight="1" x14ac:dyDescent="0.1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</row>
    <row r="257" spans="1:13" ht="13.5" customHeight="1" x14ac:dyDescent="0.1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</row>
    <row r="258" spans="1:13" ht="13.5" customHeight="1" x14ac:dyDescent="0.1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</row>
    <row r="259" spans="1:13" ht="13.5" customHeight="1" x14ac:dyDescent="0.1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</row>
    <row r="260" spans="1:13" ht="13.5" customHeight="1" x14ac:dyDescent="0.1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</row>
    <row r="261" spans="1:13" ht="13.5" customHeight="1" x14ac:dyDescent="0.1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</row>
  </sheetData>
  <mergeCells count="7">
    <mergeCell ref="H6:K6"/>
    <mergeCell ref="L6:L7"/>
    <mergeCell ref="A8:C8"/>
    <mergeCell ref="A6:A7"/>
    <mergeCell ref="B6:B7"/>
    <mergeCell ref="C6:C7"/>
    <mergeCell ref="D6:G6"/>
  </mergeCells>
  <phoneticPr fontId="5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N254"/>
  <sheetViews>
    <sheetView workbookViewId="0">
      <selection activeCell="N11" sqref="N11"/>
    </sheetView>
  </sheetViews>
  <sheetFormatPr defaultRowHeight="13.5" x14ac:dyDescent="0.15"/>
  <cols>
    <col min="1" max="2" width="7.625" style="3" customWidth="1"/>
    <col min="3" max="3" width="13.125" style="4" customWidth="1"/>
    <col min="4" max="5" width="12.875" style="9" customWidth="1"/>
    <col min="6" max="6" width="8.625" style="1" customWidth="1"/>
    <col min="7" max="7" width="10.75" style="3" customWidth="1"/>
    <col min="8" max="9" width="12.875" style="9" customWidth="1"/>
    <col min="10" max="12" width="8.625" style="3" customWidth="1"/>
    <col min="13" max="13" width="7.5" style="2" customWidth="1"/>
    <col min="14" max="14" width="6.875" style="3" customWidth="1"/>
    <col min="15" max="249" width="9" style="3"/>
    <col min="250" max="251" width="7.625" style="3" customWidth="1"/>
    <col min="252" max="252" width="12.375" style="3" customWidth="1"/>
    <col min="253" max="254" width="12.875" style="3" customWidth="1"/>
    <col min="255" max="256" width="8.625" style="3" customWidth="1"/>
    <col min="257" max="258" width="12.875" style="3" customWidth="1"/>
    <col min="259" max="261" width="8.625" style="3" customWidth="1"/>
    <col min="262" max="505" width="9" style="3"/>
    <col min="506" max="507" width="7.625" style="3" customWidth="1"/>
    <col min="508" max="508" width="12.375" style="3" customWidth="1"/>
    <col min="509" max="510" width="12.875" style="3" customWidth="1"/>
    <col min="511" max="512" width="8.625" style="3" customWidth="1"/>
    <col min="513" max="514" width="12.875" style="3" customWidth="1"/>
    <col min="515" max="517" width="8.625" style="3" customWidth="1"/>
    <col min="518" max="761" width="9" style="3"/>
    <col min="762" max="763" width="7.625" style="3" customWidth="1"/>
    <col min="764" max="764" width="12.375" style="3" customWidth="1"/>
    <col min="765" max="766" width="12.875" style="3" customWidth="1"/>
    <col min="767" max="768" width="8.625" style="3" customWidth="1"/>
    <col min="769" max="770" width="12.875" style="3" customWidth="1"/>
    <col min="771" max="773" width="8.625" style="3" customWidth="1"/>
    <col min="774" max="1017" width="9" style="3"/>
    <col min="1018" max="1019" width="7.625" style="3" customWidth="1"/>
    <col min="1020" max="1020" width="12.375" style="3" customWidth="1"/>
    <col min="1021" max="1022" width="12.875" style="3" customWidth="1"/>
    <col min="1023" max="1024" width="8.625" style="3" customWidth="1"/>
    <col min="1025" max="1026" width="12.875" style="3" customWidth="1"/>
    <col min="1027" max="1029" width="8.625" style="3" customWidth="1"/>
    <col min="1030" max="1273" width="9" style="3"/>
    <col min="1274" max="1275" width="7.625" style="3" customWidth="1"/>
    <col min="1276" max="1276" width="12.375" style="3" customWidth="1"/>
    <col min="1277" max="1278" width="12.875" style="3" customWidth="1"/>
    <col min="1279" max="1280" width="8.625" style="3" customWidth="1"/>
    <col min="1281" max="1282" width="12.875" style="3" customWidth="1"/>
    <col min="1283" max="1285" width="8.625" style="3" customWidth="1"/>
    <col min="1286" max="1529" width="9" style="3"/>
    <col min="1530" max="1531" width="7.625" style="3" customWidth="1"/>
    <col min="1532" max="1532" width="12.375" style="3" customWidth="1"/>
    <col min="1533" max="1534" width="12.875" style="3" customWidth="1"/>
    <col min="1535" max="1536" width="8.625" style="3" customWidth="1"/>
    <col min="1537" max="1538" width="12.875" style="3" customWidth="1"/>
    <col min="1539" max="1541" width="8.625" style="3" customWidth="1"/>
    <col min="1542" max="1785" width="9" style="3"/>
    <col min="1786" max="1787" width="7.625" style="3" customWidth="1"/>
    <col min="1788" max="1788" width="12.375" style="3" customWidth="1"/>
    <col min="1789" max="1790" width="12.875" style="3" customWidth="1"/>
    <col min="1791" max="1792" width="8.625" style="3" customWidth="1"/>
    <col min="1793" max="1794" width="12.875" style="3" customWidth="1"/>
    <col min="1795" max="1797" width="8.625" style="3" customWidth="1"/>
    <col min="1798" max="2041" width="9" style="3"/>
    <col min="2042" max="2043" width="7.625" style="3" customWidth="1"/>
    <col min="2044" max="2044" width="12.375" style="3" customWidth="1"/>
    <col min="2045" max="2046" width="12.875" style="3" customWidth="1"/>
    <col min="2047" max="2048" width="8.625" style="3" customWidth="1"/>
    <col min="2049" max="2050" width="12.875" style="3" customWidth="1"/>
    <col min="2051" max="2053" width="8.625" style="3" customWidth="1"/>
    <col min="2054" max="2297" width="9" style="3"/>
    <col min="2298" max="2299" width="7.625" style="3" customWidth="1"/>
    <col min="2300" max="2300" width="12.375" style="3" customWidth="1"/>
    <col min="2301" max="2302" width="12.875" style="3" customWidth="1"/>
    <col min="2303" max="2304" width="8.625" style="3" customWidth="1"/>
    <col min="2305" max="2306" width="12.875" style="3" customWidth="1"/>
    <col min="2307" max="2309" width="8.625" style="3" customWidth="1"/>
    <col min="2310" max="2553" width="9" style="3"/>
    <col min="2554" max="2555" width="7.625" style="3" customWidth="1"/>
    <col min="2556" max="2556" width="12.375" style="3" customWidth="1"/>
    <col min="2557" max="2558" width="12.875" style="3" customWidth="1"/>
    <col min="2559" max="2560" width="8.625" style="3" customWidth="1"/>
    <col min="2561" max="2562" width="12.875" style="3" customWidth="1"/>
    <col min="2563" max="2565" width="8.625" style="3" customWidth="1"/>
    <col min="2566" max="2809" width="9" style="3"/>
    <col min="2810" max="2811" width="7.625" style="3" customWidth="1"/>
    <col min="2812" max="2812" width="12.375" style="3" customWidth="1"/>
    <col min="2813" max="2814" width="12.875" style="3" customWidth="1"/>
    <col min="2815" max="2816" width="8.625" style="3" customWidth="1"/>
    <col min="2817" max="2818" width="12.875" style="3" customWidth="1"/>
    <col min="2819" max="2821" width="8.625" style="3" customWidth="1"/>
    <col min="2822" max="3065" width="9" style="3"/>
    <col min="3066" max="3067" width="7.625" style="3" customWidth="1"/>
    <col min="3068" max="3068" width="12.375" style="3" customWidth="1"/>
    <col min="3069" max="3070" width="12.875" style="3" customWidth="1"/>
    <col min="3071" max="3072" width="8.625" style="3" customWidth="1"/>
    <col min="3073" max="3074" width="12.875" style="3" customWidth="1"/>
    <col min="3075" max="3077" width="8.625" style="3" customWidth="1"/>
    <col min="3078" max="3321" width="9" style="3"/>
    <col min="3322" max="3323" width="7.625" style="3" customWidth="1"/>
    <col min="3324" max="3324" width="12.375" style="3" customWidth="1"/>
    <col min="3325" max="3326" width="12.875" style="3" customWidth="1"/>
    <col min="3327" max="3328" width="8.625" style="3" customWidth="1"/>
    <col min="3329" max="3330" width="12.875" style="3" customWidth="1"/>
    <col min="3331" max="3333" width="8.625" style="3" customWidth="1"/>
    <col min="3334" max="3577" width="9" style="3"/>
    <col min="3578" max="3579" width="7.625" style="3" customWidth="1"/>
    <col min="3580" max="3580" width="12.375" style="3" customWidth="1"/>
    <col min="3581" max="3582" width="12.875" style="3" customWidth="1"/>
    <col min="3583" max="3584" width="8.625" style="3" customWidth="1"/>
    <col min="3585" max="3586" width="12.875" style="3" customWidth="1"/>
    <col min="3587" max="3589" width="8.625" style="3" customWidth="1"/>
    <col min="3590" max="3833" width="9" style="3"/>
    <col min="3834" max="3835" width="7.625" style="3" customWidth="1"/>
    <col min="3836" max="3836" width="12.375" style="3" customWidth="1"/>
    <col min="3837" max="3838" width="12.875" style="3" customWidth="1"/>
    <col min="3839" max="3840" width="8.625" style="3" customWidth="1"/>
    <col min="3841" max="3842" width="12.875" style="3" customWidth="1"/>
    <col min="3843" max="3845" width="8.625" style="3" customWidth="1"/>
    <col min="3846" max="4089" width="9" style="3"/>
    <col min="4090" max="4091" width="7.625" style="3" customWidth="1"/>
    <col min="4092" max="4092" width="12.375" style="3" customWidth="1"/>
    <col min="4093" max="4094" width="12.875" style="3" customWidth="1"/>
    <col min="4095" max="4096" width="8.625" style="3" customWidth="1"/>
    <col min="4097" max="4098" width="12.875" style="3" customWidth="1"/>
    <col min="4099" max="4101" width="8.625" style="3" customWidth="1"/>
    <col min="4102" max="4345" width="9" style="3"/>
    <col min="4346" max="4347" width="7.625" style="3" customWidth="1"/>
    <col min="4348" max="4348" width="12.375" style="3" customWidth="1"/>
    <col min="4349" max="4350" width="12.875" style="3" customWidth="1"/>
    <col min="4351" max="4352" width="8.625" style="3" customWidth="1"/>
    <col min="4353" max="4354" width="12.875" style="3" customWidth="1"/>
    <col min="4355" max="4357" width="8.625" style="3" customWidth="1"/>
    <col min="4358" max="4601" width="9" style="3"/>
    <col min="4602" max="4603" width="7.625" style="3" customWidth="1"/>
    <col min="4604" max="4604" width="12.375" style="3" customWidth="1"/>
    <col min="4605" max="4606" width="12.875" style="3" customWidth="1"/>
    <col min="4607" max="4608" width="8.625" style="3" customWidth="1"/>
    <col min="4609" max="4610" width="12.875" style="3" customWidth="1"/>
    <col min="4611" max="4613" width="8.625" style="3" customWidth="1"/>
    <col min="4614" max="4857" width="9" style="3"/>
    <col min="4858" max="4859" width="7.625" style="3" customWidth="1"/>
    <col min="4860" max="4860" width="12.375" style="3" customWidth="1"/>
    <col min="4861" max="4862" width="12.875" style="3" customWidth="1"/>
    <col min="4863" max="4864" width="8.625" style="3" customWidth="1"/>
    <col min="4865" max="4866" width="12.875" style="3" customWidth="1"/>
    <col min="4867" max="4869" width="8.625" style="3" customWidth="1"/>
    <col min="4870" max="5113" width="9" style="3"/>
    <col min="5114" max="5115" width="7.625" style="3" customWidth="1"/>
    <col min="5116" max="5116" width="12.375" style="3" customWidth="1"/>
    <col min="5117" max="5118" width="12.875" style="3" customWidth="1"/>
    <col min="5119" max="5120" width="8.625" style="3" customWidth="1"/>
    <col min="5121" max="5122" width="12.875" style="3" customWidth="1"/>
    <col min="5123" max="5125" width="8.625" style="3" customWidth="1"/>
    <col min="5126" max="5369" width="9" style="3"/>
    <col min="5370" max="5371" width="7.625" style="3" customWidth="1"/>
    <col min="5372" max="5372" width="12.375" style="3" customWidth="1"/>
    <col min="5373" max="5374" width="12.875" style="3" customWidth="1"/>
    <col min="5375" max="5376" width="8.625" style="3" customWidth="1"/>
    <col min="5377" max="5378" width="12.875" style="3" customWidth="1"/>
    <col min="5379" max="5381" width="8.625" style="3" customWidth="1"/>
    <col min="5382" max="5625" width="9" style="3"/>
    <col min="5626" max="5627" width="7.625" style="3" customWidth="1"/>
    <col min="5628" max="5628" width="12.375" style="3" customWidth="1"/>
    <col min="5629" max="5630" width="12.875" style="3" customWidth="1"/>
    <col min="5631" max="5632" width="8.625" style="3" customWidth="1"/>
    <col min="5633" max="5634" width="12.875" style="3" customWidth="1"/>
    <col min="5635" max="5637" width="8.625" style="3" customWidth="1"/>
    <col min="5638" max="5881" width="9" style="3"/>
    <col min="5882" max="5883" width="7.625" style="3" customWidth="1"/>
    <col min="5884" max="5884" width="12.375" style="3" customWidth="1"/>
    <col min="5885" max="5886" width="12.875" style="3" customWidth="1"/>
    <col min="5887" max="5888" width="8.625" style="3" customWidth="1"/>
    <col min="5889" max="5890" width="12.875" style="3" customWidth="1"/>
    <col min="5891" max="5893" width="8.625" style="3" customWidth="1"/>
    <col min="5894" max="6137" width="9" style="3"/>
    <col min="6138" max="6139" width="7.625" style="3" customWidth="1"/>
    <col min="6140" max="6140" width="12.375" style="3" customWidth="1"/>
    <col min="6141" max="6142" width="12.875" style="3" customWidth="1"/>
    <col min="6143" max="6144" width="8.625" style="3" customWidth="1"/>
    <col min="6145" max="6146" width="12.875" style="3" customWidth="1"/>
    <col min="6147" max="6149" width="8.625" style="3" customWidth="1"/>
    <col min="6150" max="6393" width="9" style="3"/>
    <col min="6394" max="6395" width="7.625" style="3" customWidth="1"/>
    <col min="6396" max="6396" width="12.375" style="3" customWidth="1"/>
    <col min="6397" max="6398" width="12.875" style="3" customWidth="1"/>
    <col min="6399" max="6400" width="8.625" style="3" customWidth="1"/>
    <col min="6401" max="6402" width="12.875" style="3" customWidth="1"/>
    <col min="6403" max="6405" width="8.625" style="3" customWidth="1"/>
    <col min="6406" max="6649" width="9" style="3"/>
    <col min="6650" max="6651" width="7.625" style="3" customWidth="1"/>
    <col min="6652" max="6652" width="12.375" style="3" customWidth="1"/>
    <col min="6653" max="6654" width="12.875" style="3" customWidth="1"/>
    <col min="6655" max="6656" width="8.625" style="3" customWidth="1"/>
    <col min="6657" max="6658" width="12.875" style="3" customWidth="1"/>
    <col min="6659" max="6661" width="8.625" style="3" customWidth="1"/>
    <col min="6662" max="6905" width="9" style="3"/>
    <col min="6906" max="6907" width="7.625" style="3" customWidth="1"/>
    <col min="6908" max="6908" width="12.375" style="3" customWidth="1"/>
    <col min="6909" max="6910" width="12.875" style="3" customWidth="1"/>
    <col min="6911" max="6912" width="8.625" style="3" customWidth="1"/>
    <col min="6913" max="6914" width="12.875" style="3" customWidth="1"/>
    <col min="6915" max="6917" width="8.625" style="3" customWidth="1"/>
    <col min="6918" max="7161" width="9" style="3"/>
    <col min="7162" max="7163" width="7.625" style="3" customWidth="1"/>
    <col min="7164" max="7164" width="12.375" style="3" customWidth="1"/>
    <col min="7165" max="7166" width="12.875" style="3" customWidth="1"/>
    <col min="7167" max="7168" width="8.625" style="3" customWidth="1"/>
    <col min="7169" max="7170" width="12.875" style="3" customWidth="1"/>
    <col min="7171" max="7173" width="8.625" style="3" customWidth="1"/>
    <col min="7174" max="7417" width="9" style="3"/>
    <col min="7418" max="7419" width="7.625" style="3" customWidth="1"/>
    <col min="7420" max="7420" width="12.375" style="3" customWidth="1"/>
    <col min="7421" max="7422" width="12.875" style="3" customWidth="1"/>
    <col min="7423" max="7424" width="8.625" style="3" customWidth="1"/>
    <col min="7425" max="7426" width="12.875" style="3" customWidth="1"/>
    <col min="7427" max="7429" width="8.625" style="3" customWidth="1"/>
    <col min="7430" max="7673" width="9" style="3"/>
    <col min="7674" max="7675" width="7.625" style="3" customWidth="1"/>
    <col min="7676" max="7676" width="12.375" style="3" customWidth="1"/>
    <col min="7677" max="7678" width="12.875" style="3" customWidth="1"/>
    <col min="7679" max="7680" width="8.625" style="3" customWidth="1"/>
    <col min="7681" max="7682" width="12.875" style="3" customWidth="1"/>
    <col min="7683" max="7685" width="8.625" style="3" customWidth="1"/>
    <col min="7686" max="7929" width="9" style="3"/>
    <col min="7930" max="7931" width="7.625" style="3" customWidth="1"/>
    <col min="7932" max="7932" width="12.375" style="3" customWidth="1"/>
    <col min="7933" max="7934" width="12.875" style="3" customWidth="1"/>
    <col min="7935" max="7936" width="8.625" style="3" customWidth="1"/>
    <col min="7937" max="7938" width="12.875" style="3" customWidth="1"/>
    <col min="7939" max="7941" width="8.625" style="3" customWidth="1"/>
    <col min="7942" max="8185" width="9" style="3"/>
    <col min="8186" max="8187" width="7.625" style="3" customWidth="1"/>
    <col min="8188" max="8188" width="12.375" style="3" customWidth="1"/>
    <col min="8189" max="8190" width="12.875" style="3" customWidth="1"/>
    <col min="8191" max="8192" width="8.625" style="3" customWidth="1"/>
    <col min="8193" max="8194" width="12.875" style="3" customWidth="1"/>
    <col min="8195" max="8197" width="8.625" style="3" customWidth="1"/>
    <col min="8198" max="8441" width="9" style="3"/>
    <col min="8442" max="8443" width="7.625" style="3" customWidth="1"/>
    <col min="8444" max="8444" width="12.375" style="3" customWidth="1"/>
    <col min="8445" max="8446" width="12.875" style="3" customWidth="1"/>
    <col min="8447" max="8448" width="8.625" style="3" customWidth="1"/>
    <col min="8449" max="8450" width="12.875" style="3" customWidth="1"/>
    <col min="8451" max="8453" width="8.625" style="3" customWidth="1"/>
    <col min="8454" max="8697" width="9" style="3"/>
    <col min="8698" max="8699" width="7.625" style="3" customWidth="1"/>
    <col min="8700" max="8700" width="12.375" style="3" customWidth="1"/>
    <col min="8701" max="8702" width="12.875" style="3" customWidth="1"/>
    <col min="8703" max="8704" width="8.625" style="3" customWidth="1"/>
    <col min="8705" max="8706" width="12.875" style="3" customWidth="1"/>
    <col min="8707" max="8709" width="8.625" style="3" customWidth="1"/>
    <col min="8710" max="8953" width="9" style="3"/>
    <col min="8954" max="8955" width="7.625" style="3" customWidth="1"/>
    <col min="8956" max="8956" width="12.375" style="3" customWidth="1"/>
    <col min="8957" max="8958" width="12.875" style="3" customWidth="1"/>
    <col min="8959" max="8960" width="8.625" style="3" customWidth="1"/>
    <col min="8961" max="8962" width="12.875" style="3" customWidth="1"/>
    <col min="8963" max="8965" width="8.625" style="3" customWidth="1"/>
    <col min="8966" max="9209" width="9" style="3"/>
    <col min="9210" max="9211" width="7.625" style="3" customWidth="1"/>
    <col min="9212" max="9212" width="12.375" style="3" customWidth="1"/>
    <col min="9213" max="9214" width="12.875" style="3" customWidth="1"/>
    <col min="9215" max="9216" width="8.625" style="3" customWidth="1"/>
    <col min="9217" max="9218" width="12.875" style="3" customWidth="1"/>
    <col min="9219" max="9221" width="8.625" style="3" customWidth="1"/>
    <col min="9222" max="9465" width="9" style="3"/>
    <col min="9466" max="9467" width="7.625" style="3" customWidth="1"/>
    <col min="9468" max="9468" width="12.375" style="3" customWidth="1"/>
    <col min="9469" max="9470" width="12.875" style="3" customWidth="1"/>
    <col min="9471" max="9472" width="8.625" style="3" customWidth="1"/>
    <col min="9473" max="9474" width="12.875" style="3" customWidth="1"/>
    <col min="9475" max="9477" width="8.625" style="3" customWidth="1"/>
    <col min="9478" max="9721" width="9" style="3"/>
    <col min="9722" max="9723" width="7.625" style="3" customWidth="1"/>
    <col min="9724" max="9724" width="12.375" style="3" customWidth="1"/>
    <col min="9725" max="9726" width="12.875" style="3" customWidth="1"/>
    <col min="9727" max="9728" width="8.625" style="3" customWidth="1"/>
    <col min="9729" max="9730" width="12.875" style="3" customWidth="1"/>
    <col min="9731" max="9733" width="8.625" style="3" customWidth="1"/>
    <col min="9734" max="9977" width="9" style="3"/>
    <col min="9978" max="9979" width="7.625" style="3" customWidth="1"/>
    <col min="9980" max="9980" width="12.375" style="3" customWidth="1"/>
    <col min="9981" max="9982" width="12.875" style="3" customWidth="1"/>
    <col min="9983" max="9984" width="8.625" style="3" customWidth="1"/>
    <col min="9985" max="9986" width="12.875" style="3" customWidth="1"/>
    <col min="9987" max="9989" width="8.625" style="3" customWidth="1"/>
    <col min="9990" max="10233" width="9" style="3"/>
    <col min="10234" max="10235" width="7.625" style="3" customWidth="1"/>
    <col min="10236" max="10236" width="12.375" style="3" customWidth="1"/>
    <col min="10237" max="10238" width="12.875" style="3" customWidth="1"/>
    <col min="10239" max="10240" width="8.625" style="3" customWidth="1"/>
    <col min="10241" max="10242" width="12.875" style="3" customWidth="1"/>
    <col min="10243" max="10245" width="8.625" style="3" customWidth="1"/>
    <col min="10246" max="10489" width="9" style="3"/>
    <col min="10490" max="10491" width="7.625" style="3" customWidth="1"/>
    <col min="10492" max="10492" width="12.375" style="3" customWidth="1"/>
    <col min="10493" max="10494" width="12.875" style="3" customWidth="1"/>
    <col min="10495" max="10496" width="8.625" style="3" customWidth="1"/>
    <col min="10497" max="10498" width="12.875" style="3" customWidth="1"/>
    <col min="10499" max="10501" width="8.625" style="3" customWidth="1"/>
    <col min="10502" max="10745" width="9" style="3"/>
    <col min="10746" max="10747" width="7.625" style="3" customWidth="1"/>
    <col min="10748" max="10748" width="12.375" style="3" customWidth="1"/>
    <col min="10749" max="10750" width="12.875" style="3" customWidth="1"/>
    <col min="10751" max="10752" width="8.625" style="3" customWidth="1"/>
    <col min="10753" max="10754" width="12.875" style="3" customWidth="1"/>
    <col min="10755" max="10757" width="8.625" style="3" customWidth="1"/>
    <col min="10758" max="11001" width="9" style="3"/>
    <col min="11002" max="11003" width="7.625" style="3" customWidth="1"/>
    <col min="11004" max="11004" width="12.375" style="3" customWidth="1"/>
    <col min="11005" max="11006" width="12.875" style="3" customWidth="1"/>
    <col min="11007" max="11008" width="8.625" style="3" customWidth="1"/>
    <col min="11009" max="11010" width="12.875" style="3" customWidth="1"/>
    <col min="11011" max="11013" width="8.625" style="3" customWidth="1"/>
    <col min="11014" max="11257" width="9" style="3"/>
    <col min="11258" max="11259" width="7.625" style="3" customWidth="1"/>
    <col min="11260" max="11260" width="12.375" style="3" customWidth="1"/>
    <col min="11261" max="11262" width="12.875" style="3" customWidth="1"/>
    <col min="11263" max="11264" width="8.625" style="3" customWidth="1"/>
    <col min="11265" max="11266" width="12.875" style="3" customWidth="1"/>
    <col min="11267" max="11269" width="8.625" style="3" customWidth="1"/>
    <col min="11270" max="11513" width="9" style="3"/>
    <col min="11514" max="11515" width="7.625" style="3" customWidth="1"/>
    <col min="11516" max="11516" width="12.375" style="3" customWidth="1"/>
    <col min="11517" max="11518" width="12.875" style="3" customWidth="1"/>
    <col min="11519" max="11520" width="8.625" style="3" customWidth="1"/>
    <col min="11521" max="11522" width="12.875" style="3" customWidth="1"/>
    <col min="11523" max="11525" width="8.625" style="3" customWidth="1"/>
    <col min="11526" max="11769" width="9" style="3"/>
    <col min="11770" max="11771" width="7.625" style="3" customWidth="1"/>
    <col min="11772" max="11772" width="12.375" style="3" customWidth="1"/>
    <col min="11773" max="11774" width="12.875" style="3" customWidth="1"/>
    <col min="11775" max="11776" width="8.625" style="3" customWidth="1"/>
    <col min="11777" max="11778" width="12.875" style="3" customWidth="1"/>
    <col min="11779" max="11781" width="8.625" style="3" customWidth="1"/>
    <col min="11782" max="12025" width="9" style="3"/>
    <col min="12026" max="12027" width="7.625" style="3" customWidth="1"/>
    <col min="12028" max="12028" width="12.375" style="3" customWidth="1"/>
    <col min="12029" max="12030" width="12.875" style="3" customWidth="1"/>
    <col min="12031" max="12032" width="8.625" style="3" customWidth="1"/>
    <col min="12033" max="12034" width="12.875" style="3" customWidth="1"/>
    <col min="12035" max="12037" width="8.625" style="3" customWidth="1"/>
    <col min="12038" max="12281" width="9" style="3"/>
    <col min="12282" max="12283" width="7.625" style="3" customWidth="1"/>
    <col min="12284" max="12284" width="12.375" style="3" customWidth="1"/>
    <col min="12285" max="12286" width="12.875" style="3" customWidth="1"/>
    <col min="12287" max="12288" width="8.625" style="3" customWidth="1"/>
    <col min="12289" max="12290" width="12.875" style="3" customWidth="1"/>
    <col min="12291" max="12293" width="8.625" style="3" customWidth="1"/>
    <col min="12294" max="12537" width="9" style="3"/>
    <col min="12538" max="12539" width="7.625" style="3" customWidth="1"/>
    <col min="12540" max="12540" width="12.375" style="3" customWidth="1"/>
    <col min="12541" max="12542" width="12.875" style="3" customWidth="1"/>
    <col min="12543" max="12544" width="8.625" style="3" customWidth="1"/>
    <col min="12545" max="12546" width="12.875" style="3" customWidth="1"/>
    <col min="12547" max="12549" width="8.625" style="3" customWidth="1"/>
    <col min="12550" max="12793" width="9" style="3"/>
    <col min="12794" max="12795" width="7.625" style="3" customWidth="1"/>
    <col min="12796" max="12796" width="12.375" style="3" customWidth="1"/>
    <col min="12797" max="12798" width="12.875" style="3" customWidth="1"/>
    <col min="12799" max="12800" width="8.625" style="3" customWidth="1"/>
    <col min="12801" max="12802" width="12.875" style="3" customWidth="1"/>
    <col min="12803" max="12805" width="8.625" style="3" customWidth="1"/>
    <col min="12806" max="13049" width="9" style="3"/>
    <col min="13050" max="13051" width="7.625" style="3" customWidth="1"/>
    <col min="13052" max="13052" width="12.375" style="3" customWidth="1"/>
    <col min="13053" max="13054" width="12.875" style="3" customWidth="1"/>
    <col min="13055" max="13056" width="8.625" style="3" customWidth="1"/>
    <col min="13057" max="13058" width="12.875" style="3" customWidth="1"/>
    <col min="13059" max="13061" width="8.625" style="3" customWidth="1"/>
    <col min="13062" max="13305" width="9" style="3"/>
    <col min="13306" max="13307" width="7.625" style="3" customWidth="1"/>
    <col min="13308" max="13308" width="12.375" style="3" customWidth="1"/>
    <col min="13309" max="13310" width="12.875" style="3" customWidth="1"/>
    <col min="13311" max="13312" width="8.625" style="3" customWidth="1"/>
    <col min="13313" max="13314" width="12.875" style="3" customWidth="1"/>
    <col min="13315" max="13317" width="8.625" style="3" customWidth="1"/>
    <col min="13318" max="13561" width="9" style="3"/>
    <col min="13562" max="13563" width="7.625" style="3" customWidth="1"/>
    <col min="13564" max="13564" width="12.375" style="3" customWidth="1"/>
    <col min="13565" max="13566" width="12.875" style="3" customWidth="1"/>
    <col min="13567" max="13568" width="8.625" style="3" customWidth="1"/>
    <col min="13569" max="13570" width="12.875" style="3" customWidth="1"/>
    <col min="13571" max="13573" width="8.625" style="3" customWidth="1"/>
    <col min="13574" max="13817" width="9" style="3"/>
    <col min="13818" max="13819" width="7.625" style="3" customWidth="1"/>
    <col min="13820" max="13820" width="12.375" style="3" customWidth="1"/>
    <col min="13821" max="13822" width="12.875" style="3" customWidth="1"/>
    <col min="13823" max="13824" width="8.625" style="3" customWidth="1"/>
    <col min="13825" max="13826" width="12.875" style="3" customWidth="1"/>
    <col min="13827" max="13829" width="8.625" style="3" customWidth="1"/>
    <col min="13830" max="14073" width="9" style="3"/>
    <col min="14074" max="14075" width="7.625" style="3" customWidth="1"/>
    <col min="14076" max="14076" width="12.375" style="3" customWidth="1"/>
    <col min="14077" max="14078" width="12.875" style="3" customWidth="1"/>
    <col min="14079" max="14080" width="8.625" style="3" customWidth="1"/>
    <col min="14081" max="14082" width="12.875" style="3" customWidth="1"/>
    <col min="14083" max="14085" width="8.625" style="3" customWidth="1"/>
    <col min="14086" max="14329" width="9" style="3"/>
    <col min="14330" max="14331" width="7.625" style="3" customWidth="1"/>
    <col min="14332" max="14332" width="12.375" style="3" customWidth="1"/>
    <col min="14333" max="14334" width="12.875" style="3" customWidth="1"/>
    <col min="14335" max="14336" width="8.625" style="3" customWidth="1"/>
    <col min="14337" max="14338" width="12.875" style="3" customWidth="1"/>
    <col min="14339" max="14341" width="8.625" style="3" customWidth="1"/>
    <col min="14342" max="14585" width="9" style="3"/>
    <col min="14586" max="14587" width="7.625" style="3" customWidth="1"/>
    <col min="14588" max="14588" width="12.375" style="3" customWidth="1"/>
    <col min="14589" max="14590" width="12.875" style="3" customWidth="1"/>
    <col min="14591" max="14592" width="8.625" style="3" customWidth="1"/>
    <col min="14593" max="14594" width="12.875" style="3" customWidth="1"/>
    <col min="14595" max="14597" width="8.625" style="3" customWidth="1"/>
    <col min="14598" max="14841" width="9" style="3"/>
    <col min="14842" max="14843" width="7.625" style="3" customWidth="1"/>
    <col min="14844" max="14844" width="12.375" style="3" customWidth="1"/>
    <col min="14845" max="14846" width="12.875" style="3" customWidth="1"/>
    <col min="14847" max="14848" width="8.625" style="3" customWidth="1"/>
    <col min="14849" max="14850" width="12.875" style="3" customWidth="1"/>
    <col min="14851" max="14853" width="8.625" style="3" customWidth="1"/>
    <col min="14854" max="15097" width="9" style="3"/>
    <col min="15098" max="15099" width="7.625" style="3" customWidth="1"/>
    <col min="15100" max="15100" width="12.375" style="3" customWidth="1"/>
    <col min="15101" max="15102" width="12.875" style="3" customWidth="1"/>
    <col min="15103" max="15104" width="8.625" style="3" customWidth="1"/>
    <col min="15105" max="15106" width="12.875" style="3" customWidth="1"/>
    <col min="15107" max="15109" width="8.625" style="3" customWidth="1"/>
    <col min="15110" max="15353" width="9" style="3"/>
    <col min="15354" max="15355" width="7.625" style="3" customWidth="1"/>
    <col min="15356" max="15356" width="12.375" style="3" customWidth="1"/>
    <col min="15357" max="15358" width="12.875" style="3" customWidth="1"/>
    <col min="15359" max="15360" width="8.625" style="3" customWidth="1"/>
    <col min="15361" max="15362" width="12.875" style="3" customWidth="1"/>
    <col min="15363" max="15365" width="8.625" style="3" customWidth="1"/>
    <col min="15366" max="15609" width="9" style="3"/>
    <col min="15610" max="15611" width="7.625" style="3" customWidth="1"/>
    <col min="15612" max="15612" width="12.375" style="3" customWidth="1"/>
    <col min="15613" max="15614" width="12.875" style="3" customWidth="1"/>
    <col min="15615" max="15616" width="8.625" style="3" customWidth="1"/>
    <col min="15617" max="15618" width="12.875" style="3" customWidth="1"/>
    <col min="15619" max="15621" width="8.625" style="3" customWidth="1"/>
    <col min="15622" max="15865" width="9" style="3"/>
    <col min="15866" max="15867" width="7.625" style="3" customWidth="1"/>
    <col min="15868" max="15868" width="12.375" style="3" customWidth="1"/>
    <col min="15869" max="15870" width="12.875" style="3" customWidth="1"/>
    <col min="15871" max="15872" width="8.625" style="3" customWidth="1"/>
    <col min="15873" max="15874" width="12.875" style="3" customWidth="1"/>
    <col min="15875" max="15877" width="8.625" style="3" customWidth="1"/>
    <col min="15878" max="16121" width="9" style="3"/>
    <col min="16122" max="16123" width="7.625" style="3" customWidth="1"/>
    <col min="16124" max="16124" width="12.375" style="3" customWidth="1"/>
    <col min="16125" max="16126" width="12.875" style="3" customWidth="1"/>
    <col min="16127" max="16128" width="8.625" style="3" customWidth="1"/>
    <col min="16129" max="16130" width="12.875" style="3" customWidth="1"/>
    <col min="16131" max="16133" width="8.625" style="3" customWidth="1"/>
    <col min="16134" max="16384" width="9" style="3"/>
  </cols>
  <sheetData>
    <row r="1" spans="1:13" ht="15.95" customHeight="1" x14ac:dyDescent="0.15">
      <c r="A1" s="262" t="s">
        <v>485</v>
      </c>
      <c r="B1" s="222"/>
      <c r="C1" s="268"/>
      <c r="D1" s="208"/>
      <c r="E1" s="208"/>
      <c r="F1" s="266"/>
      <c r="G1" s="112"/>
      <c r="H1" s="208"/>
      <c r="I1" s="208"/>
      <c r="J1" s="112"/>
      <c r="K1" s="112"/>
      <c r="L1" s="112"/>
    </row>
    <row r="2" spans="1:13" ht="15.95" customHeight="1" x14ac:dyDescent="0.15">
      <c r="A2" s="112"/>
      <c r="B2" s="222"/>
      <c r="C2" s="268"/>
      <c r="D2" s="208"/>
      <c r="E2" s="369"/>
      <c r="F2" s="266"/>
      <c r="G2" s="112"/>
      <c r="H2" s="208"/>
      <c r="I2" s="208"/>
      <c r="J2" s="112"/>
      <c r="K2" s="112"/>
      <c r="L2" s="112"/>
    </row>
    <row r="3" spans="1:13" ht="15.75" customHeight="1" x14ac:dyDescent="0.15">
      <c r="A3" s="112" t="s">
        <v>250</v>
      </c>
      <c r="B3" s="222"/>
      <c r="C3" s="268"/>
      <c r="D3" s="208"/>
      <c r="E3" s="208"/>
      <c r="F3" s="266"/>
      <c r="G3" s="112"/>
      <c r="H3" s="208"/>
      <c r="I3" s="208"/>
      <c r="J3" s="112"/>
      <c r="K3" s="112"/>
      <c r="L3" s="112"/>
    </row>
    <row r="4" spans="1:13" ht="15.95" customHeight="1" x14ac:dyDescent="0.15">
      <c r="A4" s="112"/>
      <c r="B4" s="222"/>
      <c r="C4" s="268"/>
      <c r="D4" s="208"/>
      <c r="E4" s="208"/>
      <c r="F4" s="266"/>
      <c r="G4" s="112"/>
      <c r="H4" s="208"/>
      <c r="I4" s="208"/>
      <c r="J4" s="112"/>
      <c r="K4" s="112"/>
      <c r="L4" s="112"/>
    </row>
    <row r="5" spans="1:13" ht="15.95" customHeight="1" thickBot="1" x14ac:dyDescent="0.2">
      <c r="A5" s="269" t="s">
        <v>251</v>
      </c>
      <c r="B5" s="222"/>
      <c r="C5" s="268"/>
      <c r="D5" s="208"/>
      <c r="E5" s="208"/>
      <c r="F5" s="266"/>
      <c r="G5" s="112"/>
      <c r="H5" s="208"/>
      <c r="I5" s="208"/>
      <c r="J5" s="112"/>
      <c r="K5" s="112"/>
      <c r="L5" s="266" t="s">
        <v>252</v>
      </c>
      <c r="M5" s="5"/>
    </row>
    <row r="6" spans="1:13" ht="13.5" customHeight="1" x14ac:dyDescent="0.15">
      <c r="A6" s="473" t="s">
        <v>1</v>
      </c>
      <c r="B6" s="475" t="s">
        <v>2</v>
      </c>
      <c r="C6" s="477" t="s">
        <v>3</v>
      </c>
      <c r="D6" s="466" t="s">
        <v>253</v>
      </c>
      <c r="E6" s="467"/>
      <c r="F6" s="467"/>
      <c r="G6" s="479"/>
      <c r="H6" s="466" t="s">
        <v>254</v>
      </c>
      <c r="I6" s="467"/>
      <c r="J6" s="467"/>
      <c r="K6" s="467"/>
      <c r="L6" s="468" t="s">
        <v>255</v>
      </c>
      <c r="M6" s="166"/>
    </row>
    <row r="7" spans="1:13" ht="13.5" customHeight="1" x14ac:dyDescent="0.15">
      <c r="A7" s="474"/>
      <c r="B7" s="476"/>
      <c r="C7" s="478"/>
      <c r="D7" s="370" t="s">
        <v>301</v>
      </c>
      <c r="E7" s="278" t="s">
        <v>6</v>
      </c>
      <c r="F7" s="371" t="s">
        <v>256</v>
      </c>
      <c r="G7" s="372" t="s">
        <v>257</v>
      </c>
      <c r="H7" s="273" t="s">
        <v>301</v>
      </c>
      <c r="I7" s="274" t="s">
        <v>6</v>
      </c>
      <c r="J7" s="373" t="s">
        <v>256</v>
      </c>
      <c r="K7" s="373" t="s">
        <v>257</v>
      </c>
      <c r="L7" s="469"/>
      <c r="M7" s="167"/>
    </row>
    <row r="8" spans="1:13" ht="13.5" customHeight="1" x14ac:dyDescent="0.15">
      <c r="A8" s="470" t="s">
        <v>258</v>
      </c>
      <c r="B8" s="471"/>
      <c r="C8" s="472"/>
      <c r="D8" s="374">
        <f>D38+D64+D68+D115+D151+D176+D191+D251+D253</f>
        <v>7224508.585</v>
      </c>
      <c r="E8" s="374">
        <f>E38+E64+E68+E115+E151+E176+E191+E251+E253</f>
        <v>7448051</v>
      </c>
      <c r="F8" s="375">
        <f>D8/E8*100</f>
        <v>96.998645484570389</v>
      </c>
      <c r="G8" s="376">
        <f>D8/$D$8*100</f>
        <v>100</v>
      </c>
      <c r="H8" s="377">
        <f>H38+H64+H68+H115+H151+H176+H191+H251+H253</f>
        <v>78599509.553000018</v>
      </c>
      <c r="I8" s="378">
        <f>I38+I64+I68+I115+I151+I176+I191+I251+I253</f>
        <v>82703302</v>
      </c>
      <c r="J8" s="379">
        <f>H8/I8*100</f>
        <v>95.037933978742501</v>
      </c>
      <c r="K8" s="375">
        <f>H8/$H$8*100</f>
        <v>100</v>
      </c>
      <c r="L8" s="380">
        <f>D8/H8*100</f>
        <v>9.191544102611072</v>
      </c>
      <c r="M8" s="168"/>
    </row>
    <row r="9" spans="1:13" ht="13.5" customHeight="1" x14ac:dyDescent="0.15">
      <c r="A9" s="381"/>
      <c r="B9" s="280"/>
      <c r="C9" s="276"/>
      <c r="D9" s="382"/>
      <c r="E9" s="383"/>
      <c r="F9" s="308"/>
      <c r="G9" s="384"/>
      <c r="H9" s="382"/>
      <c r="I9" s="385"/>
      <c r="J9" s="307"/>
      <c r="K9" s="308"/>
      <c r="L9" s="304"/>
      <c r="M9" s="168"/>
    </row>
    <row r="10" spans="1:13" ht="13.5" customHeight="1" x14ac:dyDescent="0.15">
      <c r="A10" s="299" t="s">
        <v>7</v>
      </c>
      <c r="B10" s="280">
        <v>103</v>
      </c>
      <c r="C10" s="348" t="s">
        <v>8</v>
      </c>
      <c r="D10" s="301">
        <v>303577.18800000002</v>
      </c>
      <c r="E10" s="207">
        <v>311252</v>
      </c>
      <c r="F10" s="308">
        <f>D10/E10*100</f>
        <v>97.534212792206958</v>
      </c>
      <c r="G10" s="304">
        <f>D10/$D$8*100</f>
        <v>4.2020461935681954</v>
      </c>
      <c r="H10" s="301">
        <v>3227103.585</v>
      </c>
      <c r="I10" s="386">
        <v>3550464</v>
      </c>
      <c r="J10" s="307">
        <f>H10/I10*100</f>
        <v>90.892446311242708</v>
      </c>
      <c r="K10" s="308">
        <f>H10/$H$8*100</f>
        <v>4.1057553709338972</v>
      </c>
      <c r="L10" s="304">
        <f t="shared" ref="L10:L75" si="0">D10/H10*100</f>
        <v>9.4071101222491453</v>
      </c>
      <c r="M10" s="168"/>
    </row>
    <row r="11" spans="1:13" ht="13.5" customHeight="1" x14ac:dyDescent="0.15">
      <c r="A11" s="299"/>
      <c r="B11" s="280">
        <v>104</v>
      </c>
      <c r="C11" s="348" t="s">
        <v>331</v>
      </c>
      <c r="D11" s="301"/>
      <c r="E11" s="207"/>
      <c r="F11" s="308"/>
      <c r="G11" s="304"/>
      <c r="H11" s="301">
        <v>2.3959999999999999</v>
      </c>
      <c r="I11" s="386"/>
      <c r="J11" s="307" t="s">
        <v>311</v>
      </c>
      <c r="K11" s="308"/>
      <c r="L11" s="304"/>
      <c r="M11" s="168"/>
    </row>
    <row r="12" spans="1:13" ht="13.5" customHeight="1" x14ac:dyDescent="0.15">
      <c r="A12" s="299"/>
      <c r="B12" s="280">
        <v>105</v>
      </c>
      <c r="C12" s="348" t="s">
        <v>9</v>
      </c>
      <c r="D12" s="301">
        <v>1861687.2709999999</v>
      </c>
      <c r="E12" s="387">
        <v>1997363</v>
      </c>
      <c r="F12" s="308">
        <f t="shared" ref="F12:F63" si="1">D12/E12*100</f>
        <v>93.207257318774808</v>
      </c>
      <c r="G12" s="304">
        <f t="shared" ref="G12:G63" si="2">D12/$D$8*100</f>
        <v>25.769050574115969</v>
      </c>
      <c r="H12" s="301">
        <v>18453731.118000001</v>
      </c>
      <c r="I12" s="386">
        <v>19193653</v>
      </c>
      <c r="J12" s="307">
        <f t="shared" ref="J12:J75" si="3">H12/I12*100</f>
        <v>96.144965828026599</v>
      </c>
      <c r="K12" s="308">
        <f t="shared" ref="K12:K76" si="4">H12/$H$8*100</f>
        <v>23.478175910953443</v>
      </c>
      <c r="L12" s="304">
        <f t="shared" si="0"/>
        <v>10.088405748927851</v>
      </c>
      <c r="M12" s="168"/>
    </row>
    <row r="13" spans="1:13" ht="13.5" customHeight="1" x14ac:dyDescent="0.15">
      <c r="A13" s="299"/>
      <c r="B13" s="280">
        <v>106</v>
      </c>
      <c r="C13" s="348" t="s">
        <v>10</v>
      </c>
      <c r="D13" s="301">
        <v>206484.57699999999</v>
      </c>
      <c r="E13" s="208">
        <v>219696</v>
      </c>
      <c r="F13" s="308">
        <f t="shared" si="1"/>
        <v>93.986498161095327</v>
      </c>
      <c r="G13" s="304">
        <f t="shared" si="2"/>
        <v>2.8581124178981092</v>
      </c>
      <c r="H13" s="301">
        <v>2927625.267</v>
      </c>
      <c r="I13" s="386">
        <v>2997514</v>
      </c>
      <c r="J13" s="307">
        <f t="shared" si="3"/>
        <v>97.668443483499985</v>
      </c>
      <c r="K13" s="308">
        <f t="shared" si="4"/>
        <v>3.7247373217079534</v>
      </c>
      <c r="L13" s="304">
        <f t="shared" si="0"/>
        <v>7.0529715441207799</v>
      </c>
      <c r="M13" s="168"/>
    </row>
    <row r="14" spans="1:13" ht="13.5" customHeight="1" x14ac:dyDescent="0.15">
      <c r="A14" s="299"/>
      <c r="B14" s="280">
        <v>107</v>
      </c>
      <c r="C14" s="348" t="s">
        <v>11</v>
      </c>
      <c r="D14" s="301">
        <v>335.00400000000002</v>
      </c>
      <c r="E14" s="387">
        <v>657</v>
      </c>
      <c r="F14" s="308">
        <f t="shared" si="1"/>
        <v>50.989954337899547</v>
      </c>
      <c r="G14" s="304">
        <f t="shared" si="2"/>
        <v>4.6370489571506274E-3</v>
      </c>
      <c r="H14" s="301">
        <v>2445.0349999999999</v>
      </c>
      <c r="I14" s="386">
        <v>3577</v>
      </c>
      <c r="J14" s="307">
        <f t="shared" si="3"/>
        <v>68.354347218339385</v>
      </c>
      <c r="K14" s="308">
        <f t="shared" si="4"/>
        <v>3.1107509625760469E-3</v>
      </c>
      <c r="L14" s="304">
        <f t="shared" si="0"/>
        <v>13.701398957479139</v>
      </c>
      <c r="M14" s="168"/>
    </row>
    <row r="15" spans="1:13" ht="13.5" customHeight="1" x14ac:dyDescent="0.15">
      <c r="A15" s="299"/>
      <c r="B15" s="280">
        <v>108</v>
      </c>
      <c r="C15" s="348" t="s">
        <v>12</v>
      </c>
      <c r="D15" s="301">
        <v>12433.502</v>
      </c>
      <c r="E15" s="208">
        <v>11662</v>
      </c>
      <c r="F15" s="308">
        <f t="shared" si="1"/>
        <v>106.61552049391186</v>
      </c>
      <c r="G15" s="304">
        <f t="shared" si="2"/>
        <v>0.17210169873443373</v>
      </c>
      <c r="H15" s="301">
        <v>225105.72</v>
      </c>
      <c r="I15" s="386">
        <v>234660</v>
      </c>
      <c r="J15" s="307">
        <f t="shared" si="3"/>
        <v>95.928458194835073</v>
      </c>
      <c r="K15" s="308">
        <f t="shared" si="4"/>
        <v>0.28639583284958048</v>
      </c>
      <c r="L15" s="304">
        <f t="shared" si="0"/>
        <v>5.5234056246993637</v>
      </c>
      <c r="M15" s="168"/>
    </row>
    <row r="16" spans="1:13" ht="13.5" customHeight="1" x14ac:dyDescent="0.15">
      <c r="A16" s="299"/>
      <c r="B16" s="280">
        <v>110</v>
      </c>
      <c r="C16" s="348" t="s">
        <v>13</v>
      </c>
      <c r="D16" s="301">
        <v>349734.76400000002</v>
      </c>
      <c r="E16" s="387">
        <v>345123</v>
      </c>
      <c r="F16" s="308">
        <f t="shared" si="1"/>
        <v>101.33626678024936</v>
      </c>
      <c r="G16" s="304">
        <f t="shared" si="2"/>
        <v>4.8409488325080314</v>
      </c>
      <c r="H16" s="301">
        <v>2450875.8730000001</v>
      </c>
      <c r="I16" s="386">
        <v>2335237</v>
      </c>
      <c r="J16" s="307">
        <f t="shared" si="3"/>
        <v>104.95191164751159</v>
      </c>
      <c r="K16" s="308">
        <f t="shared" si="4"/>
        <v>3.1181821450773342</v>
      </c>
      <c r="L16" s="304">
        <f t="shared" si="0"/>
        <v>14.26978688936647</v>
      </c>
      <c r="M16" s="168"/>
    </row>
    <row r="17" spans="1:13" ht="13.5" customHeight="1" x14ac:dyDescent="0.15">
      <c r="A17" s="299"/>
      <c r="B17" s="280">
        <v>111</v>
      </c>
      <c r="C17" s="348" t="s">
        <v>14</v>
      </c>
      <c r="D17" s="301">
        <v>386703.81400000001</v>
      </c>
      <c r="E17" s="208">
        <v>371074</v>
      </c>
      <c r="F17" s="308">
        <f t="shared" si="1"/>
        <v>104.21204773171928</v>
      </c>
      <c r="G17" s="304">
        <f t="shared" si="2"/>
        <v>5.3526659903609213</v>
      </c>
      <c r="H17" s="301">
        <v>2765054.6660000002</v>
      </c>
      <c r="I17" s="386">
        <v>2770728</v>
      </c>
      <c r="J17" s="307">
        <f t="shared" si="3"/>
        <v>99.795240312293387</v>
      </c>
      <c r="K17" s="308">
        <f t="shared" si="4"/>
        <v>3.5179032054080581</v>
      </c>
      <c r="L17" s="304">
        <f t="shared" si="0"/>
        <v>13.985394891284944</v>
      </c>
      <c r="M17" s="168"/>
    </row>
    <row r="18" spans="1:13" ht="13.5" customHeight="1" x14ac:dyDescent="0.15">
      <c r="A18" s="299"/>
      <c r="B18" s="280">
        <v>112</v>
      </c>
      <c r="C18" s="348" t="s">
        <v>15</v>
      </c>
      <c r="D18" s="301">
        <v>60833.864000000001</v>
      </c>
      <c r="E18" s="387">
        <v>115735</v>
      </c>
      <c r="F18" s="308">
        <f t="shared" si="1"/>
        <v>52.56306562405495</v>
      </c>
      <c r="G18" s="304">
        <f t="shared" si="2"/>
        <v>0.84204846993063687</v>
      </c>
      <c r="H18" s="301">
        <v>851243.69499999995</v>
      </c>
      <c r="I18" s="386">
        <v>1075967</v>
      </c>
      <c r="J18" s="307">
        <f t="shared" si="3"/>
        <v>79.11429393280649</v>
      </c>
      <c r="K18" s="308">
        <f t="shared" si="4"/>
        <v>1.0830140033202145</v>
      </c>
      <c r="L18" s="304">
        <f t="shared" si="0"/>
        <v>7.1464686736974894</v>
      </c>
      <c r="M18" s="168"/>
    </row>
    <row r="19" spans="1:13" ht="13.5" customHeight="1" x14ac:dyDescent="0.15">
      <c r="A19" s="299"/>
      <c r="B19" s="280">
        <v>113</v>
      </c>
      <c r="C19" s="348" t="s">
        <v>16</v>
      </c>
      <c r="D19" s="301">
        <v>186604.27299999999</v>
      </c>
      <c r="E19" s="208">
        <v>186927</v>
      </c>
      <c r="F19" s="308">
        <f t="shared" si="1"/>
        <v>99.827351318964077</v>
      </c>
      <c r="G19" s="304">
        <f t="shared" si="2"/>
        <v>2.5829337844160092</v>
      </c>
      <c r="H19" s="301">
        <v>1926305.2439999999</v>
      </c>
      <c r="I19" s="386">
        <v>2091021</v>
      </c>
      <c r="J19" s="307">
        <f t="shared" si="3"/>
        <v>92.122711536612982</v>
      </c>
      <c r="K19" s="308">
        <f t="shared" si="4"/>
        <v>2.4507853229046974</v>
      </c>
      <c r="L19" s="304">
        <f t="shared" si="0"/>
        <v>9.6871600999493523</v>
      </c>
      <c r="M19" s="168"/>
    </row>
    <row r="20" spans="1:13" ht="13.5" customHeight="1" x14ac:dyDescent="0.15">
      <c r="A20" s="299"/>
      <c r="B20" s="280">
        <v>116</v>
      </c>
      <c r="C20" s="348" t="s">
        <v>17</v>
      </c>
      <c r="D20" s="301">
        <v>1.1599999999999999</v>
      </c>
      <c r="E20" s="387">
        <v>3</v>
      </c>
      <c r="F20" s="308">
        <f t="shared" si="1"/>
        <v>38.666666666666664</v>
      </c>
      <c r="G20" s="304">
        <f t="shared" si="2"/>
        <v>1.6056455416337495E-5</v>
      </c>
      <c r="H20" s="301">
        <v>264877.56300000002</v>
      </c>
      <c r="I20" s="386">
        <v>258607</v>
      </c>
      <c r="J20" s="307">
        <f t="shared" si="3"/>
        <v>102.42474604322389</v>
      </c>
      <c r="K20" s="308">
        <f t="shared" si="4"/>
        <v>0.33699645774684106</v>
      </c>
      <c r="L20" s="304">
        <f t="shared" si="0"/>
        <v>4.3793818806766948E-4</v>
      </c>
      <c r="M20" s="168"/>
    </row>
    <row r="21" spans="1:13" ht="13.5" customHeight="1" x14ac:dyDescent="0.15">
      <c r="A21" s="299"/>
      <c r="B21" s="280">
        <v>117</v>
      </c>
      <c r="C21" s="348" t="s">
        <v>18</v>
      </c>
      <c r="D21" s="301">
        <v>157303.269</v>
      </c>
      <c r="E21" s="208">
        <v>144441</v>
      </c>
      <c r="F21" s="308">
        <f t="shared" si="1"/>
        <v>108.90486011589506</v>
      </c>
      <c r="G21" s="304">
        <f t="shared" si="2"/>
        <v>2.1773559702953831</v>
      </c>
      <c r="H21" s="301">
        <v>1156146.345</v>
      </c>
      <c r="I21" s="386">
        <v>1152433</v>
      </c>
      <c r="J21" s="307">
        <f t="shared" si="3"/>
        <v>100.32221786429231</v>
      </c>
      <c r="K21" s="308">
        <f t="shared" si="4"/>
        <v>1.4709332813589695</v>
      </c>
      <c r="L21" s="304">
        <f t="shared" si="0"/>
        <v>13.605826777924035</v>
      </c>
      <c r="M21" s="168"/>
    </row>
    <row r="22" spans="1:13" ht="13.5" customHeight="1" x14ac:dyDescent="0.15">
      <c r="A22" s="299"/>
      <c r="B22" s="280">
        <v>118</v>
      </c>
      <c r="C22" s="348" t="s">
        <v>19</v>
      </c>
      <c r="D22" s="301">
        <v>277670.99599999998</v>
      </c>
      <c r="E22" s="387">
        <v>306457</v>
      </c>
      <c r="F22" s="308">
        <f t="shared" si="1"/>
        <v>90.606837500856557</v>
      </c>
      <c r="G22" s="304">
        <f t="shared" si="2"/>
        <v>3.8434585928310581</v>
      </c>
      <c r="H22" s="301">
        <v>1981960.429</v>
      </c>
      <c r="I22" s="386">
        <v>2378912</v>
      </c>
      <c r="J22" s="307">
        <f t="shared" si="3"/>
        <v>83.313734555965084</v>
      </c>
      <c r="K22" s="308">
        <f t="shared" si="4"/>
        <v>2.521593888144499</v>
      </c>
      <c r="L22" s="304">
        <f t="shared" si="0"/>
        <v>14.009916239351918</v>
      </c>
      <c r="M22" s="168"/>
    </row>
    <row r="23" spans="1:13" ht="13.5" customHeight="1" x14ac:dyDescent="0.15">
      <c r="A23" s="299"/>
      <c r="B23" s="280">
        <v>120</v>
      </c>
      <c r="C23" s="348" t="s">
        <v>20</v>
      </c>
      <c r="D23" s="301">
        <v>22865.206999999999</v>
      </c>
      <c r="E23" s="208">
        <v>21407</v>
      </c>
      <c r="F23" s="308">
        <f t="shared" si="1"/>
        <v>106.81182323539029</v>
      </c>
      <c r="G23" s="304">
        <f t="shared" si="2"/>
        <v>0.31649497998347242</v>
      </c>
      <c r="H23" s="301">
        <v>188625.02100000001</v>
      </c>
      <c r="I23" s="386">
        <v>177551</v>
      </c>
      <c r="J23" s="307">
        <f t="shared" si="3"/>
        <v>106.23709300426356</v>
      </c>
      <c r="K23" s="308">
        <f t="shared" si="4"/>
        <v>0.23998244018661372</v>
      </c>
      <c r="L23" s="304">
        <f t="shared" si="0"/>
        <v>12.12204344830795</v>
      </c>
      <c r="M23" s="168"/>
    </row>
    <row r="24" spans="1:13" ht="13.5" customHeight="1" x14ac:dyDescent="0.15">
      <c r="A24" s="299"/>
      <c r="B24" s="280">
        <v>121</v>
      </c>
      <c r="C24" s="348" t="s">
        <v>21</v>
      </c>
      <c r="D24" s="301">
        <v>2473.741</v>
      </c>
      <c r="E24" s="387">
        <v>2804</v>
      </c>
      <c r="F24" s="308">
        <f t="shared" si="1"/>
        <v>88.221861626248227</v>
      </c>
      <c r="G24" s="304">
        <f t="shared" si="2"/>
        <v>3.424095868798805E-2</v>
      </c>
      <c r="H24" s="301">
        <v>17334.769</v>
      </c>
      <c r="I24" s="386">
        <v>17190</v>
      </c>
      <c r="J24" s="307">
        <f t="shared" si="3"/>
        <v>100.84216986620129</v>
      </c>
      <c r="K24" s="308">
        <f t="shared" si="4"/>
        <v>2.2054551101633891E-2</v>
      </c>
      <c r="L24" s="304">
        <f t="shared" si="0"/>
        <v>14.270400718925069</v>
      </c>
      <c r="M24" s="168"/>
    </row>
    <row r="25" spans="1:13" ht="13.5" customHeight="1" x14ac:dyDescent="0.15">
      <c r="A25" s="299"/>
      <c r="B25" s="280">
        <v>122</v>
      </c>
      <c r="C25" s="348" t="s">
        <v>22</v>
      </c>
      <c r="D25" s="301">
        <v>31632.343000000001</v>
      </c>
      <c r="E25" s="208">
        <v>30938</v>
      </c>
      <c r="F25" s="308">
        <f t="shared" si="1"/>
        <v>102.24430473850927</v>
      </c>
      <c r="G25" s="304">
        <f t="shared" si="2"/>
        <v>0.43784767680499614</v>
      </c>
      <c r="H25" s="301">
        <v>154231.59700000001</v>
      </c>
      <c r="I25" s="386">
        <v>141484</v>
      </c>
      <c r="J25" s="307">
        <f t="shared" si="3"/>
        <v>109.00992126318172</v>
      </c>
      <c r="K25" s="308">
        <f t="shared" si="4"/>
        <v>0.19622463025166961</v>
      </c>
      <c r="L25" s="304">
        <f t="shared" si="0"/>
        <v>20.509638501635951</v>
      </c>
      <c r="M25" s="168"/>
    </row>
    <row r="26" spans="1:13" ht="13.5" customHeight="1" x14ac:dyDescent="0.15">
      <c r="A26" s="299"/>
      <c r="B26" s="280">
        <v>123</v>
      </c>
      <c r="C26" s="348" t="s">
        <v>23</v>
      </c>
      <c r="D26" s="301">
        <v>72937.555999999997</v>
      </c>
      <c r="E26" s="387">
        <v>71204</v>
      </c>
      <c r="F26" s="308">
        <f t="shared" si="1"/>
        <v>102.43463288579294</v>
      </c>
      <c r="G26" s="304">
        <f t="shared" si="2"/>
        <v>1.0095850138712237</v>
      </c>
      <c r="H26" s="301">
        <v>585500.16700000002</v>
      </c>
      <c r="I26" s="386">
        <v>607163</v>
      </c>
      <c r="J26" s="307">
        <f t="shared" si="3"/>
        <v>96.432122346058634</v>
      </c>
      <c r="K26" s="308">
        <f t="shared" si="4"/>
        <v>0.74491580205751096</v>
      </c>
      <c r="L26" s="304">
        <f t="shared" si="0"/>
        <v>12.457307463073702</v>
      </c>
      <c r="M26" s="168"/>
    </row>
    <row r="27" spans="1:13" ht="13.5" customHeight="1" x14ac:dyDescent="0.15">
      <c r="A27" s="299"/>
      <c r="B27" s="280">
        <v>124</v>
      </c>
      <c r="C27" s="348" t="s">
        <v>24</v>
      </c>
      <c r="D27" s="301">
        <v>3562.83</v>
      </c>
      <c r="E27" s="208">
        <v>5564</v>
      </c>
      <c r="F27" s="308">
        <f t="shared" si="1"/>
        <v>64.033608914450042</v>
      </c>
      <c r="G27" s="304">
        <f t="shared" si="2"/>
        <v>4.9315880216370456E-2</v>
      </c>
      <c r="H27" s="301">
        <v>33140.262000000002</v>
      </c>
      <c r="I27" s="386">
        <v>38974</v>
      </c>
      <c r="J27" s="307">
        <f t="shared" si="3"/>
        <v>85.03171858161852</v>
      </c>
      <c r="K27" s="308">
        <f t="shared" si="4"/>
        <v>4.2163446296892435E-2</v>
      </c>
      <c r="L27" s="304">
        <f t="shared" si="0"/>
        <v>10.750759906484745</v>
      </c>
      <c r="M27" s="168"/>
    </row>
    <row r="28" spans="1:13" ht="13.5" customHeight="1" x14ac:dyDescent="0.15">
      <c r="A28" s="299"/>
      <c r="B28" s="280">
        <v>125</v>
      </c>
      <c r="C28" s="348" t="s">
        <v>25</v>
      </c>
      <c r="D28" s="301">
        <v>3807.2950000000001</v>
      </c>
      <c r="E28" s="387">
        <v>3655</v>
      </c>
      <c r="F28" s="308">
        <f t="shared" si="1"/>
        <v>104.16675786593707</v>
      </c>
      <c r="G28" s="304">
        <f t="shared" si="2"/>
        <v>5.2699708986504029E-2</v>
      </c>
      <c r="H28" s="301">
        <v>36272.754000000001</v>
      </c>
      <c r="I28" s="386">
        <v>30211</v>
      </c>
      <c r="J28" s="307">
        <f t="shared" si="3"/>
        <v>120.06472476912384</v>
      </c>
      <c r="K28" s="308">
        <f t="shared" si="4"/>
        <v>4.6148829943450362E-2</v>
      </c>
      <c r="L28" s="304">
        <f t="shared" si="0"/>
        <v>10.496294270900963</v>
      </c>
      <c r="M28" s="168"/>
    </row>
    <row r="29" spans="1:13" ht="13.5" customHeight="1" x14ac:dyDescent="0.15">
      <c r="A29" s="299"/>
      <c r="B29" s="280">
        <v>126</v>
      </c>
      <c r="C29" s="348" t="s">
        <v>26</v>
      </c>
      <c r="D29" s="301">
        <v>1.304</v>
      </c>
      <c r="E29" s="208">
        <v>1</v>
      </c>
      <c r="F29" s="308">
        <f t="shared" si="1"/>
        <v>130.4</v>
      </c>
      <c r="G29" s="304">
        <f t="shared" si="2"/>
        <v>1.8049670571469049E-5</v>
      </c>
      <c r="H29" s="301">
        <v>347.11399999999998</v>
      </c>
      <c r="I29" s="386">
        <v>351</v>
      </c>
      <c r="J29" s="307">
        <f t="shared" si="3"/>
        <v>98.892877492877489</v>
      </c>
      <c r="K29" s="308">
        <f t="shared" si="4"/>
        <v>4.4162362077582602E-4</v>
      </c>
      <c r="L29" s="304">
        <f t="shared" si="0"/>
        <v>0.37566908854151665</v>
      </c>
      <c r="M29" s="168"/>
    </row>
    <row r="30" spans="1:13" ht="13.5" customHeight="1" x14ac:dyDescent="0.15">
      <c r="A30" s="299"/>
      <c r="B30" s="280">
        <v>127</v>
      </c>
      <c r="C30" s="348" t="s">
        <v>27</v>
      </c>
      <c r="D30" s="301">
        <v>19043.137999999999</v>
      </c>
      <c r="E30" s="387">
        <v>20150</v>
      </c>
      <c r="F30" s="308">
        <f t="shared" si="1"/>
        <v>94.506888337468979</v>
      </c>
      <c r="G30" s="304">
        <f t="shared" si="2"/>
        <v>0.26359077265876069</v>
      </c>
      <c r="H30" s="301">
        <v>160697.53400000001</v>
      </c>
      <c r="I30" s="386">
        <v>159398</v>
      </c>
      <c r="J30" s="307">
        <f t="shared" si="3"/>
        <v>100.81527622680335</v>
      </c>
      <c r="K30" s="308">
        <f t="shared" si="4"/>
        <v>0.20445106453449421</v>
      </c>
      <c r="L30" s="304">
        <f t="shared" si="0"/>
        <v>11.850298835326246</v>
      </c>
      <c r="M30" s="168"/>
    </row>
    <row r="31" spans="1:13" ht="13.5" customHeight="1" x14ac:dyDescent="0.15">
      <c r="A31" s="299"/>
      <c r="B31" s="280">
        <v>128</v>
      </c>
      <c r="C31" s="348" t="s">
        <v>28</v>
      </c>
      <c r="D31" s="301"/>
      <c r="E31" s="208"/>
      <c r="F31" s="308"/>
      <c r="G31" s="304">
        <f t="shared" si="2"/>
        <v>0</v>
      </c>
      <c r="H31" s="301">
        <v>1153.2059999999999</v>
      </c>
      <c r="I31" s="386">
        <v>103</v>
      </c>
      <c r="J31" s="307">
        <f t="shared" si="3"/>
        <v>1119.6174757281551</v>
      </c>
      <c r="K31" s="308">
        <f t="shared" si="4"/>
        <v>1.4671923610698712E-3</v>
      </c>
      <c r="L31" s="304">
        <f t="shared" si="0"/>
        <v>0</v>
      </c>
      <c r="M31" s="168"/>
    </row>
    <row r="32" spans="1:13" ht="13.5" customHeight="1" x14ac:dyDescent="0.15">
      <c r="A32" s="299"/>
      <c r="B32" s="280">
        <v>129</v>
      </c>
      <c r="C32" s="348" t="s">
        <v>29</v>
      </c>
      <c r="D32" s="301">
        <v>64.78</v>
      </c>
      <c r="E32" s="387">
        <v>85</v>
      </c>
      <c r="F32" s="308">
        <f t="shared" si="1"/>
        <v>76.211764705882359</v>
      </c>
      <c r="G32" s="304">
        <f t="shared" si="2"/>
        <v>8.9666998437098544E-4</v>
      </c>
      <c r="H32" s="301">
        <v>1963.8610000000001</v>
      </c>
      <c r="I32" s="386">
        <v>1196</v>
      </c>
      <c r="J32" s="307">
        <f t="shared" si="3"/>
        <v>164.2024247491639</v>
      </c>
      <c r="K32" s="308">
        <f t="shared" si="4"/>
        <v>2.4985664810996812E-3</v>
      </c>
      <c r="L32" s="304">
        <f t="shared" si="0"/>
        <v>3.2986041272778466</v>
      </c>
      <c r="M32" s="168"/>
    </row>
    <row r="33" spans="1:13" ht="13.5" customHeight="1" x14ac:dyDescent="0.15">
      <c r="A33" s="299"/>
      <c r="B33" s="280">
        <v>130</v>
      </c>
      <c r="C33" s="348" t="s">
        <v>30</v>
      </c>
      <c r="D33" s="301">
        <v>1.35</v>
      </c>
      <c r="E33" s="208">
        <v>3</v>
      </c>
      <c r="F33" s="308">
        <f t="shared" si="1"/>
        <v>45</v>
      </c>
      <c r="G33" s="304">
        <f t="shared" si="2"/>
        <v>1.8686392079358296E-5</v>
      </c>
      <c r="H33" s="301">
        <v>88.152000000000001</v>
      </c>
      <c r="I33" s="386">
        <v>99</v>
      </c>
      <c r="J33" s="307">
        <f t="shared" si="3"/>
        <v>89.042424242424246</v>
      </c>
      <c r="K33" s="308">
        <f t="shared" si="4"/>
        <v>1.1215337156850667E-4</v>
      </c>
      <c r="L33" s="304">
        <f t="shared" si="0"/>
        <v>1.531445684726382</v>
      </c>
      <c r="M33" s="168"/>
    </row>
    <row r="34" spans="1:13" ht="13.5" customHeight="1" x14ac:dyDescent="0.15">
      <c r="A34" s="299"/>
      <c r="B34" s="280">
        <v>131</v>
      </c>
      <c r="C34" s="348" t="s">
        <v>31</v>
      </c>
      <c r="D34" s="301">
        <v>25.864000000000001</v>
      </c>
      <c r="E34" s="387">
        <v>41</v>
      </c>
      <c r="F34" s="308">
        <f t="shared" si="1"/>
        <v>63.082926829268295</v>
      </c>
      <c r="G34" s="304">
        <f t="shared" si="2"/>
        <v>3.5800358869668371E-4</v>
      </c>
      <c r="H34" s="301">
        <v>1119.8979999999999</v>
      </c>
      <c r="I34" s="386">
        <v>1177</v>
      </c>
      <c r="J34" s="307">
        <f t="shared" si="3"/>
        <v>95.148513169073908</v>
      </c>
      <c r="K34" s="308">
        <f t="shared" si="4"/>
        <v>1.4248155063166742E-3</v>
      </c>
      <c r="L34" s="304">
        <f t="shared" si="0"/>
        <v>2.3094960433896659</v>
      </c>
      <c r="M34" s="168"/>
    </row>
    <row r="35" spans="1:13" ht="13.5" customHeight="1" x14ac:dyDescent="0.15">
      <c r="A35" s="299"/>
      <c r="B35" s="280">
        <v>132</v>
      </c>
      <c r="C35" s="348" t="s">
        <v>32</v>
      </c>
      <c r="D35" s="301">
        <v>23.079000000000001</v>
      </c>
      <c r="E35" s="208">
        <v>1</v>
      </c>
      <c r="F35" s="308">
        <f t="shared" si="1"/>
        <v>2307.9</v>
      </c>
      <c r="G35" s="304">
        <f t="shared" si="2"/>
        <v>3.1945425392556303E-4</v>
      </c>
      <c r="H35" s="301">
        <v>69.069999999999993</v>
      </c>
      <c r="I35" s="386">
        <v>105</v>
      </c>
      <c r="J35" s="307">
        <f t="shared" si="3"/>
        <v>65.780952380952371</v>
      </c>
      <c r="K35" s="308">
        <f t="shared" si="4"/>
        <v>8.7875866392557789E-5</v>
      </c>
      <c r="L35" s="304">
        <f t="shared" si="0"/>
        <v>33.413927899232668</v>
      </c>
      <c r="M35" s="168"/>
    </row>
    <row r="36" spans="1:13" ht="13.5" customHeight="1" x14ac:dyDescent="0.15">
      <c r="A36" s="299"/>
      <c r="B36" s="311"/>
      <c r="C36" s="312" t="s">
        <v>470</v>
      </c>
      <c r="D36" s="313">
        <f>D16+D17+D18+D19+D20+D21+D22+D23+D24+D25</f>
        <v>1475823.4310000001</v>
      </c>
      <c r="E36" s="388">
        <f>E16+E17+E18+E19+E20+E21+E22+E23+E24+E25</f>
        <v>1524909</v>
      </c>
      <c r="F36" s="389">
        <f t="shared" si="1"/>
        <v>96.781082084242414</v>
      </c>
      <c r="G36" s="390">
        <f t="shared" si="2"/>
        <v>20.428011312273913</v>
      </c>
      <c r="H36" s="391">
        <f>H16+H17+H18+H19+H20+H21+H22+H23+H24+H25</f>
        <v>11756655.202</v>
      </c>
      <c r="I36" s="314">
        <f>I16+I17+I18+I19+I20+I21+I22+I23+I24+I25</f>
        <v>12399130</v>
      </c>
      <c r="J36" s="392">
        <f t="shared" si="3"/>
        <v>94.818388080454028</v>
      </c>
      <c r="K36" s="389">
        <f t="shared" si="4"/>
        <v>14.957669925500531</v>
      </c>
      <c r="L36" s="390">
        <f t="shared" si="0"/>
        <v>12.553089340826617</v>
      </c>
      <c r="M36" s="168"/>
    </row>
    <row r="37" spans="1:13" ht="13.5" customHeight="1" x14ac:dyDescent="0.15">
      <c r="A37" s="299"/>
      <c r="B37" s="311"/>
      <c r="C37" s="312" t="s">
        <v>260</v>
      </c>
      <c r="D37" s="313">
        <f>D38-D36</f>
        <v>2483984.737999999</v>
      </c>
      <c r="E37" s="388">
        <f>E38-E36</f>
        <v>2641334</v>
      </c>
      <c r="F37" s="389">
        <f t="shared" si="1"/>
        <v>94.042810867538861</v>
      </c>
      <c r="G37" s="390">
        <f t="shared" si="2"/>
        <v>34.382750172896351</v>
      </c>
      <c r="H37" s="391">
        <f>H38-H36</f>
        <v>25656365.139000013</v>
      </c>
      <c r="I37" s="314">
        <f>I38-I36</f>
        <v>26818645</v>
      </c>
      <c r="J37" s="392">
        <f t="shared" si="3"/>
        <v>95.666149945308618</v>
      </c>
      <c r="K37" s="389">
        <f t="shared" si="4"/>
        <v>32.641889605812111</v>
      </c>
      <c r="L37" s="390">
        <f t="shared" si="0"/>
        <v>9.68174846492232</v>
      </c>
      <c r="M37" s="168"/>
    </row>
    <row r="38" spans="1:13" ht="13.5" customHeight="1" thickBot="1" x14ac:dyDescent="0.2">
      <c r="A38" s="320" t="s">
        <v>33</v>
      </c>
      <c r="B38" s="321" t="s">
        <v>471</v>
      </c>
      <c r="C38" s="322"/>
      <c r="D38" s="323">
        <f>SUM(D10:D35)</f>
        <v>3959808.1689999993</v>
      </c>
      <c r="E38" s="366">
        <f>SUM(E10:E35)</f>
        <v>4166243</v>
      </c>
      <c r="F38" s="393">
        <f t="shared" si="1"/>
        <v>95.045060237724954</v>
      </c>
      <c r="G38" s="394">
        <f t="shared" si="2"/>
        <v>54.810761485170268</v>
      </c>
      <c r="H38" s="323">
        <f>SUM(H10:H35)</f>
        <v>37413020.341000013</v>
      </c>
      <c r="I38" s="324">
        <f>SUM(I10:I35)</f>
        <v>39217775</v>
      </c>
      <c r="J38" s="395">
        <f t="shared" si="3"/>
        <v>95.398120727144814</v>
      </c>
      <c r="K38" s="393">
        <f t="shared" si="4"/>
        <v>47.599559531312643</v>
      </c>
      <c r="L38" s="394">
        <f t="shared" si="0"/>
        <v>10.584037677013054</v>
      </c>
      <c r="M38" s="168"/>
    </row>
    <row r="39" spans="1:13" ht="13.5" customHeight="1" x14ac:dyDescent="0.15">
      <c r="A39" s="330" t="s">
        <v>35</v>
      </c>
      <c r="B39" s="275">
        <v>601</v>
      </c>
      <c r="C39" s="345" t="s">
        <v>36</v>
      </c>
      <c r="D39" s="332">
        <v>282637.26199999999</v>
      </c>
      <c r="E39" s="396">
        <v>288029</v>
      </c>
      <c r="F39" s="308">
        <f t="shared" si="1"/>
        <v>98.128057244235819</v>
      </c>
      <c r="G39" s="298">
        <f t="shared" si="2"/>
        <v>3.9122005140506038</v>
      </c>
      <c r="H39" s="332">
        <v>4957594.5159999998</v>
      </c>
      <c r="I39" s="397">
        <v>5052790</v>
      </c>
      <c r="J39" s="296">
        <f t="shared" si="3"/>
        <v>98.115981784321136</v>
      </c>
      <c r="K39" s="297">
        <f t="shared" si="4"/>
        <v>6.3074115146444658</v>
      </c>
      <c r="L39" s="298">
        <f t="shared" si="0"/>
        <v>5.7010967937741688</v>
      </c>
      <c r="M39" s="168"/>
    </row>
    <row r="40" spans="1:13" ht="13.5" customHeight="1" x14ac:dyDescent="0.15">
      <c r="A40" s="299"/>
      <c r="B40" s="280">
        <v>602</v>
      </c>
      <c r="C40" s="348" t="s">
        <v>37</v>
      </c>
      <c r="D40" s="301">
        <v>11960.037</v>
      </c>
      <c r="E40" s="387">
        <v>4844</v>
      </c>
      <c r="F40" s="308">
        <f t="shared" si="1"/>
        <v>246.90414946325353</v>
      </c>
      <c r="G40" s="304">
        <f t="shared" si="2"/>
        <v>0.16554810419676455</v>
      </c>
      <c r="H40" s="301">
        <v>287266.60800000001</v>
      </c>
      <c r="I40" s="386">
        <v>255981</v>
      </c>
      <c r="J40" s="296">
        <f t="shared" si="3"/>
        <v>112.22184771526011</v>
      </c>
      <c r="K40" s="308">
        <f t="shared" si="4"/>
        <v>0.36548142556321522</v>
      </c>
      <c r="L40" s="304">
        <f t="shared" si="0"/>
        <v>4.1633927045220656</v>
      </c>
      <c r="M40" s="168"/>
    </row>
    <row r="41" spans="1:13" ht="13.5" customHeight="1" x14ac:dyDescent="0.15">
      <c r="A41" s="299"/>
      <c r="B41" s="280">
        <v>605</v>
      </c>
      <c r="C41" s="348" t="s">
        <v>38</v>
      </c>
      <c r="D41" s="301"/>
      <c r="E41" s="387"/>
      <c r="F41" s="308"/>
      <c r="G41" s="304">
        <f t="shared" si="2"/>
        <v>0</v>
      </c>
      <c r="H41" s="301">
        <v>1.27</v>
      </c>
      <c r="I41" s="386">
        <v>4</v>
      </c>
      <c r="J41" s="296">
        <f t="shared" si="3"/>
        <v>31.75</v>
      </c>
      <c r="K41" s="308">
        <f t="shared" si="4"/>
        <v>1.6157861635811266E-6</v>
      </c>
      <c r="L41" s="304">
        <v>0</v>
      </c>
      <c r="M41" s="168"/>
    </row>
    <row r="42" spans="1:13" ht="13.5" customHeight="1" x14ac:dyDescent="0.15">
      <c r="A42" s="299"/>
      <c r="B42" s="280">
        <v>606</v>
      </c>
      <c r="C42" s="348" t="s">
        <v>39</v>
      </c>
      <c r="D42" s="301">
        <v>23507.642</v>
      </c>
      <c r="E42" s="387">
        <v>26873</v>
      </c>
      <c r="F42" s="308">
        <f t="shared" si="1"/>
        <v>87.476805715774191</v>
      </c>
      <c r="G42" s="304">
        <f t="shared" si="2"/>
        <v>0.32538741872088178</v>
      </c>
      <c r="H42" s="301">
        <v>291789.49400000001</v>
      </c>
      <c r="I42" s="386">
        <v>292925</v>
      </c>
      <c r="J42" s="296">
        <f t="shared" si="3"/>
        <v>99.612356063838874</v>
      </c>
      <c r="K42" s="308">
        <f t="shared" si="4"/>
        <v>0.37123576935711666</v>
      </c>
      <c r="L42" s="304">
        <f t="shared" si="0"/>
        <v>8.0563702543724904</v>
      </c>
      <c r="M42" s="168"/>
    </row>
    <row r="43" spans="1:13" ht="13.5" customHeight="1" x14ac:dyDescent="0.15">
      <c r="A43" s="299"/>
      <c r="B43" s="280">
        <v>607</v>
      </c>
      <c r="C43" s="348" t="s">
        <v>261</v>
      </c>
      <c r="D43" s="301"/>
      <c r="E43" s="387"/>
      <c r="F43" s="308"/>
      <c r="G43" s="304">
        <f t="shared" si="2"/>
        <v>0</v>
      </c>
      <c r="H43" s="301">
        <v>1280.894</v>
      </c>
      <c r="I43" s="386">
        <v>1638</v>
      </c>
      <c r="J43" s="296">
        <f t="shared" si="3"/>
        <v>78.198656898656907</v>
      </c>
      <c r="K43" s="308">
        <f t="shared" si="4"/>
        <v>1.6296463009559713E-3</v>
      </c>
      <c r="L43" s="304">
        <f t="shared" si="0"/>
        <v>0</v>
      </c>
      <c r="M43" s="168"/>
    </row>
    <row r="44" spans="1:13" ht="13.5" customHeight="1" x14ac:dyDescent="0.15">
      <c r="A44" s="299"/>
      <c r="B44" s="280">
        <v>608</v>
      </c>
      <c r="C44" s="339" t="s">
        <v>472</v>
      </c>
      <c r="D44" s="301"/>
      <c r="E44" s="387">
        <v>6</v>
      </c>
      <c r="F44" s="308" t="s">
        <v>492</v>
      </c>
      <c r="G44" s="304">
        <f t="shared" si="2"/>
        <v>0</v>
      </c>
      <c r="H44" s="301">
        <v>1.8109999999999999</v>
      </c>
      <c r="I44" s="386">
        <v>9</v>
      </c>
      <c r="J44" s="296">
        <f t="shared" si="3"/>
        <v>20.122222222222224</v>
      </c>
      <c r="K44" s="308"/>
      <c r="L44" s="304"/>
      <c r="M44" s="168"/>
    </row>
    <row r="45" spans="1:13" ht="13.5" customHeight="1" x14ac:dyDescent="0.15">
      <c r="A45" s="299"/>
      <c r="B45" s="280">
        <v>609</v>
      </c>
      <c r="C45" s="348" t="s">
        <v>41</v>
      </c>
      <c r="D45" s="301"/>
      <c r="E45" s="387"/>
      <c r="F45" s="308"/>
      <c r="G45" s="304">
        <f t="shared" si="2"/>
        <v>0</v>
      </c>
      <c r="H45" s="301">
        <v>4.8780000000000001</v>
      </c>
      <c r="I45" s="386">
        <v>838</v>
      </c>
      <c r="J45" s="296">
        <f t="shared" si="3"/>
        <v>0.58210023866348448</v>
      </c>
      <c r="K45" s="308">
        <f t="shared" si="4"/>
        <v>6.2061455952352245E-6</v>
      </c>
      <c r="L45" s="304">
        <f t="shared" si="0"/>
        <v>0</v>
      </c>
      <c r="M45" s="168"/>
    </row>
    <row r="46" spans="1:13" ht="13.5" customHeight="1" x14ac:dyDescent="0.15">
      <c r="A46" s="299"/>
      <c r="B46" s="280">
        <v>610</v>
      </c>
      <c r="C46" s="348" t="s">
        <v>42</v>
      </c>
      <c r="D46" s="301">
        <v>11.180999999999999</v>
      </c>
      <c r="E46" s="387">
        <v>8</v>
      </c>
      <c r="F46" s="308">
        <f t="shared" si="1"/>
        <v>139.76249999999999</v>
      </c>
      <c r="G46" s="304">
        <f t="shared" si="2"/>
        <v>1.5476485173281858E-4</v>
      </c>
      <c r="H46" s="301">
        <v>228.483</v>
      </c>
      <c r="I46" s="386">
        <v>67</v>
      </c>
      <c r="J46" s="296">
        <f t="shared" si="3"/>
        <v>341.01940298507463</v>
      </c>
      <c r="K46" s="308">
        <f t="shared" si="4"/>
        <v>2.9069265355394214E-4</v>
      </c>
      <c r="L46" s="304">
        <f t="shared" si="0"/>
        <v>4.8935807040348731</v>
      </c>
      <c r="M46" s="168"/>
    </row>
    <row r="47" spans="1:13" ht="13.5" customHeight="1" x14ac:dyDescent="0.15">
      <c r="A47" s="299"/>
      <c r="B47" s="280">
        <v>611</v>
      </c>
      <c r="C47" s="348" t="s">
        <v>43</v>
      </c>
      <c r="D47" s="301"/>
      <c r="E47" s="387"/>
      <c r="F47" s="308"/>
      <c r="G47" s="304">
        <f t="shared" si="2"/>
        <v>0</v>
      </c>
      <c r="H47" s="301">
        <v>6034.07</v>
      </c>
      <c r="I47" s="386">
        <v>7432</v>
      </c>
      <c r="J47" s="296">
        <f t="shared" si="3"/>
        <v>81.190392895586655</v>
      </c>
      <c r="K47" s="308">
        <f t="shared" si="4"/>
        <v>7.6769817449448569E-3</v>
      </c>
      <c r="L47" s="304">
        <f t="shared" si="0"/>
        <v>0</v>
      </c>
      <c r="M47" s="168"/>
    </row>
    <row r="48" spans="1:13" ht="13.5" customHeight="1" x14ac:dyDescent="0.15">
      <c r="A48" s="299"/>
      <c r="B48" s="280">
        <v>612</v>
      </c>
      <c r="C48" s="348" t="s">
        <v>44</v>
      </c>
      <c r="D48" s="301">
        <v>2547.11</v>
      </c>
      <c r="E48" s="387">
        <v>3001</v>
      </c>
      <c r="F48" s="308">
        <f t="shared" si="1"/>
        <v>84.875374875041658</v>
      </c>
      <c r="G48" s="304">
        <f t="shared" si="2"/>
        <v>3.5256515651299489E-2</v>
      </c>
      <c r="H48" s="301">
        <v>4614.6279999999997</v>
      </c>
      <c r="I48" s="386">
        <v>4497</v>
      </c>
      <c r="J48" s="296">
        <f t="shared" si="3"/>
        <v>102.61569935512563</v>
      </c>
      <c r="K48" s="308">
        <f t="shared" si="4"/>
        <v>5.8710646239953116E-3</v>
      </c>
      <c r="L48" s="304">
        <f t="shared" si="0"/>
        <v>55.196431868397632</v>
      </c>
      <c r="M48" s="168"/>
    </row>
    <row r="49" spans="1:13" ht="13.5" customHeight="1" x14ac:dyDescent="0.15">
      <c r="A49" s="299"/>
      <c r="B49" s="280">
        <v>613</v>
      </c>
      <c r="C49" s="348" t="s">
        <v>45</v>
      </c>
      <c r="D49" s="301"/>
      <c r="E49" s="387"/>
      <c r="F49" s="308" t="s">
        <v>492</v>
      </c>
      <c r="G49" s="304">
        <f t="shared" si="2"/>
        <v>0</v>
      </c>
      <c r="H49" s="301">
        <v>338.584</v>
      </c>
      <c r="I49" s="386">
        <v>677</v>
      </c>
      <c r="J49" s="296">
        <f t="shared" si="3"/>
        <v>50.012407680945344</v>
      </c>
      <c r="K49" s="308">
        <f t="shared" si="4"/>
        <v>4.3077113575586785E-4</v>
      </c>
      <c r="L49" s="304">
        <f t="shared" si="0"/>
        <v>0</v>
      </c>
      <c r="M49" s="168"/>
    </row>
    <row r="50" spans="1:13" ht="13.5" customHeight="1" x14ac:dyDescent="0.15">
      <c r="A50" s="299"/>
      <c r="B50" s="280">
        <v>614</v>
      </c>
      <c r="C50" s="348" t="s">
        <v>46</v>
      </c>
      <c r="D50" s="301"/>
      <c r="E50" s="387"/>
      <c r="F50" s="308" t="s">
        <v>492</v>
      </c>
      <c r="G50" s="304">
        <f t="shared" si="2"/>
        <v>0</v>
      </c>
      <c r="H50" s="301">
        <v>157.869</v>
      </c>
      <c r="I50" s="386">
        <v>173</v>
      </c>
      <c r="J50" s="296">
        <f t="shared" si="3"/>
        <v>91.253757225433532</v>
      </c>
      <c r="K50" s="308">
        <f t="shared" si="4"/>
        <v>2.0085239831369201E-4</v>
      </c>
      <c r="L50" s="304">
        <f t="shared" si="0"/>
        <v>0</v>
      </c>
      <c r="M50" s="168"/>
    </row>
    <row r="51" spans="1:13" ht="13.5" customHeight="1" x14ac:dyDescent="0.15">
      <c r="A51" s="299"/>
      <c r="B51" s="280">
        <v>615</v>
      </c>
      <c r="C51" s="348" t="s">
        <v>47</v>
      </c>
      <c r="D51" s="301"/>
      <c r="E51" s="387"/>
      <c r="F51" s="308"/>
      <c r="G51" s="304">
        <f t="shared" si="2"/>
        <v>0</v>
      </c>
      <c r="H51" s="301">
        <v>873.73199999999997</v>
      </c>
      <c r="I51" s="386">
        <v>929</v>
      </c>
      <c r="J51" s="296">
        <f t="shared" si="3"/>
        <v>94.050807319698592</v>
      </c>
      <c r="K51" s="308">
        <f t="shared" si="4"/>
        <v>1.111625256911862E-3</v>
      </c>
      <c r="L51" s="304">
        <f t="shared" si="0"/>
        <v>0</v>
      </c>
      <c r="M51" s="168"/>
    </row>
    <row r="52" spans="1:13" ht="13.5" customHeight="1" x14ac:dyDescent="0.15">
      <c r="A52" s="299"/>
      <c r="B52" s="280">
        <v>616</v>
      </c>
      <c r="C52" s="348" t="s">
        <v>310</v>
      </c>
      <c r="D52" s="301"/>
      <c r="E52" s="387"/>
      <c r="F52" s="308"/>
      <c r="G52" s="304"/>
      <c r="H52" s="398">
        <v>0.97399999999999998</v>
      </c>
      <c r="I52" s="386"/>
      <c r="J52" s="296" t="s">
        <v>311</v>
      </c>
      <c r="K52" s="308"/>
      <c r="L52" s="304"/>
      <c r="M52" s="168"/>
    </row>
    <row r="53" spans="1:13" ht="13.5" customHeight="1" x14ac:dyDescent="0.15">
      <c r="A53" s="299"/>
      <c r="B53" s="280">
        <v>617</v>
      </c>
      <c r="C53" s="348" t="s">
        <v>48</v>
      </c>
      <c r="D53" s="301"/>
      <c r="E53" s="387"/>
      <c r="F53" s="308"/>
      <c r="G53" s="304">
        <f t="shared" si="2"/>
        <v>0</v>
      </c>
      <c r="H53" s="301">
        <v>268.84100000000001</v>
      </c>
      <c r="I53" s="386">
        <v>278</v>
      </c>
      <c r="J53" s="296">
        <f t="shared" si="3"/>
        <v>96.705395683453247</v>
      </c>
      <c r="K53" s="308">
        <f t="shared" si="4"/>
        <v>3.4203902992386903E-4</v>
      </c>
      <c r="L53" s="304">
        <f t="shared" si="0"/>
        <v>0</v>
      </c>
      <c r="M53" s="168"/>
    </row>
    <row r="54" spans="1:13" ht="13.5" customHeight="1" x14ac:dyDescent="0.15">
      <c r="A54" s="299"/>
      <c r="B54" s="280">
        <v>618</v>
      </c>
      <c r="C54" s="348" t="s">
        <v>49</v>
      </c>
      <c r="D54" s="301">
        <v>7.6459999999999999</v>
      </c>
      <c r="E54" s="387">
        <v>62</v>
      </c>
      <c r="F54" s="308">
        <f t="shared" si="1"/>
        <v>12.332258064516129</v>
      </c>
      <c r="G54" s="304">
        <f t="shared" si="2"/>
        <v>1.0583418802872112E-4</v>
      </c>
      <c r="H54" s="301">
        <v>23931.917000000001</v>
      </c>
      <c r="I54" s="386">
        <v>24803</v>
      </c>
      <c r="J54" s="296">
        <f t="shared" si="3"/>
        <v>96.487993387896637</v>
      </c>
      <c r="K54" s="308">
        <f t="shared" si="4"/>
        <v>3.0447921540607832E-2</v>
      </c>
      <c r="L54" s="304">
        <f t="shared" si="0"/>
        <v>3.1948965893538739E-2</v>
      </c>
      <c r="M54" s="168"/>
    </row>
    <row r="55" spans="1:13" ht="13.5" customHeight="1" x14ac:dyDescent="0.15">
      <c r="A55" s="299"/>
      <c r="B55" s="280">
        <v>619</v>
      </c>
      <c r="C55" s="348" t="s">
        <v>50</v>
      </c>
      <c r="D55" s="301"/>
      <c r="E55" s="387">
        <v>2</v>
      </c>
      <c r="F55" s="308" t="s">
        <v>492</v>
      </c>
      <c r="G55" s="304">
        <f t="shared" si="2"/>
        <v>0</v>
      </c>
      <c r="H55" s="301">
        <v>7849.0550000000003</v>
      </c>
      <c r="I55" s="386">
        <v>10033</v>
      </c>
      <c r="J55" s="307">
        <f t="shared" si="3"/>
        <v>78.232383135652356</v>
      </c>
      <c r="K55" s="308">
        <f t="shared" si="4"/>
        <v>9.9861373749505974E-3</v>
      </c>
      <c r="L55" s="304">
        <f t="shared" si="0"/>
        <v>0</v>
      </c>
      <c r="M55" s="168"/>
    </row>
    <row r="56" spans="1:13" ht="13.5" customHeight="1" x14ac:dyDescent="0.15">
      <c r="A56" s="299"/>
      <c r="B56" s="280">
        <v>620</v>
      </c>
      <c r="C56" s="348" t="s">
        <v>51</v>
      </c>
      <c r="D56" s="301"/>
      <c r="E56" s="387">
        <v>15</v>
      </c>
      <c r="F56" s="308" t="s">
        <v>492</v>
      </c>
      <c r="G56" s="304">
        <f t="shared" si="2"/>
        <v>0</v>
      </c>
      <c r="H56" s="301">
        <v>628.64099999999996</v>
      </c>
      <c r="I56" s="386">
        <v>809</v>
      </c>
      <c r="J56" s="307">
        <f t="shared" si="3"/>
        <v>77.70593325092706</v>
      </c>
      <c r="K56" s="308">
        <f t="shared" si="4"/>
        <v>7.9980270051952982E-4</v>
      </c>
      <c r="L56" s="304">
        <f t="shared" si="0"/>
        <v>0</v>
      </c>
      <c r="M56" s="168"/>
    </row>
    <row r="57" spans="1:13" ht="13.5" customHeight="1" x14ac:dyDescent="0.15">
      <c r="A57" s="299"/>
      <c r="B57" s="280">
        <v>621</v>
      </c>
      <c r="C57" s="348" t="s">
        <v>52</v>
      </c>
      <c r="D57" s="301">
        <v>0.24099999999999999</v>
      </c>
      <c r="E57" s="387"/>
      <c r="F57" s="308" t="s">
        <v>311</v>
      </c>
      <c r="G57" s="304">
        <f t="shared" si="2"/>
        <v>3.3358670304632213E-6</v>
      </c>
      <c r="H57" s="301">
        <v>28.024000000000001</v>
      </c>
      <c r="I57" s="386">
        <v>1</v>
      </c>
      <c r="J57" s="307">
        <f t="shared" si="3"/>
        <v>2802.4</v>
      </c>
      <c r="K57" s="308">
        <f t="shared" si="4"/>
        <v>3.5654166494643689E-5</v>
      </c>
      <c r="L57" s="304">
        <f t="shared" si="0"/>
        <v>0.85997716243220101</v>
      </c>
      <c r="M57" s="168"/>
    </row>
    <row r="58" spans="1:13" ht="13.5" customHeight="1" x14ac:dyDescent="0.15">
      <c r="A58" s="299"/>
      <c r="B58" s="280">
        <v>622</v>
      </c>
      <c r="C58" s="348" t="s">
        <v>262</v>
      </c>
      <c r="D58" s="301"/>
      <c r="E58" s="387"/>
      <c r="F58" s="308"/>
      <c r="G58" s="304">
        <f t="shared" si="2"/>
        <v>0</v>
      </c>
      <c r="H58" s="301">
        <v>6.5259999999999998</v>
      </c>
      <c r="I58" s="386">
        <v>4</v>
      </c>
      <c r="J58" s="307">
        <f t="shared" si="3"/>
        <v>163.15</v>
      </c>
      <c r="K58" s="308">
        <f t="shared" si="4"/>
        <v>8.3028507901814405E-6</v>
      </c>
      <c r="L58" s="304">
        <f t="shared" si="0"/>
        <v>0</v>
      </c>
      <c r="M58" s="168"/>
    </row>
    <row r="59" spans="1:13" ht="13.5" customHeight="1" x14ac:dyDescent="0.15">
      <c r="A59" s="299"/>
      <c r="B59" s="280">
        <v>624</v>
      </c>
      <c r="C59" s="348" t="s">
        <v>53</v>
      </c>
      <c r="D59" s="301"/>
      <c r="E59" s="387"/>
      <c r="F59" s="308"/>
      <c r="G59" s="304">
        <f t="shared" si="2"/>
        <v>0</v>
      </c>
      <c r="H59" s="301">
        <v>114.779</v>
      </c>
      <c r="I59" s="386">
        <v>247</v>
      </c>
      <c r="J59" s="307">
        <f t="shared" si="3"/>
        <v>46.469230769230769</v>
      </c>
      <c r="K59" s="308">
        <f t="shared" si="4"/>
        <v>1.4603017328321111E-4</v>
      </c>
      <c r="L59" s="304">
        <f t="shared" si="0"/>
        <v>0</v>
      </c>
      <c r="M59" s="168"/>
    </row>
    <row r="60" spans="1:13" ht="13.5" customHeight="1" x14ac:dyDescent="0.15">
      <c r="A60" s="299"/>
      <c r="B60" s="280">
        <v>625</v>
      </c>
      <c r="C60" s="348" t="s">
        <v>54</v>
      </c>
      <c r="D60" s="301">
        <v>9.6829999999999998</v>
      </c>
      <c r="E60" s="387"/>
      <c r="F60" s="308" t="s">
        <v>493</v>
      </c>
      <c r="G60" s="304">
        <f t="shared" si="2"/>
        <v>1.3402987741068621E-4</v>
      </c>
      <c r="H60" s="301">
        <v>467.08699999999999</v>
      </c>
      <c r="I60" s="386">
        <v>457</v>
      </c>
      <c r="J60" s="307">
        <f t="shared" si="3"/>
        <v>102.20722100656454</v>
      </c>
      <c r="K60" s="308">
        <f t="shared" si="4"/>
        <v>5.9426197778631308E-4</v>
      </c>
      <c r="L60" s="304">
        <f t="shared" si="0"/>
        <v>2.073061335468553</v>
      </c>
      <c r="M60" s="168"/>
    </row>
    <row r="61" spans="1:13" ht="13.5" customHeight="1" x14ac:dyDescent="0.15">
      <c r="A61" s="299"/>
      <c r="B61" s="280">
        <v>626</v>
      </c>
      <c r="C61" s="348" t="s">
        <v>55</v>
      </c>
      <c r="D61" s="301">
        <v>24.292999999999999</v>
      </c>
      <c r="E61" s="387"/>
      <c r="F61" s="308"/>
      <c r="G61" s="304">
        <f t="shared" si="2"/>
        <v>3.3625816502507485E-4</v>
      </c>
      <c r="H61" s="301">
        <v>1505.4949999999999</v>
      </c>
      <c r="I61" s="386">
        <v>2024</v>
      </c>
      <c r="J61" s="307">
        <f t="shared" si="3"/>
        <v>74.382164031620547</v>
      </c>
      <c r="K61" s="308">
        <f t="shared" si="4"/>
        <v>1.9153999923941479E-3</v>
      </c>
      <c r="L61" s="304">
        <f t="shared" si="0"/>
        <v>1.6136220977153695</v>
      </c>
      <c r="M61" s="168"/>
    </row>
    <row r="62" spans="1:13" ht="13.5" customHeight="1" x14ac:dyDescent="0.15">
      <c r="A62" s="299"/>
      <c r="B62" s="280">
        <v>627</v>
      </c>
      <c r="C62" s="348" t="s">
        <v>56</v>
      </c>
      <c r="D62" s="301"/>
      <c r="E62" s="387"/>
      <c r="F62" s="308"/>
      <c r="G62" s="304">
        <f t="shared" si="2"/>
        <v>0</v>
      </c>
      <c r="H62" s="301">
        <v>8.2780000000000005</v>
      </c>
      <c r="I62" s="386">
        <v>1</v>
      </c>
      <c r="J62" s="307">
        <f t="shared" si="3"/>
        <v>827.80000000000007</v>
      </c>
      <c r="K62" s="308">
        <f t="shared" si="4"/>
        <v>1.0531872332381548E-5</v>
      </c>
      <c r="L62" s="304">
        <f t="shared" si="0"/>
        <v>0</v>
      </c>
      <c r="M62" s="168"/>
    </row>
    <row r="63" spans="1:13" ht="13.5" customHeight="1" x14ac:dyDescent="0.15">
      <c r="A63" s="299"/>
      <c r="B63" s="280">
        <v>628</v>
      </c>
      <c r="C63" s="348" t="s">
        <v>57</v>
      </c>
      <c r="D63" s="301">
        <v>165.75200000000001</v>
      </c>
      <c r="E63" s="387">
        <v>258</v>
      </c>
      <c r="F63" s="308">
        <f t="shared" si="1"/>
        <v>64.24496124031009</v>
      </c>
      <c r="G63" s="304">
        <f t="shared" si="2"/>
        <v>2.2943013777317008E-3</v>
      </c>
      <c r="H63" s="301">
        <v>1837.1379999999999</v>
      </c>
      <c r="I63" s="386">
        <v>2505</v>
      </c>
      <c r="J63" s="307">
        <f t="shared" si="3"/>
        <v>73.338842315369263</v>
      </c>
      <c r="K63" s="308">
        <f t="shared" si="4"/>
        <v>2.3373402842433886E-3</v>
      </c>
      <c r="L63" s="304">
        <f t="shared" si="0"/>
        <v>9.0222944601875312</v>
      </c>
      <c r="M63" s="168"/>
    </row>
    <row r="64" spans="1:13" ht="13.5" customHeight="1" thickBot="1" x14ac:dyDescent="0.2">
      <c r="A64" s="320" t="s">
        <v>58</v>
      </c>
      <c r="B64" s="321" t="s">
        <v>473</v>
      </c>
      <c r="C64" s="322"/>
      <c r="D64" s="323">
        <f>SUM(D39:D63)</f>
        <v>320870.84699999995</v>
      </c>
      <c r="E64" s="366">
        <f>SUM(E39:E63)</f>
        <v>323098</v>
      </c>
      <c r="F64" s="393">
        <f>D64/E64*100</f>
        <v>99.31068808844374</v>
      </c>
      <c r="G64" s="394">
        <f>D64/$D$8*100</f>
        <v>4.4414210769465088</v>
      </c>
      <c r="H64" s="323">
        <f>SUM(H39:H63)</f>
        <v>5586833.5919999992</v>
      </c>
      <c r="I64" s="324">
        <f>SUM(I39:I63)</f>
        <v>5659122</v>
      </c>
      <c r="J64" s="395">
        <f t="shared" si="3"/>
        <v>98.722621494995138</v>
      </c>
      <c r="K64" s="393">
        <f t="shared" si="4"/>
        <v>7.1079751308534194</v>
      </c>
      <c r="L64" s="394">
        <f t="shared" si="0"/>
        <v>5.743339974533467</v>
      </c>
      <c r="M64" s="168"/>
    </row>
    <row r="65" spans="1:13" ht="13.5" customHeight="1" x14ac:dyDescent="0.15">
      <c r="A65" s="330" t="s">
        <v>59</v>
      </c>
      <c r="B65" s="275">
        <v>301</v>
      </c>
      <c r="C65" s="345" t="s">
        <v>264</v>
      </c>
      <c r="D65" s="332">
        <v>137.16300000000001</v>
      </c>
      <c r="E65" s="399">
        <v>33</v>
      </c>
      <c r="F65" s="308">
        <f t="shared" ref="F65:F76" si="5">D65/E65*100</f>
        <v>415.64545454545458</v>
      </c>
      <c r="G65" s="298">
        <f t="shared" ref="G65:G129" si="6">D65/$D$8*100</f>
        <v>1.8985789605785346E-3</v>
      </c>
      <c r="H65" s="332">
        <v>8430.6419999999998</v>
      </c>
      <c r="I65" s="397">
        <v>7911</v>
      </c>
      <c r="J65" s="296">
        <f t="shared" si="3"/>
        <v>106.56860068259387</v>
      </c>
      <c r="K65" s="297">
        <f t="shared" si="4"/>
        <v>1.0726074561973161E-2</v>
      </c>
      <c r="L65" s="298">
        <f t="shared" si="0"/>
        <v>1.626957946974857</v>
      </c>
      <c r="M65" s="168"/>
    </row>
    <row r="66" spans="1:13" ht="13.5" customHeight="1" x14ac:dyDescent="0.15">
      <c r="A66" s="299"/>
      <c r="B66" s="280">
        <v>302</v>
      </c>
      <c r="C66" s="348" t="s">
        <v>61</v>
      </c>
      <c r="D66" s="301">
        <v>83584.854999999996</v>
      </c>
      <c r="E66" s="387">
        <v>107175</v>
      </c>
      <c r="F66" s="308">
        <f t="shared" si="5"/>
        <v>77.989134592955452</v>
      </c>
      <c r="G66" s="304">
        <f t="shared" si="6"/>
        <v>1.156962498093564</v>
      </c>
      <c r="H66" s="301">
        <v>1286421.702</v>
      </c>
      <c r="I66" s="386">
        <v>1294987</v>
      </c>
      <c r="J66" s="307">
        <f t="shared" si="3"/>
        <v>99.338580387293462</v>
      </c>
      <c r="K66" s="308">
        <f t="shared" si="4"/>
        <v>1.6366790445843173</v>
      </c>
      <c r="L66" s="304">
        <f t="shared" si="0"/>
        <v>6.4974692878743108</v>
      </c>
      <c r="M66" s="168"/>
    </row>
    <row r="67" spans="1:13" ht="13.5" customHeight="1" x14ac:dyDescent="0.15">
      <c r="A67" s="299"/>
      <c r="B67" s="280">
        <v>304</v>
      </c>
      <c r="C67" s="348" t="s">
        <v>62</v>
      </c>
      <c r="D67" s="301">
        <v>784269.848</v>
      </c>
      <c r="E67" s="387">
        <v>761086</v>
      </c>
      <c r="F67" s="308">
        <f t="shared" si="5"/>
        <v>103.04615352272937</v>
      </c>
      <c r="G67" s="304">
        <f t="shared" si="6"/>
        <v>10.855684352404987</v>
      </c>
      <c r="H67" s="301">
        <v>8640165.2670000009</v>
      </c>
      <c r="I67" s="386">
        <v>9014902</v>
      </c>
      <c r="J67" s="307">
        <f t="shared" si="3"/>
        <v>95.84314135638968</v>
      </c>
      <c r="K67" s="308">
        <f t="shared" si="4"/>
        <v>10.992645267301441</v>
      </c>
      <c r="L67" s="304">
        <f t="shared" si="0"/>
        <v>9.0770236883710744</v>
      </c>
      <c r="M67" s="168"/>
    </row>
    <row r="68" spans="1:13" ht="13.5" customHeight="1" thickBot="1" x14ac:dyDescent="0.2">
      <c r="A68" s="320" t="s">
        <v>63</v>
      </c>
      <c r="B68" s="321" t="s">
        <v>64</v>
      </c>
      <c r="C68" s="322"/>
      <c r="D68" s="323">
        <f>SUM(D65:D67)</f>
        <v>867991.86600000004</v>
      </c>
      <c r="E68" s="366">
        <f>SUM(E65:E67)</f>
        <v>868294</v>
      </c>
      <c r="F68" s="393">
        <f t="shared" si="5"/>
        <v>99.965203721320208</v>
      </c>
      <c r="G68" s="394">
        <f t="shared" si="6"/>
        <v>12.014545429459131</v>
      </c>
      <c r="H68" s="323">
        <f>SUM(H65:H67)</f>
        <v>9935017.6110000014</v>
      </c>
      <c r="I68" s="324">
        <f>SUM(I65:I67)</f>
        <v>10317800</v>
      </c>
      <c r="J68" s="395">
        <f t="shared" si="3"/>
        <v>96.290077448680933</v>
      </c>
      <c r="K68" s="393">
        <f t="shared" si="4"/>
        <v>12.640050386447733</v>
      </c>
      <c r="L68" s="394">
        <f t="shared" si="0"/>
        <v>8.7366917703191973</v>
      </c>
      <c r="M68" s="168"/>
    </row>
    <row r="69" spans="1:13" ht="13.5" customHeight="1" x14ac:dyDescent="0.15">
      <c r="A69" s="330" t="s">
        <v>65</v>
      </c>
      <c r="B69" s="275">
        <v>305</v>
      </c>
      <c r="C69" s="345" t="s">
        <v>66</v>
      </c>
      <c r="D69" s="332">
        <v>56239.343999999997</v>
      </c>
      <c r="E69" s="399">
        <v>56406</v>
      </c>
      <c r="F69" s="297">
        <f t="shared" si="5"/>
        <v>99.704542069992556</v>
      </c>
      <c r="G69" s="298">
        <f t="shared" si="6"/>
        <v>0.77845217205178252</v>
      </c>
      <c r="H69" s="332">
        <v>644002.15800000005</v>
      </c>
      <c r="I69" s="397">
        <v>699842</v>
      </c>
      <c r="J69" s="296">
        <f t="shared" si="3"/>
        <v>92.021078757776763</v>
      </c>
      <c r="K69" s="297">
        <f t="shared" si="4"/>
        <v>0.81934628048250902</v>
      </c>
      <c r="L69" s="298">
        <f t="shared" si="0"/>
        <v>8.7327881283279787</v>
      </c>
      <c r="M69" s="168"/>
    </row>
    <row r="70" spans="1:13" ht="13.5" customHeight="1" x14ac:dyDescent="0.15">
      <c r="A70" s="299"/>
      <c r="B70" s="280">
        <v>306</v>
      </c>
      <c r="C70" s="348" t="s">
        <v>67</v>
      </c>
      <c r="D70" s="301">
        <v>1219.7380000000001</v>
      </c>
      <c r="E70" s="387">
        <v>1592</v>
      </c>
      <c r="F70" s="308">
        <f t="shared" si="5"/>
        <v>76.616708542713567</v>
      </c>
      <c r="G70" s="304">
        <f t="shared" si="6"/>
        <v>1.6883335186735061E-2</v>
      </c>
      <c r="H70" s="301">
        <v>16373.936</v>
      </c>
      <c r="I70" s="386">
        <v>17274</v>
      </c>
      <c r="J70" s="307">
        <f t="shared" si="3"/>
        <v>94.789487090424913</v>
      </c>
      <c r="K70" s="308">
        <f t="shared" si="4"/>
        <v>2.0832109631624327E-2</v>
      </c>
      <c r="L70" s="304">
        <f t="shared" si="0"/>
        <v>7.449265711066662</v>
      </c>
      <c r="M70" s="168"/>
    </row>
    <row r="71" spans="1:13" ht="13.5" customHeight="1" x14ac:dyDescent="0.15">
      <c r="A71" s="299"/>
      <c r="B71" s="280">
        <v>307</v>
      </c>
      <c r="C71" s="348" t="s">
        <v>68</v>
      </c>
      <c r="D71" s="301">
        <v>252.221</v>
      </c>
      <c r="E71" s="387">
        <v>190</v>
      </c>
      <c r="F71" s="308">
        <f t="shared" si="5"/>
        <v>132.74789473684208</v>
      </c>
      <c r="G71" s="304">
        <f t="shared" si="6"/>
        <v>3.4911855530724658E-3</v>
      </c>
      <c r="H71" s="301">
        <v>6463.2190000000001</v>
      </c>
      <c r="I71" s="386">
        <v>5109</v>
      </c>
      <c r="J71" s="307">
        <f t="shared" si="3"/>
        <v>126.50653748287337</v>
      </c>
      <c r="K71" s="308">
        <f t="shared" si="4"/>
        <v>8.2229762459800348E-3</v>
      </c>
      <c r="L71" s="304">
        <f t="shared" si="0"/>
        <v>3.9024052875200423</v>
      </c>
      <c r="M71" s="168"/>
    </row>
    <row r="72" spans="1:13" ht="13.5" customHeight="1" x14ac:dyDescent="0.15">
      <c r="A72" s="299"/>
      <c r="B72" s="280">
        <v>308</v>
      </c>
      <c r="C72" s="348" t="s">
        <v>69</v>
      </c>
      <c r="D72" s="301">
        <v>22.657</v>
      </c>
      <c r="E72" s="387">
        <v>27</v>
      </c>
      <c r="F72" s="308">
        <f t="shared" si="5"/>
        <v>83.914814814814818</v>
      </c>
      <c r="G72" s="304">
        <f t="shared" si="6"/>
        <v>3.1361302617927475E-4</v>
      </c>
      <c r="H72" s="301">
        <v>664.20600000000002</v>
      </c>
      <c r="I72" s="386">
        <v>1034</v>
      </c>
      <c r="J72" s="307">
        <f t="shared" si="3"/>
        <v>64.236557059961314</v>
      </c>
      <c r="K72" s="308">
        <f t="shared" si="4"/>
        <v>8.4505107446265022E-4</v>
      </c>
      <c r="L72" s="304">
        <f t="shared" si="0"/>
        <v>3.4111405196580575</v>
      </c>
      <c r="M72" s="168"/>
    </row>
    <row r="73" spans="1:13" ht="13.5" customHeight="1" x14ac:dyDescent="0.15">
      <c r="A73" s="299"/>
      <c r="B73" s="280">
        <v>309</v>
      </c>
      <c r="C73" s="348" t="s">
        <v>70</v>
      </c>
      <c r="D73" s="301">
        <v>72.751999999999995</v>
      </c>
      <c r="E73" s="387">
        <v>107</v>
      </c>
      <c r="F73" s="308">
        <f t="shared" si="5"/>
        <v>67.992523364485976</v>
      </c>
      <c r="G73" s="304">
        <f t="shared" si="6"/>
        <v>1.0070165900425737E-3</v>
      </c>
      <c r="H73" s="301">
        <v>1887.5329999999999</v>
      </c>
      <c r="I73" s="386">
        <v>2226</v>
      </c>
      <c r="J73" s="307">
        <f t="shared" si="3"/>
        <v>84.794833782569626</v>
      </c>
      <c r="K73" s="308">
        <f t="shared" si="4"/>
        <v>2.4014564603958852E-3</v>
      </c>
      <c r="L73" s="304">
        <f t="shared" si="0"/>
        <v>3.8543432088339649</v>
      </c>
      <c r="M73" s="168"/>
    </row>
    <row r="74" spans="1:13" ht="13.5" customHeight="1" x14ac:dyDescent="0.15">
      <c r="A74" s="299"/>
      <c r="B74" s="280">
        <v>310</v>
      </c>
      <c r="C74" s="348" t="s">
        <v>71</v>
      </c>
      <c r="D74" s="301">
        <v>65.108000000000004</v>
      </c>
      <c r="E74" s="387">
        <v>169</v>
      </c>
      <c r="F74" s="308">
        <f t="shared" si="5"/>
        <v>38.525443786982251</v>
      </c>
      <c r="G74" s="304">
        <f t="shared" si="6"/>
        <v>9.0121008555767395E-4</v>
      </c>
      <c r="H74" s="301">
        <v>2628.5880000000002</v>
      </c>
      <c r="I74" s="386">
        <v>2661</v>
      </c>
      <c r="J74" s="307">
        <f t="shared" si="3"/>
        <v>98.781961668545677</v>
      </c>
      <c r="K74" s="308">
        <f t="shared" si="4"/>
        <v>3.3442804095711702E-3</v>
      </c>
      <c r="L74" s="304">
        <f t="shared" si="0"/>
        <v>2.4769191672487278</v>
      </c>
      <c r="M74" s="168"/>
    </row>
    <row r="75" spans="1:13" ht="13.5" customHeight="1" x14ac:dyDescent="0.15">
      <c r="A75" s="299"/>
      <c r="B75" s="280">
        <v>311</v>
      </c>
      <c r="C75" s="348" t="s">
        <v>72</v>
      </c>
      <c r="D75" s="301">
        <v>194.542</v>
      </c>
      <c r="E75" s="387">
        <v>289</v>
      </c>
      <c r="F75" s="308">
        <f t="shared" si="5"/>
        <v>67.315570934256058</v>
      </c>
      <c r="G75" s="304">
        <f t="shared" si="6"/>
        <v>2.692805991038905E-3</v>
      </c>
      <c r="H75" s="301">
        <v>45863.11</v>
      </c>
      <c r="I75" s="386">
        <v>42760</v>
      </c>
      <c r="J75" s="307">
        <f t="shared" si="3"/>
        <v>107.25703928905519</v>
      </c>
      <c r="K75" s="308">
        <f t="shared" si="4"/>
        <v>5.8350376816377322E-2</v>
      </c>
      <c r="L75" s="304">
        <f t="shared" si="0"/>
        <v>0.424179694748132</v>
      </c>
      <c r="M75" s="168"/>
    </row>
    <row r="76" spans="1:13" ht="13.5" customHeight="1" x14ac:dyDescent="0.15">
      <c r="A76" s="299"/>
      <c r="B76" s="280">
        <v>312</v>
      </c>
      <c r="C76" s="348" t="s">
        <v>73</v>
      </c>
      <c r="D76" s="301">
        <v>198.81299999999999</v>
      </c>
      <c r="E76" s="387">
        <v>5769</v>
      </c>
      <c r="F76" s="308">
        <f t="shared" si="5"/>
        <v>3.4462298491939678</v>
      </c>
      <c r="G76" s="304">
        <f t="shared" si="6"/>
        <v>2.7519241988692299E-3</v>
      </c>
      <c r="H76" s="301">
        <v>14718.239</v>
      </c>
      <c r="I76" s="386">
        <v>50966</v>
      </c>
      <c r="J76" s="307">
        <f t="shared" ref="J76:J139" si="7">H76/I76*100</f>
        <v>28.878544519875994</v>
      </c>
      <c r="K76" s="308">
        <f t="shared" si="4"/>
        <v>1.8725611754708753E-2</v>
      </c>
      <c r="L76" s="304">
        <f t="shared" ref="L76:L143" si="8">D76/H76*100</f>
        <v>1.3507933931498191</v>
      </c>
      <c r="M76" s="168"/>
    </row>
    <row r="77" spans="1:13" ht="13.5" customHeight="1" x14ac:dyDescent="0.15">
      <c r="A77" s="299"/>
      <c r="B77" s="280">
        <v>314</v>
      </c>
      <c r="C77" s="348" t="s">
        <v>74</v>
      </c>
      <c r="D77" s="301"/>
      <c r="E77" s="387"/>
      <c r="F77" s="308"/>
      <c r="G77" s="304">
        <f t="shared" si="6"/>
        <v>0</v>
      </c>
      <c r="H77" s="301">
        <v>2.0209999999999999</v>
      </c>
      <c r="I77" s="386">
        <v>4</v>
      </c>
      <c r="J77" s="307">
        <f t="shared" si="7"/>
        <v>50.524999999999999</v>
      </c>
      <c r="K77" s="308">
        <f t="shared" ref="K77:K144" si="9">H77/$H$8*100</f>
        <v>2.5712628634625642E-6</v>
      </c>
      <c r="L77" s="304">
        <f t="shared" si="8"/>
        <v>0</v>
      </c>
      <c r="M77" s="168"/>
    </row>
    <row r="78" spans="1:13" ht="13.5" customHeight="1" x14ac:dyDescent="0.15">
      <c r="A78" s="299"/>
      <c r="B78" s="280">
        <v>315</v>
      </c>
      <c r="C78" s="348" t="s">
        <v>75</v>
      </c>
      <c r="D78" s="301"/>
      <c r="E78" s="387"/>
      <c r="F78" s="308"/>
      <c r="G78" s="304">
        <f t="shared" si="6"/>
        <v>0</v>
      </c>
      <c r="H78" s="301">
        <v>6777.1490000000003</v>
      </c>
      <c r="I78" s="386">
        <v>1269</v>
      </c>
      <c r="J78" s="307">
        <f t="shared" si="7"/>
        <v>534.05429472025219</v>
      </c>
      <c r="K78" s="308">
        <f t="shared" si="9"/>
        <v>8.6223807738013136E-3</v>
      </c>
      <c r="L78" s="304">
        <f t="shared" si="8"/>
        <v>0</v>
      </c>
      <c r="M78" s="168"/>
    </row>
    <row r="79" spans="1:13" ht="13.5" customHeight="1" x14ac:dyDescent="0.15">
      <c r="A79" s="299"/>
      <c r="B79" s="280">
        <v>316</v>
      </c>
      <c r="C79" s="348" t="s">
        <v>76</v>
      </c>
      <c r="D79" s="301">
        <v>22.559000000000001</v>
      </c>
      <c r="E79" s="387">
        <v>2</v>
      </c>
      <c r="F79" s="308">
        <f t="shared" ref="F79:F112" si="10">D79/E79*100</f>
        <v>1127.95</v>
      </c>
      <c r="G79" s="304">
        <f t="shared" si="6"/>
        <v>3.1225653253203243E-4</v>
      </c>
      <c r="H79" s="301">
        <v>1116.78</v>
      </c>
      <c r="I79" s="386">
        <v>1568</v>
      </c>
      <c r="J79" s="307">
        <f t="shared" si="7"/>
        <v>71.223214285714292</v>
      </c>
      <c r="K79" s="308">
        <f t="shared" si="9"/>
        <v>1.4208485604441971E-3</v>
      </c>
      <c r="L79" s="304">
        <f t="shared" si="8"/>
        <v>2.0200039398986376</v>
      </c>
      <c r="M79" s="168"/>
    </row>
    <row r="80" spans="1:13" ht="13.5" customHeight="1" x14ac:dyDescent="0.15">
      <c r="A80" s="299"/>
      <c r="B80" s="280">
        <v>317</v>
      </c>
      <c r="C80" s="348" t="s">
        <v>265</v>
      </c>
      <c r="D80" s="301"/>
      <c r="E80" s="387"/>
      <c r="F80" s="308"/>
      <c r="G80" s="304">
        <f t="shared" si="6"/>
        <v>0</v>
      </c>
      <c r="H80" s="301"/>
      <c r="I80" s="386">
        <v>1</v>
      </c>
      <c r="J80" s="307" t="s">
        <v>332</v>
      </c>
      <c r="K80" s="308">
        <f t="shared" si="9"/>
        <v>0</v>
      </c>
      <c r="L80" s="304">
        <v>0</v>
      </c>
      <c r="M80" s="168"/>
    </row>
    <row r="81" spans="1:13" ht="13.5" customHeight="1" x14ac:dyDescent="0.15">
      <c r="A81" s="299"/>
      <c r="B81" s="280">
        <v>319</v>
      </c>
      <c r="C81" s="348" t="s">
        <v>77</v>
      </c>
      <c r="D81" s="301"/>
      <c r="E81" s="387"/>
      <c r="F81" s="308"/>
      <c r="G81" s="304">
        <f t="shared" si="6"/>
        <v>0</v>
      </c>
      <c r="H81" s="301">
        <v>17.241</v>
      </c>
      <c r="I81" s="386">
        <v>10</v>
      </c>
      <c r="J81" s="307">
        <f t="shared" si="7"/>
        <v>172.41</v>
      </c>
      <c r="K81" s="308">
        <f t="shared" si="9"/>
        <v>2.1935251375041102E-5</v>
      </c>
      <c r="L81" s="304">
        <f t="shared" si="8"/>
        <v>0</v>
      </c>
      <c r="M81" s="168"/>
    </row>
    <row r="82" spans="1:13" ht="13.5" customHeight="1" x14ac:dyDescent="0.15">
      <c r="A82" s="299"/>
      <c r="B82" s="280">
        <v>320</v>
      </c>
      <c r="C82" s="348" t="s">
        <v>78</v>
      </c>
      <c r="D82" s="301">
        <v>4.0229999999999997</v>
      </c>
      <c r="E82" s="387">
        <v>3</v>
      </c>
      <c r="F82" s="308">
        <f t="shared" si="10"/>
        <v>134.1</v>
      </c>
      <c r="G82" s="304">
        <f t="shared" si="6"/>
        <v>5.5685448396487712E-5</v>
      </c>
      <c r="H82" s="301">
        <v>6945.7449999999999</v>
      </c>
      <c r="I82" s="386">
        <v>14430</v>
      </c>
      <c r="J82" s="307">
        <f t="shared" si="7"/>
        <v>48.13406098406098</v>
      </c>
      <c r="K82" s="308">
        <f t="shared" si="9"/>
        <v>8.8368808399707025E-3</v>
      </c>
      <c r="L82" s="304">
        <f t="shared" si="8"/>
        <v>5.7920352676350775E-2</v>
      </c>
      <c r="M82" s="168"/>
    </row>
    <row r="83" spans="1:13" ht="13.5" customHeight="1" x14ac:dyDescent="0.15">
      <c r="A83" s="299"/>
      <c r="B83" s="280">
        <v>321</v>
      </c>
      <c r="C83" s="348" t="s">
        <v>79</v>
      </c>
      <c r="D83" s="301">
        <v>0.24399999999999999</v>
      </c>
      <c r="E83" s="387"/>
      <c r="F83" s="431" t="s">
        <v>493</v>
      </c>
      <c r="G83" s="304">
        <f t="shared" si="6"/>
        <v>3.3773923461951289E-6</v>
      </c>
      <c r="H83" s="301">
        <v>1536.799</v>
      </c>
      <c r="I83" s="386">
        <v>1882</v>
      </c>
      <c r="J83" s="307">
        <f t="shared" si="7"/>
        <v>81.657757704569605</v>
      </c>
      <c r="K83" s="308">
        <f t="shared" si="9"/>
        <v>1.955227212917568E-3</v>
      </c>
      <c r="L83" s="304">
        <f t="shared" si="8"/>
        <v>1.5877157650414919E-2</v>
      </c>
      <c r="M83" s="168"/>
    </row>
    <row r="84" spans="1:13" ht="13.5" customHeight="1" x14ac:dyDescent="0.15">
      <c r="A84" s="299"/>
      <c r="B84" s="280">
        <v>322</v>
      </c>
      <c r="C84" s="348" t="s">
        <v>80</v>
      </c>
      <c r="D84" s="301">
        <v>24.760999999999999</v>
      </c>
      <c r="E84" s="387">
        <v>4</v>
      </c>
      <c r="F84" s="308">
        <f t="shared" si="10"/>
        <v>619.02499999999998</v>
      </c>
      <c r="G84" s="304">
        <f t="shared" si="6"/>
        <v>3.4273611427925235E-4</v>
      </c>
      <c r="H84" s="301">
        <v>471.19200000000001</v>
      </c>
      <c r="I84" s="386">
        <v>455</v>
      </c>
      <c r="J84" s="307">
        <f t="shared" si="7"/>
        <v>103.55868131868131</v>
      </c>
      <c r="K84" s="308">
        <f t="shared" si="9"/>
        <v>5.9948465668513244E-4</v>
      </c>
      <c r="L84" s="304">
        <f t="shared" si="8"/>
        <v>5.2549703730114263</v>
      </c>
      <c r="M84" s="168"/>
    </row>
    <row r="85" spans="1:13" ht="13.5" customHeight="1" x14ac:dyDescent="0.15">
      <c r="A85" s="299"/>
      <c r="B85" s="280">
        <v>323</v>
      </c>
      <c r="C85" s="348" t="s">
        <v>81</v>
      </c>
      <c r="D85" s="301">
        <v>52.323999999999998</v>
      </c>
      <c r="E85" s="387">
        <v>12</v>
      </c>
      <c r="F85" s="308">
        <f t="shared" si="10"/>
        <v>436.0333333333333</v>
      </c>
      <c r="G85" s="304">
        <f t="shared" si="6"/>
        <v>7.2425687345210616E-4</v>
      </c>
      <c r="H85" s="301">
        <v>15086.136</v>
      </c>
      <c r="I85" s="386">
        <v>12684</v>
      </c>
      <c r="J85" s="307">
        <f t="shared" si="7"/>
        <v>118.93831598864712</v>
      </c>
      <c r="K85" s="308">
        <f t="shared" si="9"/>
        <v>1.9193677016301671E-2</v>
      </c>
      <c r="L85" s="304">
        <f t="shared" si="8"/>
        <v>0.34683500135488632</v>
      </c>
      <c r="M85" s="168"/>
    </row>
    <row r="86" spans="1:13" ht="13.5" customHeight="1" x14ac:dyDescent="0.15">
      <c r="A86" s="299"/>
      <c r="B86" s="280">
        <v>324</v>
      </c>
      <c r="C86" s="348" t="s">
        <v>82</v>
      </c>
      <c r="D86" s="301">
        <v>44357.767999999996</v>
      </c>
      <c r="E86" s="387">
        <v>53116</v>
      </c>
      <c r="F86" s="308">
        <f t="shared" si="10"/>
        <v>83.511122825513965</v>
      </c>
      <c r="G86" s="304">
        <f t="shared" si="6"/>
        <v>0.61399010712089841</v>
      </c>
      <c r="H86" s="301">
        <v>234922.25599999999</v>
      </c>
      <c r="I86" s="386">
        <v>226336</v>
      </c>
      <c r="J86" s="307">
        <f t="shared" si="7"/>
        <v>103.79358829351052</v>
      </c>
      <c r="K86" s="308">
        <f t="shared" si="9"/>
        <v>0.29888514233233326</v>
      </c>
      <c r="L86" s="304">
        <f t="shared" si="8"/>
        <v>18.881892569599707</v>
      </c>
      <c r="M86" s="168"/>
    </row>
    <row r="87" spans="1:13" ht="13.5" customHeight="1" x14ac:dyDescent="0.15">
      <c r="A87" s="299"/>
      <c r="B87" s="280">
        <v>325</v>
      </c>
      <c r="C87" s="348" t="s">
        <v>83</v>
      </c>
      <c r="D87" s="301"/>
      <c r="E87" s="387">
        <v>2</v>
      </c>
      <c r="F87" s="308" t="s">
        <v>492</v>
      </c>
      <c r="G87" s="304">
        <f t="shared" si="6"/>
        <v>0</v>
      </c>
      <c r="H87" s="301">
        <v>3.6230000000000002</v>
      </c>
      <c r="I87" s="386">
        <v>22</v>
      </c>
      <c r="J87" s="307">
        <f t="shared" si="7"/>
        <v>16.468181818181819</v>
      </c>
      <c r="K87" s="308">
        <f t="shared" si="9"/>
        <v>4.6094435202003324E-6</v>
      </c>
      <c r="L87" s="304">
        <f t="shared" si="8"/>
        <v>0</v>
      </c>
      <c r="M87" s="168"/>
    </row>
    <row r="88" spans="1:13" ht="13.5" customHeight="1" x14ac:dyDescent="0.15">
      <c r="A88" s="299"/>
      <c r="B88" s="280">
        <v>326</v>
      </c>
      <c r="C88" s="348" t="s">
        <v>84</v>
      </c>
      <c r="D88" s="301"/>
      <c r="E88" s="387">
        <v>5</v>
      </c>
      <c r="F88" s="308" t="s">
        <v>492</v>
      </c>
      <c r="G88" s="304">
        <f t="shared" si="6"/>
        <v>0</v>
      </c>
      <c r="H88" s="301">
        <v>8.5980000000000008</v>
      </c>
      <c r="I88" s="386">
        <v>36</v>
      </c>
      <c r="J88" s="307">
        <f t="shared" si="7"/>
        <v>23.883333333333333</v>
      </c>
      <c r="K88" s="308">
        <f t="shared" si="9"/>
        <v>1.0938999554701201E-5</v>
      </c>
      <c r="L88" s="304">
        <f t="shared" si="8"/>
        <v>0</v>
      </c>
      <c r="M88" s="168"/>
    </row>
    <row r="89" spans="1:13" ht="13.5" customHeight="1" x14ac:dyDescent="0.15">
      <c r="A89" s="299"/>
      <c r="B89" s="280">
        <v>327</v>
      </c>
      <c r="C89" s="348" t="s">
        <v>85</v>
      </c>
      <c r="D89" s="301">
        <v>0.93300000000000005</v>
      </c>
      <c r="E89" s="387"/>
      <c r="F89" s="308" t="s">
        <v>493</v>
      </c>
      <c r="G89" s="304">
        <f t="shared" si="6"/>
        <v>1.2914373192623179E-5</v>
      </c>
      <c r="H89" s="301">
        <v>25.765999999999998</v>
      </c>
      <c r="I89" s="386">
        <v>18</v>
      </c>
      <c r="J89" s="307">
        <f t="shared" si="7"/>
        <v>143.14444444444442</v>
      </c>
      <c r="K89" s="308">
        <f t="shared" si="9"/>
        <v>3.2781375032150629E-5</v>
      </c>
      <c r="L89" s="304">
        <f t="shared" si="8"/>
        <v>3.621050997438485</v>
      </c>
      <c r="M89" s="168"/>
    </row>
    <row r="90" spans="1:13" s="2" customFormat="1" ht="13.5" customHeight="1" x14ac:dyDescent="0.15">
      <c r="A90" s="352"/>
      <c r="B90" s="280">
        <v>328</v>
      </c>
      <c r="C90" s="348" t="s">
        <v>86</v>
      </c>
      <c r="D90" s="301"/>
      <c r="E90" s="387"/>
      <c r="F90" s="308"/>
      <c r="G90" s="304">
        <f t="shared" si="6"/>
        <v>0</v>
      </c>
      <c r="H90" s="301">
        <v>4.1689999999999996</v>
      </c>
      <c r="I90" s="386"/>
      <c r="J90" s="307" t="s">
        <v>311</v>
      </c>
      <c r="K90" s="308">
        <f t="shared" si="9"/>
        <v>5.304104343283241E-6</v>
      </c>
      <c r="L90" s="304">
        <v>0</v>
      </c>
      <c r="M90" s="168"/>
    </row>
    <row r="91" spans="1:13" ht="13.5" customHeight="1" x14ac:dyDescent="0.15">
      <c r="A91" s="299"/>
      <c r="B91" s="280">
        <v>329</v>
      </c>
      <c r="C91" s="348" t="s">
        <v>87</v>
      </c>
      <c r="D91" s="301">
        <v>0.85599999999999998</v>
      </c>
      <c r="E91" s="387"/>
      <c r="F91" s="308" t="s">
        <v>493</v>
      </c>
      <c r="G91" s="304">
        <f t="shared" si="6"/>
        <v>1.1848556755504222E-5</v>
      </c>
      <c r="H91" s="301">
        <v>2.08</v>
      </c>
      <c r="I91" s="386">
        <v>1</v>
      </c>
      <c r="J91" s="307">
        <f t="shared" si="7"/>
        <v>208</v>
      </c>
      <c r="K91" s="308">
        <f t="shared" si="9"/>
        <v>2.6463269450777506E-6</v>
      </c>
      <c r="L91" s="304">
        <f t="shared" ref="L91:L99" si="11">D91/H91*100</f>
        <v>41.153846153846153</v>
      </c>
      <c r="M91" s="168"/>
    </row>
    <row r="92" spans="1:13" ht="13.5" customHeight="1" x14ac:dyDescent="0.15">
      <c r="A92" s="299"/>
      <c r="B92" s="280">
        <v>330</v>
      </c>
      <c r="C92" s="348" t="s">
        <v>88</v>
      </c>
      <c r="D92" s="301"/>
      <c r="E92" s="387"/>
      <c r="F92" s="308"/>
      <c r="G92" s="304">
        <f t="shared" si="6"/>
        <v>0</v>
      </c>
      <c r="H92" s="301">
        <v>1.522</v>
      </c>
      <c r="I92" s="386">
        <v>3</v>
      </c>
      <c r="J92" s="307">
        <f t="shared" si="7"/>
        <v>50.733333333333327</v>
      </c>
      <c r="K92" s="308">
        <f t="shared" si="9"/>
        <v>1.9363988511578539E-6</v>
      </c>
      <c r="L92" s="304">
        <f t="shared" si="11"/>
        <v>0</v>
      </c>
      <c r="M92" s="168"/>
    </row>
    <row r="93" spans="1:13" ht="13.5" customHeight="1" x14ac:dyDescent="0.15">
      <c r="A93" s="299"/>
      <c r="B93" s="280">
        <v>331</v>
      </c>
      <c r="C93" s="348" t="s">
        <v>89</v>
      </c>
      <c r="D93" s="301"/>
      <c r="E93" s="387"/>
      <c r="F93" s="308"/>
      <c r="G93" s="304">
        <f t="shared" si="6"/>
        <v>0</v>
      </c>
      <c r="H93" s="301">
        <v>3.0739999999999998</v>
      </c>
      <c r="I93" s="386">
        <v>1</v>
      </c>
      <c r="J93" s="307">
        <f t="shared" si="7"/>
        <v>307.39999999999998</v>
      </c>
      <c r="K93" s="308">
        <f t="shared" si="9"/>
        <v>3.9109658794081749E-6</v>
      </c>
      <c r="L93" s="304">
        <f t="shared" si="11"/>
        <v>0</v>
      </c>
      <c r="M93" s="168"/>
    </row>
    <row r="94" spans="1:13" ht="13.5" customHeight="1" x14ac:dyDescent="0.15">
      <c r="A94" s="299"/>
      <c r="B94" s="280">
        <v>332</v>
      </c>
      <c r="C94" s="348" t="s">
        <v>90</v>
      </c>
      <c r="D94" s="301"/>
      <c r="E94" s="387"/>
      <c r="F94" s="308"/>
      <c r="G94" s="304">
        <f t="shared" si="6"/>
        <v>0</v>
      </c>
      <c r="H94" s="301">
        <v>0.98399999999999999</v>
      </c>
      <c r="I94" s="386">
        <v>2</v>
      </c>
      <c r="J94" s="307">
        <f t="shared" si="7"/>
        <v>49.2</v>
      </c>
      <c r="K94" s="308">
        <f t="shared" si="9"/>
        <v>1.2519162086329358E-6</v>
      </c>
      <c r="L94" s="304">
        <f t="shared" si="11"/>
        <v>0</v>
      </c>
      <c r="M94" s="168"/>
    </row>
    <row r="95" spans="1:13" ht="13.5" customHeight="1" x14ac:dyDescent="0.15">
      <c r="A95" s="299"/>
      <c r="B95" s="280">
        <v>333</v>
      </c>
      <c r="C95" s="348" t="s">
        <v>91</v>
      </c>
      <c r="D95" s="301">
        <v>1.8580000000000001</v>
      </c>
      <c r="E95" s="387">
        <v>6</v>
      </c>
      <c r="F95" s="308">
        <f t="shared" si="10"/>
        <v>30.966666666666669</v>
      </c>
      <c r="G95" s="304">
        <f t="shared" si="6"/>
        <v>2.5718012209961273E-5</v>
      </c>
      <c r="H95" s="301">
        <v>78.754000000000005</v>
      </c>
      <c r="I95" s="386">
        <v>39</v>
      </c>
      <c r="J95" s="307">
        <f t="shared" si="7"/>
        <v>201.93333333333334</v>
      </c>
      <c r="K95" s="308">
        <f t="shared" si="9"/>
        <v>1.0019655395800634E-4</v>
      </c>
      <c r="L95" s="304">
        <f t="shared" si="11"/>
        <v>2.359245244685984</v>
      </c>
      <c r="M95" s="168"/>
    </row>
    <row r="96" spans="1:13" ht="13.5" customHeight="1" x14ac:dyDescent="0.15">
      <c r="A96" s="299"/>
      <c r="B96" s="280">
        <v>334</v>
      </c>
      <c r="C96" s="348" t="s">
        <v>92</v>
      </c>
      <c r="D96" s="301"/>
      <c r="E96" s="387"/>
      <c r="F96" s="308"/>
      <c r="G96" s="304">
        <f t="shared" si="6"/>
        <v>0</v>
      </c>
      <c r="H96" s="301">
        <v>0.82499999999999996</v>
      </c>
      <c r="I96" s="386">
        <v>3</v>
      </c>
      <c r="J96" s="307">
        <f t="shared" si="7"/>
        <v>27.499999999999996</v>
      </c>
      <c r="K96" s="308">
        <f t="shared" si="9"/>
        <v>1.0496248700428576E-6</v>
      </c>
      <c r="L96" s="304">
        <f t="shared" si="11"/>
        <v>0</v>
      </c>
      <c r="M96" s="168"/>
    </row>
    <row r="97" spans="1:13" ht="13.5" customHeight="1" x14ac:dyDescent="0.15">
      <c r="A97" s="299"/>
      <c r="B97" s="280">
        <v>335</v>
      </c>
      <c r="C97" s="348" t="s">
        <v>93</v>
      </c>
      <c r="D97" s="301"/>
      <c r="E97" s="387"/>
      <c r="F97" s="308"/>
      <c r="G97" s="304">
        <f t="shared" si="6"/>
        <v>0</v>
      </c>
      <c r="H97" s="301">
        <v>1.591</v>
      </c>
      <c r="I97" s="386">
        <v>3</v>
      </c>
      <c r="J97" s="307">
        <f t="shared" si="7"/>
        <v>53.033333333333331</v>
      </c>
      <c r="K97" s="308">
        <f t="shared" si="9"/>
        <v>2.0241856584705292E-6</v>
      </c>
      <c r="L97" s="304">
        <f t="shared" si="11"/>
        <v>0</v>
      </c>
      <c r="M97" s="168"/>
    </row>
    <row r="98" spans="1:13" ht="13.5" customHeight="1" x14ac:dyDescent="0.15">
      <c r="A98" s="299"/>
      <c r="B98" s="280">
        <v>336</v>
      </c>
      <c r="C98" s="348" t="s">
        <v>94</v>
      </c>
      <c r="D98" s="301"/>
      <c r="E98" s="387"/>
      <c r="F98" s="308"/>
      <c r="G98" s="304">
        <f t="shared" si="6"/>
        <v>0</v>
      </c>
      <c r="H98" s="301">
        <v>229.75299999999999</v>
      </c>
      <c r="I98" s="386">
        <v>312</v>
      </c>
      <c r="J98" s="307">
        <f t="shared" si="7"/>
        <v>73.63878205128205</v>
      </c>
      <c r="K98" s="308">
        <f t="shared" si="9"/>
        <v>2.9230843971752326E-4</v>
      </c>
      <c r="L98" s="304">
        <f t="shared" si="11"/>
        <v>0</v>
      </c>
      <c r="M98" s="168"/>
    </row>
    <row r="99" spans="1:13" ht="13.5" customHeight="1" x14ac:dyDescent="0.15">
      <c r="A99" s="299"/>
      <c r="B99" s="280">
        <v>337</v>
      </c>
      <c r="C99" s="348" t="s">
        <v>95</v>
      </c>
      <c r="D99" s="301"/>
      <c r="E99" s="387"/>
      <c r="F99" s="308"/>
      <c r="G99" s="304">
        <f t="shared" si="6"/>
        <v>0</v>
      </c>
      <c r="H99" s="301">
        <v>0.68400000000000005</v>
      </c>
      <c r="I99" s="386">
        <v>1</v>
      </c>
      <c r="J99" s="307">
        <f t="shared" si="7"/>
        <v>68.400000000000006</v>
      </c>
      <c r="K99" s="308">
        <f t="shared" si="9"/>
        <v>8.702344377082604E-7</v>
      </c>
      <c r="L99" s="304">
        <f t="shared" si="11"/>
        <v>0</v>
      </c>
      <c r="M99" s="168"/>
    </row>
    <row r="100" spans="1:13" ht="13.5" customHeight="1" x14ac:dyDescent="0.15">
      <c r="A100" s="299"/>
      <c r="B100" s="280">
        <v>401</v>
      </c>
      <c r="C100" s="348" t="s">
        <v>96</v>
      </c>
      <c r="D100" s="301">
        <v>3368.585</v>
      </c>
      <c r="E100" s="387">
        <v>10741</v>
      </c>
      <c r="F100" s="308">
        <f t="shared" si="10"/>
        <v>31.361930918908854</v>
      </c>
      <c r="G100" s="304">
        <f t="shared" si="6"/>
        <v>4.6627185231589013E-2</v>
      </c>
      <c r="H100" s="301">
        <v>68482.736999999994</v>
      </c>
      <c r="I100" s="386">
        <v>81422</v>
      </c>
      <c r="J100" s="307">
        <f t="shared" si="7"/>
        <v>84.108394537102981</v>
      </c>
      <c r="K100" s="308">
        <f t="shared" si="9"/>
        <v>8.7128707786429338E-2</v>
      </c>
      <c r="L100" s="304">
        <f t="shared" si="8"/>
        <v>4.9188819658303089</v>
      </c>
      <c r="M100" s="168"/>
    </row>
    <row r="101" spans="1:13" ht="13.5" customHeight="1" x14ac:dyDescent="0.15">
      <c r="A101" s="299"/>
      <c r="B101" s="280">
        <v>402</v>
      </c>
      <c r="C101" s="348" t="s">
        <v>97</v>
      </c>
      <c r="D101" s="301">
        <v>181.01900000000001</v>
      </c>
      <c r="E101" s="387">
        <v>95</v>
      </c>
      <c r="F101" s="308">
        <f t="shared" si="10"/>
        <v>190.54631578947371</v>
      </c>
      <c r="G101" s="304">
        <f t="shared" si="6"/>
        <v>2.5056237094913773E-3</v>
      </c>
      <c r="H101" s="301">
        <v>4081.748</v>
      </c>
      <c r="I101" s="386">
        <v>3220</v>
      </c>
      <c r="J101" s="307">
        <f t="shared" si="7"/>
        <v>126.76236024844721</v>
      </c>
      <c r="K101" s="308">
        <f t="shared" si="9"/>
        <v>5.1930960170275091E-3</v>
      </c>
      <c r="L101" s="304">
        <f t="shared" si="8"/>
        <v>4.4348401714167558</v>
      </c>
      <c r="M101" s="168"/>
    </row>
    <row r="102" spans="1:13" ht="13.5" customHeight="1" x14ac:dyDescent="0.15">
      <c r="A102" s="299"/>
      <c r="B102" s="280">
        <v>403</v>
      </c>
      <c r="C102" s="348" t="s">
        <v>98</v>
      </c>
      <c r="D102" s="301">
        <v>31.806000000000001</v>
      </c>
      <c r="E102" s="387">
        <v>39</v>
      </c>
      <c r="F102" s="308">
        <f t="shared" si="10"/>
        <v>81.553846153846152</v>
      </c>
      <c r="G102" s="304">
        <f t="shared" si="6"/>
        <v>4.4025139738968145E-4</v>
      </c>
      <c r="H102" s="301">
        <v>905.39800000000002</v>
      </c>
      <c r="I102" s="386">
        <v>546</v>
      </c>
      <c r="J102" s="307">
        <f t="shared" si="7"/>
        <v>165.82380952380953</v>
      </c>
      <c r="K102" s="308">
        <f t="shared" si="9"/>
        <v>1.1519130401055314E-3</v>
      </c>
      <c r="L102" s="304">
        <f t="shared" si="8"/>
        <v>3.5129302251606473</v>
      </c>
      <c r="M102" s="168"/>
    </row>
    <row r="103" spans="1:13" ht="13.5" customHeight="1" x14ac:dyDescent="0.15">
      <c r="A103" s="299"/>
      <c r="B103" s="280">
        <v>404</v>
      </c>
      <c r="C103" s="348" t="s">
        <v>99</v>
      </c>
      <c r="D103" s="301">
        <v>16.119</v>
      </c>
      <c r="E103" s="387">
        <v>12</v>
      </c>
      <c r="F103" s="308">
        <f t="shared" si="10"/>
        <v>134.32500000000002</v>
      </c>
      <c r="G103" s="304">
        <f t="shared" si="6"/>
        <v>2.2311552142753805E-4</v>
      </c>
      <c r="H103" s="301">
        <v>633.92499999999995</v>
      </c>
      <c r="I103" s="386">
        <v>739</v>
      </c>
      <c r="J103" s="307">
        <f t="shared" si="7"/>
        <v>85.781461434370769</v>
      </c>
      <c r="K103" s="308">
        <f t="shared" si="9"/>
        <v>8.0652538877808307E-4</v>
      </c>
      <c r="L103" s="304">
        <f t="shared" si="8"/>
        <v>2.5427298181961588</v>
      </c>
      <c r="M103" s="168"/>
    </row>
    <row r="104" spans="1:13" ht="13.5" customHeight="1" x14ac:dyDescent="0.15">
      <c r="A104" s="299"/>
      <c r="B104" s="280">
        <v>405</v>
      </c>
      <c r="C104" s="348" t="s">
        <v>100</v>
      </c>
      <c r="D104" s="301"/>
      <c r="E104" s="387"/>
      <c r="F104" s="308"/>
      <c r="G104" s="304">
        <f t="shared" si="6"/>
        <v>0</v>
      </c>
      <c r="H104" s="301">
        <v>0.64500000000000002</v>
      </c>
      <c r="I104" s="386">
        <v>318</v>
      </c>
      <c r="J104" s="307">
        <f t="shared" si="7"/>
        <v>0.20283018867924529</v>
      </c>
      <c r="K104" s="308">
        <f t="shared" si="9"/>
        <v>8.2061580748805253E-7</v>
      </c>
      <c r="L104" s="304">
        <v>0</v>
      </c>
      <c r="M104" s="168"/>
    </row>
    <row r="105" spans="1:13" ht="13.5" customHeight="1" x14ac:dyDescent="0.15">
      <c r="A105" s="299"/>
      <c r="B105" s="280">
        <v>406</v>
      </c>
      <c r="C105" s="348" t="s">
        <v>101</v>
      </c>
      <c r="D105" s="301">
        <v>744.45600000000002</v>
      </c>
      <c r="E105" s="387">
        <v>681</v>
      </c>
      <c r="F105" s="308">
        <f t="shared" si="10"/>
        <v>109.31806167400882</v>
      </c>
      <c r="G105" s="304">
        <f t="shared" si="6"/>
        <v>1.0304590149504267E-2</v>
      </c>
      <c r="H105" s="301">
        <v>124946.85400000001</v>
      </c>
      <c r="I105" s="386">
        <v>108169</v>
      </c>
      <c r="J105" s="307">
        <f t="shared" si="7"/>
        <v>115.51077850400762</v>
      </c>
      <c r="K105" s="308">
        <f t="shared" si="9"/>
        <v>0.15896645502062295</v>
      </c>
      <c r="L105" s="304">
        <f t="shared" si="8"/>
        <v>0.59581812279963453</v>
      </c>
      <c r="M105" s="168"/>
    </row>
    <row r="106" spans="1:13" ht="13.5" customHeight="1" x14ac:dyDescent="0.15">
      <c r="A106" s="299"/>
      <c r="B106" s="280">
        <v>407</v>
      </c>
      <c r="C106" s="348" t="s">
        <v>102</v>
      </c>
      <c r="D106" s="301">
        <v>2522.9989999999998</v>
      </c>
      <c r="E106" s="387">
        <v>2201</v>
      </c>
      <c r="F106" s="308">
        <f t="shared" si="10"/>
        <v>114.62966833257609</v>
      </c>
      <c r="G106" s="304">
        <f t="shared" si="6"/>
        <v>3.4922776688762147E-2</v>
      </c>
      <c r="H106" s="301">
        <v>268283.24800000002</v>
      </c>
      <c r="I106" s="386">
        <v>263155</v>
      </c>
      <c r="J106" s="307">
        <f t="shared" si="7"/>
        <v>101.94875567631246</v>
      </c>
      <c r="K106" s="308">
        <f t="shared" si="9"/>
        <v>0.34132941735354638</v>
      </c>
      <c r="L106" s="304">
        <f t="shared" si="8"/>
        <v>0.9404236078131869</v>
      </c>
      <c r="M106" s="168"/>
    </row>
    <row r="107" spans="1:13" ht="13.5" customHeight="1" x14ac:dyDescent="0.15">
      <c r="A107" s="299"/>
      <c r="B107" s="280">
        <v>408</v>
      </c>
      <c r="C107" s="348" t="s">
        <v>103</v>
      </c>
      <c r="D107" s="301">
        <v>70.096000000000004</v>
      </c>
      <c r="E107" s="387">
        <v>97</v>
      </c>
      <c r="F107" s="308">
        <f t="shared" si="10"/>
        <v>72.263917525773209</v>
      </c>
      <c r="G107" s="304">
        <f t="shared" si="6"/>
        <v>9.7025284384792525E-4</v>
      </c>
      <c r="H107" s="301">
        <v>33869.345999999998</v>
      </c>
      <c r="I107" s="386">
        <v>43797</v>
      </c>
      <c r="J107" s="307">
        <f t="shared" si="7"/>
        <v>77.33257072402219</v>
      </c>
      <c r="K107" s="308">
        <f t="shared" si="9"/>
        <v>4.3091039871135252E-2</v>
      </c>
      <c r="L107" s="304">
        <f t="shared" si="8"/>
        <v>0.20696000448310994</v>
      </c>
      <c r="M107" s="168"/>
    </row>
    <row r="108" spans="1:13" ht="13.5" customHeight="1" x14ac:dyDescent="0.15">
      <c r="A108" s="299"/>
      <c r="B108" s="280">
        <v>409</v>
      </c>
      <c r="C108" s="348" t="s">
        <v>104</v>
      </c>
      <c r="D108" s="301">
        <v>18574.102999999999</v>
      </c>
      <c r="E108" s="387">
        <v>21832</v>
      </c>
      <c r="F108" s="308">
        <f t="shared" si="10"/>
        <v>85.077423048735795</v>
      </c>
      <c r="G108" s="304">
        <f t="shared" si="6"/>
        <v>0.25709849717065564</v>
      </c>
      <c r="H108" s="301">
        <v>725302.93500000006</v>
      </c>
      <c r="I108" s="386">
        <v>800343</v>
      </c>
      <c r="J108" s="307">
        <f t="shared" si="7"/>
        <v>90.624011829927937</v>
      </c>
      <c r="K108" s="308">
        <f t="shared" si="9"/>
        <v>0.92278302895888276</v>
      </c>
      <c r="L108" s="304">
        <f t="shared" si="8"/>
        <v>2.5608752017527681</v>
      </c>
      <c r="M108" s="168"/>
    </row>
    <row r="109" spans="1:13" ht="13.5" customHeight="1" x14ac:dyDescent="0.15">
      <c r="A109" s="299"/>
      <c r="B109" s="280">
        <v>410</v>
      </c>
      <c r="C109" s="348" t="s">
        <v>105</v>
      </c>
      <c r="D109" s="301">
        <v>65755.691000000006</v>
      </c>
      <c r="E109" s="387">
        <v>64877</v>
      </c>
      <c r="F109" s="308">
        <f t="shared" si="10"/>
        <v>101.35439524022382</v>
      </c>
      <c r="G109" s="304">
        <f t="shared" si="6"/>
        <v>0.91017527664824571</v>
      </c>
      <c r="H109" s="301">
        <v>872334.58400000003</v>
      </c>
      <c r="I109" s="386">
        <v>761201</v>
      </c>
      <c r="J109" s="307">
        <f t="shared" si="7"/>
        <v>114.59976852368823</v>
      </c>
      <c r="K109" s="308">
        <f t="shared" si="9"/>
        <v>1.1098473628665337</v>
      </c>
      <c r="L109" s="304">
        <f t="shared" si="8"/>
        <v>7.5378979815845533</v>
      </c>
      <c r="M109" s="168"/>
    </row>
    <row r="110" spans="1:13" ht="13.5" customHeight="1" x14ac:dyDescent="0.15">
      <c r="A110" s="299"/>
      <c r="B110" s="280">
        <v>411</v>
      </c>
      <c r="C110" s="348" t="s">
        <v>106</v>
      </c>
      <c r="D110" s="301">
        <v>956.20500000000004</v>
      </c>
      <c r="E110" s="387">
        <v>542</v>
      </c>
      <c r="F110" s="308">
        <f t="shared" si="10"/>
        <v>176.42158671586716</v>
      </c>
      <c r="G110" s="304">
        <f t="shared" si="6"/>
        <v>1.3235571509809479E-2</v>
      </c>
      <c r="H110" s="301">
        <v>3359.0120000000002</v>
      </c>
      <c r="I110" s="386">
        <v>6363</v>
      </c>
      <c r="J110" s="307">
        <f t="shared" si="7"/>
        <v>52.789753261040396</v>
      </c>
      <c r="K110" s="308">
        <f t="shared" si="9"/>
        <v>4.2735788290574547E-3</v>
      </c>
      <c r="L110" s="304">
        <f t="shared" si="8"/>
        <v>28.466852753130979</v>
      </c>
      <c r="M110" s="168"/>
    </row>
    <row r="111" spans="1:13" ht="13.5" customHeight="1" x14ac:dyDescent="0.15">
      <c r="A111" s="299"/>
      <c r="B111" s="280">
        <v>412</v>
      </c>
      <c r="C111" s="348" t="s">
        <v>107</v>
      </c>
      <c r="D111" s="301">
        <v>321.73399999999998</v>
      </c>
      <c r="E111" s="387">
        <v>387</v>
      </c>
      <c r="F111" s="308">
        <f t="shared" si="10"/>
        <v>83.135400516795869</v>
      </c>
      <c r="G111" s="304">
        <f t="shared" si="6"/>
        <v>4.45336864389649E-3</v>
      </c>
      <c r="H111" s="301">
        <v>3017.2080000000001</v>
      </c>
      <c r="I111" s="386">
        <v>1336</v>
      </c>
      <c r="J111" s="307">
        <f t="shared" si="7"/>
        <v>225.83892215568864</v>
      </c>
      <c r="K111" s="308">
        <f t="shared" si="9"/>
        <v>3.8387109756269945E-3</v>
      </c>
      <c r="L111" s="304">
        <f t="shared" si="8"/>
        <v>10.663301966586326</v>
      </c>
      <c r="M111" s="168"/>
    </row>
    <row r="112" spans="1:13" ht="13.5" customHeight="1" x14ac:dyDescent="0.15">
      <c r="A112" s="299"/>
      <c r="B112" s="280">
        <v>413</v>
      </c>
      <c r="C112" s="348" t="s">
        <v>108</v>
      </c>
      <c r="D112" s="301">
        <v>5278.5910000000003</v>
      </c>
      <c r="E112" s="387">
        <v>8352</v>
      </c>
      <c r="F112" s="308">
        <f t="shared" si="10"/>
        <v>63.201520593869731</v>
      </c>
      <c r="G112" s="304">
        <f t="shared" si="6"/>
        <v>7.3065052631534802E-2</v>
      </c>
      <c r="H112" s="301">
        <v>62890.500999999997</v>
      </c>
      <c r="I112" s="386">
        <v>73912</v>
      </c>
      <c r="J112" s="307">
        <f t="shared" si="7"/>
        <v>85.088349659054003</v>
      </c>
      <c r="K112" s="308">
        <f t="shared" si="9"/>
        <v>8.0013859320066924E-2</v>
      </c>
      <c r="L112" s="304">
        <f t="shared" si="8"/>
        <v>8.3933041016798402</v>
      </c>
      <c r="M112" s="168"/>
    </row>
    <row r="113" spans="1:13" ht="13.5" customHeight="1" x14ac:dyDescent="0.15">
      <c r="A113" s="299"/>
      <c r="B113" s="280">
        <v>414</v>
      </c>
      <c r="C113" s="348" t="s">
        <v>109</v>
      </c>
      <c r="D113" s="301"/>
      <c r="E113" s="387"/>
      <c r="F113" s="308"/>
      <c r="G113" s="304">
        <f t="shared" si="6"/>
        <v>0</v>
      </c>
      <c r="H113" s="301">
        <v>333.62299999999999</v>
      </c>
      <c r="I113" s="386">
        <v>361</v>
      </c>
      <c r="J113" s="307">
        <f t="shared" si="7"/>
        <v>92.416343490304712</v>
      </c>
      <c r="K113" s="308">
        <f t="shared" si="9"/>
        <v>4.2445939153734342E-4</v>
      </c>
      <c r="L113" s="304">
        <f t="shared" si="8"/>
        <v>0</v>
      </c>
      <c r="M113" s="168"/>
    </row>
    <row r="114" spans="1:13" ht="13.5" customHeight="1" x14ac:dyDescent="0.15">
      <c r="A114" s="400"/>
      <c r="B114" s="401">
        <v>415</v>
      </c>
      <c r="C114" s="402" t="s">
        <v>333</v>
      </c>
      <c r="D114" s="301"/>
      <c r="E114" s="403"/>
      <c r="F114" s="404"/>
      <c r="G114" s="304"/>
      <c r="H114" s="432">
        <v>0.48099999999999998</v>
      </c>
      <c r="I114" s="386"/>
      <c r="J114" s="307" t="s">
        <v>311</v>
      </c>
      <c r="K114" s="404"/>
      <c r="L114" s="405"/>
      <c r="M114" s="168"/>
    </row>
    <row r="115" spans="1:13" ht="13.5" customHeight="1" thickBot="1" x14ac:dyDescent="0.2">
      <c r="A115" s="320" t="s">
        <v>110</v>
      </c>
      <c r="B115" s="321" t="s">
        <v>266</v>
      </c>
      <c r="C115" s="322"/>
      <c r="D115" s="323">
        <f>SUM(D69:D113)</f>
        <v>200551.90499999997</v>
      </c>
      <c r="E115" s="406">
        <f>SUM(E69:E113)</f>
        <v>227555</v>
      </c>
      <c r="F115" s="393">
        <f t="shared" ref="F115:F126" si="12">D115/E115*100</f>
        <v>88.133376546329444</v>
      </c>
      <c r="G115" s="394">
        <f t="shared" si="6"/>
        <v>2.7759937252534939</v>
      </c>
      <c r="H115" s="323">
        <f>SUM(H69:H113)</f>
        <v>3168279.495000001</v>
      </c>
      <c r="I115" s="324">
        <f>SUM(I69:I113)</f>
        <v>3225834</v>
      </c>
      <c r="J115" s="395">
        <f t="shared" si="7"/>
        <v>98.215825581849558</v>
      </c>
      <c r="K115" s="393">
        <f t="shared" si="9"/>
        <v>4.0309150947864572</v>
      </c>
      <c r="L115" s="394">
        <f t="shared" si="8"/>
        <v>6.3299940966855859</v>
      </c>
      <c r="M115" s="168"/>
    </row>
    <row r="116" spans="1:13" ht="13.5" customHeight="1" x14ac:dyDescent="0.15">
      <c r="A116" s="330" t="s">
        <v>111</v>
      </c>
      <c r="B116" s="275">
        <v>201</v>
      </c>
      <c r="C116" s="345" t="s">
        <v>112</v>
      </c>
      <c r="D116" s="407">
        <v>816.96600000000001</v>
      </c>
      <c r="E116" s="399">
        <v>1045</v>
      </c>
      <c r="F116" s="297">
        <f t="shared" si="12"/>
        <v>78.178564593301431</v>
      </c>
      <c r="G116" s="298">
        <f t="shared" si="6"/>
        <v>1.1308257030744466E-2</v>
      </c>
      <c r="H116" s="407">
        <v>15387.526</v>
      </c>
      <c r="I116" s="408">
        <v>20288</v>
      </c>
      <c r="J116" s="296">
        <f t="shared" si="7"/>
        <v>75.845455441640368</v>
      </c>
      <c r="K116" s="297">
        <f t="shared" si="9"/>
        <v>1.9577127246098298E-2</v>
      </c>
      <c r="L116" s="298">
        <f t="shared" si="8"/>
        <v>5.3092745383500892</v>
      </c>
      <c r="M116" s="168"/>
    </row>
    <row r="117" spans="1:13" ht="13.5" customHeight="1" x14ac:dyDescent="0.15">
      <c r="A117" s="299"/>
      <c r="B117" s="280">
        <v>202</v>
      </c>
      <c r="C117" s="348" t="s">
        <v>113</v>
      </c>
      <c r="D117" s="301">
        <v>10071.411</v>
      </c>
      <c r="E117" s="387">
        <v>12087</v>
      </c>
      <c r="F117" s="308">
        <f t="shared" si="12"/>
        <v>83.324323653512039</v>
      </c>
      <c r="G117" s="304">
        <f t="shared" si="6"/>
        <v>0.13940617388026813</v>
      </c>
      <c r="H117" s="301">
        <v>205175.94899999999</v>
      </c>
      <c r="I117" s="386">
        <v>202432</v>
      </c>
      <c r="J117" s="307">
        <f t="shared" si="7"/>
        <v>101.35549172067657</v>
      </c>
      <c r="K117" s="308">
        <f t="shared" si="9"/>
        <v>0.26103973188490304</v>
      </c>
      <c r="L117" s="304">
        <f t="shared" si="8"/>
        <v>4.9086703627236545</v>
      </c>
      <c r="M117" s="168"/>
    </row>
    <row r="118" spans="1:13" ht="13.5" customHeight="1" x14ac:dyDescent="0.15">
      <c r="A118" s="299"/>
      <c r="B118" s="280">
        <v>203</v>
      </c>
      <c r="C118" s="348" t="s">
        <v>114</v>
      </c>
      <c r="D118" s="301">
        <v>50074.767</v>
      </c>
      <c r="E118" s="387">
        <v>50762</v>
      </c>
      <c r="F118" s="308">
        <f t="shared" si="12"/>
        <v>98.64616642370278</v>
      </c>
      <c r="G118" s="304">
        <f t="shared" si="6"/>
        <v>0.69312350329223116</v>
      </c>
      <c r="H118" s="301">
        <v>316107.647</v>
      </c>
      <c r="I118" s="386">
        <v>299657</v>
      </c>
      <c r="J118" s="307">
        <f t="shared" si="7"/>
        <v>105.48982570071782</v>
      </c>
      <c r="K118" s="308">
        <f t="shared" si="9"/>
        <v>0.40217508836597404</v>
      </c>
      <c r="L118" s="304">
        <f t="shared" si="8"/>
        <v>15.841048919642239</v>
      </c>
      <c r="M118" s="168"/>
    </row>
    <row r="119" spans="1:13" ht="13.5" customHeight="1" x14ac:dyDescent="0.15">
      <c r="A119" s="299"/>
      <c r="B119" s="280">
        <v>204</v>
      </c>
      <c r="C119" s="348" t="s">
        <v>115</v>
      </c>
      <c r="D119" s="301">
        <v>6046.2160000000003</v>
      </c>
      <c r="E119" s="387">
        <v>5317</v>
      </c>
      <c r="F119" s="308">
        <f t="shared" si="12"/>
        <v>113.71480157983827</v>
      </c>
      <c r="G119" s="304">
        <f t="shared" si="6"/>
        <v>8.3690342794436587E-2</v>
      </c>
      <c r="H119" s="301">
        <v>251764.772</v>
      </c>
      <c r="I119" s="386">
        <v>240442</v>
      </c>
      <c r="J119" s="307">
        <f t="shared" si="7"/>
        <v>104.70914898395456</v>
      </c>
      <c r="K119" s="308">
        <f t="shared" si="9"/>
        <v>0.32031341344469055</v>
      </c>
      <c r="L119" s="304">
        <f t="shared" si="8"/>
        <v>2.4015337618401991</v>
      </c>
      <c r="M119" s="168"/>
    </row>
    <row r="120" spans="1:13" ht="13.5" customHeight="1" x14ac:dyDescent="0.15">
      <c r="A120" s="299"/>
      <c r="B120" s="280">
        <v>205</v>
      </c>
      <c r="C120" s="348" t="s">
        <v>116</v>
      </c>
      <c r="D120" s="301">
        <v>71931.346999999994</v>
      </c>
      <c r="E120" s="387">
        <v>78917</v>
      </c>
      <c r="F120" s="308">
        <f t="shared" si="12"/>
        <v>91.148101169583228</v>
      </c>
      <c r="G120" s="304">
        <f t="shared" si="6"/>
        <v>0.99565729839879469</v>
      </c>
      <c r="H120" s="301">
        <v>887574.00399999996</v>
      </c>
      <c r="I120" s="386">
        <v>909497</v>
      </c>
      <c r="J120" s="307">
        <f t="shared" si="7"/>
        <v>97.589547189270547</v>
      </c>
      <c r="K120" s="308">
        <f t="shared" si="9"/>
        <v>1.1292360589114168</v>
      </c>
      <c r="L120" s="304">
        <f t="shared" si="8"/>
        <v>8.1042647346395249</v>
      </c>
      <c r="M120" s="168"/>
    </row>
    <row r="121" spans="1:13" ht="13.5" customHeight="1" x14ac:dyDescent="0.15">
      <c r="A121" s="299"/>
      <c r="B121" s="280">
        <v>206</v>
      </c>
      <c r="C121" s="348" t="s">
        <v>117</v>
      </c>
      <c r="D121" s="301">
        <v>30817.016</v>
      </c>
      <c r="E121" s="387">
        <v>31348</v>
      </c>
      <c r="F121" s="308">
        <f t="shared" si="12"/>
        <v>98.306163072604306</v>
      </c>
      <c r="G121" s="304">
        <f t="shared" si="6"/>
        <v>0.42656210643841325</v>
      </c>
      <c r="H121" s="301">
        <v>748214.34199999995</v>
      </c>
      <c r="I121" s="386">
        <v>760747</v>
      </c>
      <c r="J121" s="307">
        <f t="shared" si="7"/>
        <v>98.35258528788151</v>
      </c>
      <c r="K121" s="308">
        <f t="shared" si="9"/>
        <v>0.95193258361933619</v>
      </c>
      <c r="L121" s="304">
        <f t="shared" si="8"/>
        <v>4.1187416853872607</v>
      </c>
      <c r="M121" s="168"/>
    </row>
    <row r="122" spans="1:13" ht="13.5" customHeight="1" x14ac:dyDescent="0.15">
      <c r="A122" s="299"/>
      <c r="B122" s="280">
        <v>207</v>
      </c>
      <c r="C122" s="348" t="s">
        <v>118</v>
      </c>
      <c r="D122" s="301">
        <v>21421.145</v>
      </c>
      <c r="E122" s="387">
        <v>19059</v>
      </c>
      <c r="F122" s="308">
        <f t="shared" si="12"/>
        <v>112.39385592108715</v>
      </c>
      <c r="G122" s="304">
        <f t="shared" si="6"/>
        <v>0.29650660315465599</v>
      </c>
      <c r="H122" s="301">
        <v>343195.36599999998</v>
      </c>
      <c r="I122" s="386">
        <v>352610</v>
      </c>
      <c r="J122" s="307">
        <f t="shared" si="7"/>
        <v>97.330015030770539</v>
      </c>
      <c r="K122" s="308">
        <f t="shared" si="9"/>
        <v>0.43663805022674063</v>
      </c>
      <c r="L122" s="304">
        <f t="shared" si="8"/>
        <v>6.2416766431514112</v>
      </c>
      <c r="M122" s="168"/>
    </row>
    <row r="123" spans="1:13" ht="13.5" customHeight="1" x14ac:dyDescent="0.15">
      <c r="A123" s="299"/>
      <c r="B123" s="280">
        <v>208</v>
      </c>
      <c r="C123" s="348" t="s">
        <v>119</v>
      </c>
      <c r="D123" s="301">
        <v>58246.819000000003</v>
      </c>
      <c r="E123" s="387">
        <v>61979</v>
      </c>
      <c r="F123" s="308">
        <f t="shared" si="12"/>
        <v>93.978313622355969</v>
      </c>
      <c r="G123" s="304">
        <f t="shared" si="6"/>
        <v>0.80623918311808607</v>
      </c>
      <c r="H123" s="301">
        <v>351144.69099999999</v>
      </c>
      <c r="I123" s="386">
        <v>338692</v>
      </c>
      <c r="J123" s="307">
        <f t="shared" si="7"/>
        <v>103.67670066018684</v>
      </c>
      <c r="K123" s="308">
        <f t="shared" si="9"/>
        <v>0.44675175837225989</v>
      </c>
      <c r="L123" s="304">
        <f t="shared" si="8"/>
        <v>16.587697462867236</v>
      </c>
      <c r="M123" s="168"/>
    </row>
    <row r="124" spans="1:13" ht="13.5" customHeight="1" x14ac:dyDescent="0.15">
      <c r="A124" s="299"/>
      <c r="B124" s="280">
        <v>209</v>
      </c>
      <c r="C124" s="348" t="s">
        <v>120</v>
      </c>
      <c r="D124" s="301">
        <v>661.18799999999999</v>
      </c>
      <c r="E124" s="387">
        <v>844</v>
      </c>
      <c r="F124" s="308">
        <f t="shared" si="12"/>
        <v>78.339810426540282</v>
      </c>
      <c r="G124" s="304">
        <f t="shared" si="6"/>
        <v>9.152013486049446E-3</v>
      </c>
      <c r="H124" s="301">
        <v>9720.2279999999992</v>
      </c>
      <c r="I124" s="386">
        <v>9987</v>
      </c>
      <c r="J124" s="307">
        <f t="shared" si="7"/>
        <v>97.328807449684589</v>
      </c>
      <c r="K124" s="308">
        <f t="shared" si="9"/>
        <v>1.2366779456105387E-2</v>
      </c>
      <c r="L124" s="304">
        <f t="shared" si="8"/>
        <v>6.802186121560112</v>
      </c>
      <c r="M124" s="168"/>
    </row>
    <row r="125" spans="1:13" ht="13.5" customHeight="1" x14ac:dyDescent="0.15">
      <c r="A125" s="299"/>
      <c r="B125" s="280">
        <v>210</v>
      </c>
      <c r="C125" s="348" t="s">
        <v>121</v>
      </c>
      <c r="D125" s="301">
        <v>93678.543000000005</v>
      </c>
      <c r="E125" s="207">
        <v>62813</v>
      </c>
      <c r="F125" s="409">
        <f t="shared" si="12"/>
        <v>149.13878178084155</v>
      </c>
      <c r="G125" s="304">
        <f t="shared" si="6"/>
        <v>1.2966770251266855</v>
      </c>
      <c r="H125" s="301">
        <v>1312697.4110000001</v>
      </c>
      <c r="I125" s="386">
        <v>1219821</v>
      </c>
      <c r="J125" s="307">
        <f t="shared" si="7"/>
        <v>107.61393770069543</v>
      </c>
      <c r="K125" s="308">
        <f t="shared" si="9"/>
        <v>1.6701089083957221</v>
      </c>
      <c r="L125" s="304">
        <f t="shared" si="8"/>
        <v>7.1363394347396945</v>
      </c>
      <c r="M125" s="168"/>
    </row>
    <row r="126" spans="1:13" ht="13.5" customHeight="1" x14ac:dyDescent="0.15">
      <c r="A126" s="299"/>
      <c r="B126" s="280">
        <v>211</v>
      </c>
      <c r="C126" s="348" t="s">
        <v>122</v>
      </c>
      <c r="D126" s="301">
        <v>3.4420000000000002</v>
      </c>
      <c r="E126" s="207">
        <v>2</v>
      </c>
      <c r="F126" s="409">
        <f t="shared" si="12"/>
        <v>172.10000000000002</v>
      </c>
      <c r="G126" s="304">
        <f t="shared" si="6"/>
        <v>4.7643378916408339E-5</v>
      </c>
      <c r="H126" s="301">
        <v>216.26</v>
      </c>
      <c r="I126" s="386">
        <v>227</v>
      </c>
      <c r="J126" s="307">
        <f t="shared" si="7"/>
        <v>95.268722466960355</v>
      </c>
      <c r="K126" s="308">
        <f t="shared" si="9"/>
        <v>2.7514166593390108E-4</v>
      </c>
      <c r="L126" s="304">
        <f t="shared" si="8"/>
        <v>1.5916027004531583</v>
      </c>
      <c r="M126" s="168"/>
    </row>
    <row r="127" spans="1:13" ht="13.5" customHeight="1" x14ac:dyDescent="0.15">
      <c r="A127" s="299"/>
      <c r="B127" s="280">
        <v>212</v>
      </c>
      <c r="C127" s="348" t="s">
        <v>123</v>
      </c>
      <c r="D127" s="301"/>
      <c r="E127" s="207"/>
      <c r="F127" s="409"/>
      <c r="G127" s="304">
        <f t="shared" si="6"/>
        <v>0</v>
      </c>
      <c r="H127" s="301">
        <v>3.2109999999999999</v>
      </c>
      <c r="I127" s="386">
        <v>2</v>
      </c>
      <c r="J127" s="307">
        <f t="shared" si="7"/>
        <v>160.54999999999998</v>
      </c>
      <c r="K127" s="308">
        <f t="shared" si="9"/>
        <v>4.0852672214637769E-6</v>
      </c>
      <c r="L127" s="304">
        <f t="shared" si="8"/>
        <v>0</v>
      </c>
      <c r="M127" s="168"/>
    </row>
    <row r="128" spans="1:13" ht="13.5" customHeight="1" x14ac:dyDescent="0.15">
      <c r="A128" s="299"/>
      <c r="B128" s="280">
        <v>213</v>
      </c>
      <c r="C128" s="348" t="s">
        <v>124</v>
      </c>
      <c r="D128" s="301">
        <v>526209.304</v>
      </c>
      <c r="E128" s="207">
        <v>530114</v>
      </c>
      <c r="F128" s="409">
        <f t="shared" ref="F128:F145" si="13">D128/E128*100</f>
        <v>99.263423339130824</v>
      </c>
      <c r="G128" s="304">
        <f t="shared" si="6"/>
        <v>7.2836691632224007</v>
      </c>
      <c r="H128" s="301">
        <v>2722617.9589999998</v>
      </c>
      <c r="I128" s="386">
        <v>2869299</v>
      </c>
      <c r="J128" s="307">
        <f t="shared" si="7"/>
        <v>94.887913702963672</v>
      </c>
      <c r="K128" s="308">
        <f t="shared" si="9"/>
        <v>3.4639121471414853</v>
      </c>
      <c r="L128" s="304">
        <f t="shared" si="8"/>
        <v>19.327328032217686</v>
      </c>
      <c r="M128" s="168"/>
    </row>
    <row r="129" spans="1:13" ht="13.5" customHeight="1" x14ac:dyDescent="0.15">
      <c r="A129" s="299"/>
      <c r="B129" s="280">
        <v>215</v>
      </c>
      <c r="C129" s="348" t="s">
        <v>125</v>
      </c>
      <c r="D129" s="301">
        <v>12064.152</v>
      </c>
      <c r="E129" s="207">
        <v>13384</v>
      </c>
      <c r="F129" s="409">
        <f t="shared" si="13"/>
        <v>90.138613269575615</v>
      </c>
      <c r="G129" s="304">
        <f t="shared" si="6"/>
        <v>0.16698924027924039</v>
      </c>
      <c r="H129" s="301">
        <v>892516.67700000003</v>
      </c>
      <c r="I129" s="386">
        <v>857321</v>
      </c>
      <c r="J129" s="307">
        <f t="shared" si="7"/>
        <v>104.10530909659276</v>
      </c>
      <c r="K129" s="308">
        <f t="shared" si="9"/>
        <v>1.1355244861905553</v>
      </c>
      <c r="L129" s="304">
        <f t="shared" si="8"/>
        <v>1.3517004567971787</v>
      </c>
      <c r="M129" s="168"/>
    </row>
    <row r="130" spans="1:13" ht="13.5" customHeight="1" x14ac:dyDescent="0.15">
      <c r="A130" s="299"/>
      <c r="B130" s="280">
        <v>217</v>
      </c>
      <c r="C130" s="348" t="s">
        <v>126</v>
      </c>
      <c r="D130" s="301">
        <v>3860.4940000000001</v>
      </c>
      <c r="E130" s="207">
        <v>4203</v>
      </c>
      <c r="F130" s="409">
        <f t="shared" si="13"/>
        <v>91.850916012372124</v>
      </c>
      <c r="G130" s="304">
        <f t="shared" ref="G130:G176" si="14">D130/$D$8*100</f>
        <v>5.3436077410377945E-2</v>
      </c>
      <c r="H130" s="301">
        <v>40076.478999999999</v>
      </c>
      <c r="I130" s="386">
        <v>36521</v>
      </c>
      <c r="J130" s="307">
        <f t="shared" si="7"/>
        <v>109.73543714575176</v>
      </c>
      <c r="K130" s="308">
        <f t="shared" si="9"/>
        <v>5.0988204923818573E-2</v>
      </c>
      <c r="L130" s="304">
        <f t="shared" si="8"/>
        <v>9.6328172941540107</v>
      </c>
      <c r="M130" s="168"/>
    </row>
    <row r="131" spans="1:13" ht="13.5" customHeight="1" x14ac:dyDescent="0.15">
      <c r="A131" s="299"/>
      <c r="B131" s="280">
        <v>218</v>
      </c>
      <c r="C131" s="348" t="s">
        <v>127</v>
      </c>
      <c r="D131" s="301">
        <v>23997.058000000001</v>
      </c>
      <c r="E131" s="207">
        <v>20244</v>
      </c>
      <c r="F131" s="409">
        <f t="shared" si="13"/>
        <v>118.53911282355267</v>
      </c>
      <c r="G131" s="304">
        <f t="shared" si="14"/>
        <v>0.3321618033622975</v>
      </c>
      <c r="H131" s="301">
        <v>371423.76299999998</v>
      </c>
      <c r="I131" s="386">
        <v>370644</v>
      </c>
      <c r="J131" s="307">
        <f t="shared" si="7"/>
        <v>100.21038058082688</v>
      </c>
      <c r="K131" s="308">
        <f t="shared" si="9"/>
        <v>0.47255226541782325</v>
      </c>
      <c r="L131" s="304">
        <f t="shared" si="8"/>
        <v>6.4608300250299289</v>
      </c>
      <c r="M131" s="168"/>
    </row>
    <row r="132" spans="1:13" ht="13.5" customHeight="1" x14ac:dyDescent="0.15">
      <c r="A132" s="299"/>
      <c r="B132" s="280">
        <v>219</v>
      </c>
      <c r="C132" s="348" t="s">
        <v>128</v>
      </c>
      <c r="D132" s="301"/>
      <c r="E132" s="207"/>
      <c r="F132" s="409"/>
      <c r="G132" s="304">
        <f t="shared" si="14"/>
        <v>0</v>
      </c>
      <c r="H132" s="301">
        <v>1.681</v>
      </c>
      <c r="I132" s="386">
        <v>2</v>
      </c>
      <c r="J132" s="307">
        <f t="shared" si="7"/>
        <v>84.05</v>
      </c>
      <c r="K132" s="308">
        <f t="shared" si="9"/>
        <v>2.138690189747932E-6</v>
      </c>
      <c r="L132" s="304">
        <f t="shared" si="8"/>
        <v>0</v>
      </c>
      <c r="M132" s="168"/>
    </row>
    <row r="133" spans="1:13" ht="13.5" customHeight="1" x14ac:dyDescent="0.15">
      <c r="A133" s="299"/>
      <c r="B133" s="280">
        <v>220</v>
      </c>
      <c r="C133" s="348" t="s">
        <v>129</v>
      </c>
      <c r="D133" s="301">
        <v>105018.723</v>
      </c>
      <c r="E133" s="207">
        <v>87486</v>
      </c>
      <c r="F133" s="409">
        <f t="shared" si="13"/>
        <v>120.04060421095946</v>
      </c>
      <c r="G133" s="304">
        <f t="shared" si="14"/>
        <v>1.453645210112239</v>
      </c>
      <c r="H133" s="301">
        <v>1264793.4010000001</v>
      </c>
      <c r="I133" s="386">
        <v>1260310</v>
      </c>
      <c r="J133" s="307">
        <f t="shared" si="7"/>
        <v>100.35573795336067</v>
      </c>
      <c r="K133" s="308">
        <f t="shared" si="9"/>
        <v>1.6091619504917443</v>
      </c>
      <c r="L133" s="304">
        <f t="shared" si="8"/>
        <v>8.3032314144719344</v>
      </c>
      <c r="M133" s="168"/>
    </row>
    <row r="134" spans="1:13" ht="13.5" customHeight="1" x14ac:dyDescent="0.15">
      <c r="A134" s="299"/>
      <c r="B134" s="280">
        <v>221</v>
      </c>
      <c r="C134" s="348" t="s">
        <v>130</v>
      </c>
      <c r="D134" s="301">
        <v>28.725000000000001</v>
      </c>
      <c r="E134" s="207">
        <v>107</v>
      </c>
      <c r="F134" s="409">
        <f t="shared" si="13"/>
        <v>26.845794392523363</v>
      </c>
      <c r="G134" s="304">
        <f t="shared" si="14"/>
        <v>3.9760489813301265E-4</v>
      </c>
      <c r="H134" s="301">
        <v>24059.277999999998</v>
      </c>
      <c r="I134" s="386">
        <v>19420</v>
      </c>
      <c r="J134" s="307">
        <f t="shared" si="7"/>
        <v>123.88917610710605</v>
      </c>
      <c r="K134" s="308">
        <f t="shared" si="9"/>
        <v>3.0609959447363617E-2</v>
      </c>
      <c r="L134" s="304">
        <f t="shared" si="8"/>
        <v>0.11939261020218481</v>
      </c>
      <c r="M134" s="168"/>
    </row>
    <row r="135" spans="1:13" ht="13.5" customHeight="1" x14ac:dyDescent="0.15">
      <c r="A135" s="299"/>
      <c r="B135" s="280">
        <v>222</v>
      </c>
      <c r="C135" s="348" t="s">
        <v>131</v>
      </c>
      <c r="D135" s="301">
        <v>18842.431</v>
      </c>
      <c r="E135" s="207">
        <v>17201</v>
      </c>
      <c r="F135" s="409">
        <f t="shared" si="13"/>
        <v>109.5426486832161</v>
      </c>
      <c r="G135" s="304">
        <f t="shared" si="14"/>
        <v>0.26081263214389272</v>
      </c>
      <c r="H135" s="301">
        <v>195599.63099999999</v>
      </c>
      <c r="I135" s="386">
        <v>215050</v>
      </c>
      <c r="J135" s="307">
        <f t="shared" si="7"/>
        <v>90.955420134852361</v>
      </c>
      <c r="K135" s="308">
        <f t="shared" si="9"/>
        <v>0.2488560451743102</v>
      </c>
      <c r="L135" s="304">
        <f t="shared" si="8"/>
        <v>9.6331628560178633</v>
      </c>
      <c r="M135" s="168"/>
    </row>
    <row r="136" spans="1:13" ht="13.5" customHeight="1" x14ac:dyDescent="0.15">
      <c r="A136" s="299"/>
      <c r="B136" s="280">
        <v>225</v>
      </c>
      <c r="C136" s="348" t="s">
        <v>132</v>
      </c>
      <c r="D136" s="301">
        <v>54248.762999999999</v>
      </c>
      <c r="E136" s="207">
        <v>32537</v>
      </c>
      <c r="F136" s="409">
        <f t="shared" si="13"/>
        <v>166.72945569659157</v>
      </c>
      <c r="G136" s="304">
        <f t="shared" si="14"/>
        <v>0.75089900388013731</v>
      </c>
      <c r="H136" s="301">
        <v>231893.56299999999</v>
      </c>
      <c r="I136" s="386">
        <v>206142</v>
      </c>
      <c r="J136" s="307">
        <f t="shared" si="7"/>
        <v>112.49214764579756</v>
      </c>
      <c r="K136" s="308">
        <f t="shared" si="9"/>
        <v>0.29503181930624273</v>
      </c>
      <c r="L136" s="304">
        <f t="shared" si="8"/>
        <v>23.393820120828451</v>
      </c>
      <c r="M136" s="168"/>
    </row>
    <row r="137" spans="1:13" ht="13.5" customHeight="1" x14ac:dyDescent="0.15">
      <c r="A137" s="299"/>
      <c r="B137" s="280">
        <v>228</v>
      </c>
      <c r="C137" s="348" t="s">
        <v>316</v>
      </c>
      <c r="D137" s="301">
        <v>465.42399999999998</v>
      </c>
      <c r="E137" s="207">
        <v>279</v>
      </c>
      <c r="F137" s="409">
        <f t="shared" si="13"/>
        <v>166.81863799283155</v>
      </c>
      <c r="G137" s="304">
        <f t="shared" si="14"/>
        <v>6.4422928497357441E-3</v>
      </c>
      <c r="H137" s="301">
        <v>37961.654000000002</v>
      </c>
      <c r="I137" s="386">
        <v>40189</v>
      </c>
      <c r="J137" s="307">
        <f t="shared" si="7"/>
        <v>94.457821792032647</v>
      </c>
      <c r="K137" s="308">
        <f t="shared" si="9"/>
        <v>4.8297571086499312E-2</v>
      </c>
      <c r="L137" s="304">
        <f t="shared" si="8"/>
        <v>1.2260372005919447</v>
      </c>
      <c r="M137" s="168"/>
    </row>
    <row r="138" spans="1:13" ht="13.5" customHeight="1" x14ac:dyDescent="0.15">
      <c r="A138" s="299"/>
      <c r="B138" s="280">
        <v>230</v>
      </c>
      <c r="C138" s="348" t="s">
        <v>133</v>
      </c>
      <c r="D138" s="301">
        <v>807.41099999999994</v>
      </c>
      <c r="E138" s="207">
        <v>1058</v>
      </c>
      <c r="F138" s="409">
        <f t="shared" si="13"/>
        <v>76.314839319470693</v>
      </c>
      <c r="G138" s="304">
        <f t="shared" si="14"/>
        <v>1.117599890013834E-2</v>
      </c>
      <c r="H138" s="301">
        <v>58560.834999999999</v>
      </c>
      <c r="I138" s="386">
        <v>23425</v>
      </c>
      <c r="J138" s="307">
        <f t="shared" si="7"/>
        <v>249.99289220917822</v>
      </c>
      <c r="K138" s="308">
        <f t="shared" si="9"/>
        <v>7.4505344032092399E-2</v>
      </c>
      <c r="L138" s="304">
        <f t="shared" si="8"/>
        <v>1.3787559552386845</v>
      </c>
      <c r="M138" s="168"/>
    </row>
    <row r="139" spans="1:13" ht="13.5" customHeight="1" x14ac:dyDescent="0.15">
      <c r="A139" s="299"/>
      <c r="B139" s="280">
        <v>233</v>
      </c>
      <c r="C139" s="348" t="s">
        <v>134</v>
      </c>
      <c r="D139" s="301">
        <v>2.0640000000000001</v>
      </c>
      <c r="E139" s="207">
        <v>2</v>
      </c>
      <c r="F139" s="409">
        <f t="shared" si="13"/>
        <v>103.2</v>
      </c>
      <c r="G139" s="304">
        <f t="shared" si="14"/>
        <v>2.856941722355224E-5</v>
      </c>
      <c r="H139" s="301">
        <v>98.778999999999996</v>
      </c>
      <c r="I139" s="386">
        <v>70</v>
      </c>
      <c r="J139" s="307">
        <f t="shared" si="7"/>
        <v>141.11285714285714</v>
      </c>
      <c r="K139" s="308">
        <f t="shared" si="9"/>
        <v>1.2567381216722841E-4</v>
      </c>
      <c r="L139" s="304">
        <f t="shared" si="8"/>
        <v>2.0895129531580601</v>
      </c>
      <c r="M139" s="168"/>
    </row>
    <row r="140" spans="1:13" ht="13.5" customHeight="1" x14ac:dyDescent="0.15">
      <c r="A140" s="299"/>
      <c r="B140" s="280">
        <v>234</v>
      </c>
      <c r="C140" s="348" t="s">
        <v>135</v>
      </c>
      <c r="D140" s="301">
        <v>11828.206</v>
      </c>
      <c r="E140" s="207">
        <v>15647</v>
      </c>
      <c r="F140" s="409">
        <f t="shared" si="13"/>
        <v>75.594081932638844</v>
      </c>
      <c r="G140" s="304">
        <f t="shared" si="14"/>
        <v>0.16372332956401353</v>
      </c>
      <c r="H140" s="301">
        <v>83735.055999999997</v>
      </c>
      <c r="I140" s="386">
        <v>83384</v>
      </c>
      <c r="J140" s="307">
        <f t="shared" ref="J140:J202" si="15">H140/I140*100</f>
        <v>100.42101122517508</v>
      </c>
      <c r="K140" s="308">
        <f t="shared" si="9"/>
        <v>0.10653381487518959</v>
      </c>
      <c r="L140" s="304">
        <f t="shared" si="8"/>
        <v>14.12575158485593</v>
      </c>
      <c r="M140" s="168"/>
    </row>
    <row r="141" spans="1:13" ht="13.5" customHeight="1" x14ac:dyDescent="0.15">
      <c r="A141" s="299"/>
      <c r="B141" s="280">
        <v>241</v>
      </c>
      <c r="C141" s="348" t="s">
        <v>136</v>
      </c>
      <c r="D141" s="301">
        <v>211.911</v>
      </c>
      <c r="E141" s="207">
        <v>408</v>
      </c>
      <c r="F141" s="409">
        <f t="shared" si="13"/>
        <v>51.938970588235293</v>
      </c>
      <c r="G141" s="304">
        <f t="shared" si="14"/>
        <v>2.9332237273547372E-3</v>
      </c>
      <c r="H141" s="301">
        <v>11626.304</v>
      </c>
      <c r="I141" s="386">
        <v>12479</v>
      </c>
      <c r="J141" s="307">
        <f t="shared" si="15"/>
        <v>93.166952480166671</v>
      </c>
      <c r="K141" s="308">
        <f t="shared" si="9"/>
        <v>1.479182766676213E-2</v>
      </c>
      <c r="L141" s="304">
        <f t="shared" si="8"/>
        <v>1.8226858681830442</v>
      </c>
      <c r="M141" s="168"/>
    </row>
    <row r="142" spans="1:13" ht="13.5" customHeight="1" x14ac:dyDescent="0.15">
      <c r="A142" s="299"/>
      <c r="B142" s="280">
        <v>242</v>
      </c>
      <c r="C142" s="348" t="s">
        <v>137</v>
      </c>
      <c r="D142" s="301">
        <v>1002.228</v>
      </c>
      <c r="E142" s="207">
        <v>2850</v>
      </c>
      <c r="F142" s="409">
        <f t="shared" si="13"/>
        <v>35.165894736842098</v>
      </c>
      <c r="G142" s="304">
        <f t="shared" si="14"/>
        <v>1.387261137845267E-2</v>
      </c>
      <c r="H142" s="301">
        <v>14424.884</v>
      </c>
      <c r="I142" s="386">
        <v>19159</v>
      </c>
      <c r="J142" s="307">
        <f t="shared" si="15"/>
        <v>75.290380500026103</v>
      </c>
      <c r="K142" s="308">
        <f t="shared" si="9"/>
        <v>1.8352384235010059E-2</v>
      </c>
      <c r="L142" s="304">
        <f t="shared" si="8"/>
        <v>6.9479102916876148</v>
      </c>
      <c r="M142" s="168"/>
    </row>
    <row r="143" spans="1:13" ht="13.5" customHeight="1" x14ac:dyDescent="0.15">
      <c r="A143" s="299"/>
      <c r="B143" s="280">
        <v>243</v>
      </c>
      <c r="C143" s="348" t="s">
        <v>138</v>
      </c>
      <c r="D143" s="301">
        <v>66.870999999999995</v>
      </c>
      <c r="E143" s="207">
        <v>94</v>
      </c>
      <c r="F143" s="409">
        <f t="shared" si="13"/>
        <v>71.139361702127658</v>
      </c>
      <c r="G143" s="304">
        <f t="shared" si="14"/>
        <v>9.2561312943612484E-4</v>
      </c>
      <c r="H143" s="301">
        <v>1028.3499999999999</v>
      </c>
      <c r="I143" s="386">
        <v>1124</v>
      </c>
      <c r="J143" s="307">
        <f t="shared" si="15"/>
        <v>91.490213523131672</v>
      </c>
      <c r="K143" s="308">
        <f t="shared" si="9"/>
        <v>1.3083414971013002E-3</v>
      </c>
      <c r="L143" s="304">
        <f t="shared" si="8"/>
        <v>6.5027471191714881</v>
      </c>
      <c r="M143" s="168"/>
    </row>
    <row r="144" spans="1:13" ht="13.5" customHeight="1" x14ac:dyDescent="0.15">
      <c r="A144" s="299"/>
      <c r="B144" s="280">
        <v>244</v>
      </c>
      <c r="C144" s="348" t="s">
        <v>482</v>
      </c>
      <c r="D144" s="301">
        <v>315.16399999999999</v>
      </c>
      <c r="E144" s="207">
        <v>256</v>
      </c>
      <c r="F144" s="409">
        <f t="shared" si="13"/>
        <v>123.11093749999999</v>
      </c>
      <c r="G144" s="304">
        <f t="shared" si="14"/>
        <v>4.3624282024436129E-3</v>
      </c>
      <c r="H144" s="301">
        <v>889.28800000000001</v>
      </c>
      <c r="I144" s="386">
        <v>768</v>
      </c>
      <c r="J144" s="307">
        <f t="shared" si="15"/>
        <v>115.79270833333332</v>
      </c>
      <c r="K144" s="308">
        <f t="shared" si="9"/>
        <v>1.1314167290068762E-3</v>
      </c>
      <c r="L144" s="304">
        <f t="shared" ref="L144:L209" si="16">D144/H144*100</f>
        <v>35.440037423196983</v>
      </c>
      <c r="M144" s="168"/>
    </row>
    <row r="145" spans="1:13" ht="13.5" customHeight="1" x14ac:dyDescent="0.15">
      <c r="A145" s="299"/>
      <c r="B145" s="280">
        <v>247</v>
      </c>
      <c r="C145" s="348" t="s">
        <v>139</v>
      </c>
      <c r="D145" s="301">
        <v>20.667999999999999</v>
      </c>
      <c r="E145" s="207">
        <v>27</v>
      </c>
      <c r="F145" s="409">
        <f t="shared" si="13"/>
        <v>76.548148148148144</v>
      </c>
      <c r="G145" s="304">
        <f t="shared" si="14"/>
        <v>2.8608174184902019E-4</v>
      </c>
      <c r="H145" s="301">
        <v>39.155999999999999</v>
      </c>
      <c r="I145" s="386">
        <v>46</v>
      </c>
      <c r="J145" s="307">
        <f t="shared" si="15"/>
        <v>85.121739130434776</v>
      </c>
      <c r="K145" s="308">
        <f t="shared" ref="K145:K210" si="17">H145/$H$8*100</f>
        <v>4.9817104741088653E-5</v>
      </c>
      <c r="L145" s="304">
        <f t="shared" si="16"/>
        <v>52.783736847481869</v>
      </c>
      <c r="M145" s="168"/>
    </row>
    <row r="146" spans="1:13" ht="13.5" customHeight="1" x14ac:dyDescent="0.15">
      <c r="A146" s="299"/>
      <c r="B146" s="280">
        <v>248</v>
      </c>
      <c r="C146" s="348" t="s">
        <v>334</v>
      </c>
      <c r="D146" s="301">
        <v>1.5129999999999999</v>
      </c>
      <c r="E146" s="207"/>
      <c r="F146" s="409" t="s">
        <v>493</v>
      </c>
      <c r="G146" s="304">
        <f t="shared" si="14"/>
        <v>2.0942600900791924E-5</v>
      </c>
      <c r="H146" s="301">
        <v>32.784999999999997</v>
      </c>
      <c r="I146" s="386">
        <v>18</v>
      </c>
      <c r="J146" s="307">
        <f t="shared" si="15"/>
        <v>182.13888888888889</v>
      </c>
      <c r="K146" s="308">
        <f t="shared" si="17"/>
        <v>4.1711456199218288E-5</v>
      </c>
      <c r="L146" s="304">
        <f t="shared" si="16"/>
        <v>4.6149153576330644</v>
      </c>
      <c r="M146" s="168"/>
    </row>
    <row r="147" spans="1:13" ht="13.5" customHeight="1" x14ac:dyDescent="0.15">
      <c r="A147" s="299"/>
      <c r="B147" s="280">
        <v>249</v>
      </c>
      <c r="C147" s="348" t="s">
        <v>317</v>
      </c>
      <c r="D147" s="301">
        <v>15</v>
      </c>
      <c r="E147" s="207"/>
      <c r="F147" s="409"/>
      <c r="G147" s="304">
        <f t="shared" si="14"/>
        <v>2.0762657865953661E-4</v>
      </c>
      <c r="H147" s="410">
        <v>1496</v>
      </c>
      <c r="I147" s="386"/>
      <c r="J147" s="307" t="s">
        <v>493</v>
      </c>
      <c r="K147" s="308">
        <f t="shared" si="17"/>
        <v>1.9033197643443819E-3</v>
      </c>
      <c r="L147" s="304">
        <f t="shared" si="16"/>
        <v>1.0026737967914439</v>
      </c>
      <c r="M147" s="168"/>
    </row>
    <row r="148" spans="1:13" ht="13.5" customHeight="1" x14ac:dyDescent="0.15">
      <c r="A148" s="299"/>
      <c r="B148" s="311"/>
      <c r="C148" s="312" t="s">
        <v>267</v>
      </c>
      <c r="D148" s="313">
        <f>D118+D119+D120+D121+D122+D123+D124+D125+D128+D130+D131+D133+D134+D135+D136+D138+D139+D141+D142</f>
        <v>1067106.1529999999</v>
      </c>
      <c r="E148" s="358">
        <f>E118+E119+E120+E121+E122+E123+E124+E125+E128+E130+E131+E133+E134+E135+E136+E138+E139+E141+E142</f>
        <v>1007249</v>
      </c>
      <c r="F148" s="392">
        <f t="shared" ref="F148:F155" si="18">D148/E148*100</f>
        <v>105.94263712349181</v>
      </c>
      <c r="G148" s="390">
        <f t="shared" si="14"/>
        <v>14.770639974261998</v>
      </c>
      <c r="H148" s="391">
        <f>H118+H119+H120+H121+H122+H123+H124+H125+H128+H130+H131+H133+H134+H135+H136+H138+H139+H141+H142</f>
        <v>9155593.3369999994</v>
      </c>
      <c r="I148" s="314">
        <f>I118+I119+I120+I121+I122+I123+I124+I125+I128+I130+I131+I133+I134+I135+I136+I138+I139+I141+I142</f>
        <v>9163972</v>
      </c>
      <c r="J148" s="392">
        <f t="shared" si="15"/>
        <v>99.908569526401863</v>
      </c>
      <c r="K148" s="389">
        <f t="shared" si="17"/>
        <v>11.648410262441065</v>
      </c>
      <c r="L148" s="390">
        <f t="shared" si="16"/>
        <v>11.655237555031656</v>
      </c>
      <c r="M148" s="168"/>
    </row>
    <row r="149" spans="1:13" ht="13.5" customHeight="1" x14ac:dyDescent="0.15">
      <c r="A149" s="299"/>
      <c r="B149" s="311"/>
      <c r="C149" s="312" t="s">
        <v>474</v>
      </c>
      <c r="D149" s="411">
        <f>D116+D117+D129</f>
        <v>22952.529000000002</v>
      </c>
      <c r="E149" s="412">
        <f>E116+E117+E129</f>
        <v>26516</v>
      </c>
      <c r="F149" s="392">
        <f t="shared" si="18"/>
        <v>86.561053703424349</v>
      </c>
      <c r="G149" s="390">
        <f t="shared" si="14"/>
        <v>0.317703671190253</v>
      </c>
      <c r="H149" s="413">
        <f>H116+H117+H129</f>
        <v>1113080.152</v>
      </c>
      <c r="I149" s="414">
        <f>I116+I117+I129</f>
        <v>1080041</v>
      </c>
      <c r="J149" s="392">
        <f t="shared" si="15"/>
        <v>103.05906460958427</v>
      </c>
      <c r="K149" s="389">
        <f t="shared" si="17"/>
        <v>1.4161413453215568</v>
      </c>
      <c r="L149" s="390">
        <f t="shared" si="16"/>
        <v>2.0620733339605901</v>
      </c>
      <c r="M149" s="168"/>
    </row>
    <row r="150" spans="1:13" ht="13.5" customHeight="1" x14ac:dyDescent="0.15">
      <c r="A150" s="299"/>
      <c r="B150" s="311"/>
      <c r="C150" s="312" t="s">
        <v>268</v>
      </c>
      <c r="D150" s="358">
        <f>D151-D148-D149</f>
        <v>12716.28800000027</v>
      </c>
      <c r="E150" s="314">
        <f>E151-E148-E149</f>
        <v>16305</v>
      </c>
      <c r="F150" s="392">
        <f t="shared" si="18"/>
        <v>77.990113462129841</v>
      </c>
      <c r="G150" s="390">
        <f t="shared" si="14"/>
        <v>0.17601595804595849</v>
      </c>
      <c r="H150" s="391">
        <f>H151-H148-H149</f>
        <v>125403.44099999848</v>
      </c>
      <c r="I150" s="314">
        <f>I151-I148-I149</f>
        <v>125760</v>
      </c>
      <c r="J150" s="392">
        <f t="shared" si="15"/>
        <v>99.716476622136199</v>
      </c>
      <c r="K150" s="389">
        <f t="shared" si="17"/>
        <v>0.15954735813642495</v>
      </c>
      <c r="L150" s="390">
        <f t="shared" si="16"/>
        <v>10.140302290429513</v>
      </c>
      <c r="M150" s="168"/>
    </row>
    <row r="151" spans="1:13" ht="13.5" customHeight="1" thickBot="1" x14ac:dyDescent="0.2">
      <c r="A151" s="320" t="s">
        <v>144</v>
      </c>
      <c r="B151" s="321" t="s">
        <v>475</v>
      </c>
      <c r="C151" s="322"/>
      <c r="D151" s="415">
        <f>SUM(D116:D147)</f>
        <v>1102774.9700000002</v>
      </c>
      <c r="E151" s="324">
        <f>SUM(E116:E146)</f>
        <v>1050070</v>
      </c>
      <c r="F151" s="395">
        <f t="shared" si="18"/>
        <v>105.01918633995831</v>
      </c>
      <c r="G151" s="394">
        <f t="shared" si="14"/>
        <v>15.264359603498212</v>
      </c>
      <c r="H151" s="416">
        <f>SUM(H116:H147)</f>
        <v>10394076.929999998</v>
      </c>
      <c r="I151" s="324">
        <f>SUM(I116:I146)</f>
        <v>10369773</v>
      </c>
      <c r="J151" s="395">
        <f t="shared" si="15"/>
        <v>100.23437282571179</v>
      </c>
      <c r="K151" s="393">
        <f t="shared" si="17"/>
        <v>13.224098965899048</v>
      </c>
      <c r="L151" s="394">
        <f t="shared" si="16"/>
        <v>10.609647950719953</v>
      </c>
      <c r="M151" s="168"/>
    </row>
    <row r="152" spans="1:13" ht="13.5" customHeight="1" x14ac:dyDescent="0.15">
      <c r="A152" s="350" t="s">
        <v>145</v>
      </c>
      <c r="B152" s="275">
        <v>150</v>
      </c>
      <c r="C152" s="345" t="s">
        <v>146</v>
      </c>
      <c r="D152" s="407">
        <v>229.97300000000001</v>
      </c>
      <c r="E152" s="254">
        <v>554</v>
      </c>
      <c r="F152" s="409">
        <f t="shared" si="18"/>
        <v>41.511371841155238</v>
      </c>
      <c r="G152" s="298">
        <f t="shared" si="14"/>
        <v>3.1832338116046409E-3</v>
      </c>
      <c r="H152" s="301">
        <v>489.738</v>
      </c>
      <c r="I152" s="397">
        <v>946</v>
      </c>
      <c r="J152" s="296">
        <f t="shared" si="15"/>
        <v>51.7693446088795</v>
      </c>
      <c r="K152" s="297">
        <f t="shared" si="17"/>
        <v>6.2308022376369586E-4</v>
      </c>
      <c r="L152" s="298">
        <f t="shared" si="16"/>
        <v>46.958373661018754</v>
      </c>
      <c r="M152" s="168"/>
    </row>
    <row r="153" spans="1:13" ht="13.5" customHeight="1" x14ac:dyDescent="0.15">
      <c r="A153" s="299" t="s">
        <v>476</v>
      </c>
      <c r="B153" s="280">
        <v>151</v>
      </c>
      <c r="C153" s="348" t="s">
        <v>148</v>
      </c>
      <c r="D153" s="301">
        <v>34.024999999999999</v>
      </c>
      <c r="E153" s="207">
        <v>50</v>
      </c>
      <c r="F153" s="409">
        <f t="shared" si="18"/>
        <v>68.05</v>
      </c>
      <c r="G153" s="304">
        <f t="shared" si="14"/>
        <v>4.7096628925938225E-4</v>
      </c>
      <c r="H153" s="301">
        <v>2207.018</v>
      </c>
      <c r="I153" s="386">
        <v>1787</v>
      </c>
      <c r="J153" s="307">
        <f t="shared" si="15"/>
        <v>123.5040850587577</v>
      </c>
      <c r="K153" s="308">
        <f t="shared" si="17"/>
        <v>2.8079284623421185E-3</v>
      </c>
      <c r="L153" s="304">
        <f t="shared" si="16"/>
        <v>1.5416729723092426</v>
      </c>
      <c r="M153" s="168"/>
    </row>
    <row r="154" spans="1:13" ht="13.5" customHeight="1" x14ac:dyDescent="0.15">
      <c r="A154" s="299"/>
      <c r="B154" s="280">
        <v>152</v>
      </c>
      <c r="C154" s="348" t="s">
        <v>149</v>
      </c>
      <c r="D154" s="301">
        <v>129.876</v>
      </c>
      <c r="E154" s="207">
        <v>467</v>
      </c>
      <c r="F154" s="409">
        <f t="shared" si="18"/>
        <v>27.810706638115633</v>
      </c>
      <c r="G154" s="304">
        <f t="shared" si="14"/>
        <v>1.7977139686657319E-3</v>
      </c>
      <c r="H154" s="301">
        <v>507.267</v>
      </c>
      <c r="I154" s="386">
        <v>589</v>
      </c>
      <c r="J154" s="307">
        <f t="shared" si="15"/>
        <v>86.123429541595925</v>
      </c>
      <c r="K154" s="308">
        <f t="shared" si="17"/>
        <v>6.4538188963882462E-4</v>
      </c>
      <c r="L154" s="304">
        <f t="shared" si="16"/>
        <v>25.603084766010802</v>
      </c>
      <c r="M154" s="168"/>
    </row>
    <row r="155" spans="1:13" ht="13.5" customHeight="1" x14ac:dyDescent="0.15">
      <c r="A155" s="299"/>
      <c r="B155" s="280">
        <v>153</v>
      </c>
      <c r="C155" s="348" t="s">
        <v>150</v>
      </c>
      <c r="D155" s="301">
        <v>3246.415</v>
      </c>
      <c r="E155" s="207">
        <v>3501</v>
      </c>
      <c r="F155" s="409">
        <f t="shared" si="18"/>
        <v>92.728220508426162</v>
      </c>
      <c r="G155" s="304">
        <f t="shared" si="14"/>
        <v>4.4936135957266636E-2</v>
      </c>
      <c r="H155" s="301">
        <v>113881.584</v>
      </c>
      <c r="I155" s="387">
        <v>172581</v>
      </c>
      <c r="J155" s="417">
        <f t="shared" si="15"/>
        <v>65.987324212978265</v>
      </c>
      <c r="K155" s="308">
        <f t="shared" si="17"/>
        <v>0.14488841552275733</v>
      </c>
      <c r="L155" s="304">
        <f t="shared" si="16"/>
        <v>2.8506935765839012</v>
      </c>
      <c r="M155" s="168"/>
    </row>
    <row r="156" spans="1:13" ht="13.5" customHeight="1" x14ac:dyDescent="0.15">
      <c r="A156" s="299"/>
      <c r="B156" s="280">
        <v>154</v>
      </c>
      <c r="C156" s="348" t="s">
        <v>151</v>
      </c>
      <c r="D156" s="301"/>
      <c r="E156" s="207">
        <v>1</v>
      </c>
      <c r="F156" s="409" t="s">
        <v>492</v>
      </c>
      <c r="G156" s="304">
        <f t="shared" si="14"/>
        <v>0</v>
      </c>
      <c r="H156" s="301">
        <v>58.311999999999998</v>
      </c>
      <c r="I156" s="387">
        <v>4118</v>
      </c>
      <c r="J156" s="417">
        <f t="shared" si="15"/>
        <v>1.4160271976687713</v>
      </c>
      <c r="K156" s="308">
        <f t="shared" si="17"/>
        <v>7.4188758087198934E-5</v>
      </c>
      <c r="L156" s="304">
        <f t="shared" si="16"/>
        <v>0</v>
      </c>
      <c r="M156" s="168"/>
    </row>
    <row r="157" spans="1:13" ht="13.5" customHeight="1" x14ac:dyDescent="0.15">
      <c r="A157" s="299"/>
      <c r="B157" s="280">
        <v>155</v>
      </c>
      <c r="C157" s="348" t="s">
        <v>152</v>
      </c>
      <c r="D157" s="301"/>
      <c r="E157" s="207">
        <v>31</v>
      </c>
      <c r="F157" s="409" t="s">
        <v>492</v>
      </c>
      <c r="G157" s="304">
        <f t="shared" si="14"/>
        <v>0</v>
      </c>
      <c r="H157" s="301">
        <v>163.36500000000001</v>
      </c>
      <c r="I157" s="387">
        <v>77</v>
      </c>
      <c r="J157" s="417">
        <f t="shared" si="15"/>
        <v>212.16233766233765</v>
      </c>
      <c r="K157" s="308">
        <f t="shared" si="17"/>
        <v>2.0784480835703208E-4</v>
      </c>
      <c r="L157" s="304">
        <f t="shared" si="16"/>
        <v>0</v>
      </c>
      <c r="M157" s="168"/>
    </row>
    <row r="158" spans="1:13" ht="13.5" customHeight="1" x14ac:dyDescent="0.15">
      <c r="A158" s="299"/>
      <c r="B158" s="280">
        <v>156</v>
      </c>
      <c r="C158" s="348" t="s">
        <v>153</v>
      </c>
      <c r="D158" s="301"/>
      <c r="E158" s="207"/>
      <c r="F158" s="409"/>
      <c r="G158" s="304">
        <f t="shared" si="14"/>
        <v>0</v>
      </c>
      <c r="H158" s="301">
        <v>67.41</v>
      </c>
      <c r="I158" s="387">
        <v>22</v>
      </c>
      <c r="J158" s="417">
        <f t="shared" si="15"/>
        <v>306.40909090909088</v>
      </c>
      <c r="K158" s="308">
        <f t="shared" si="17"/>
        <v>8.5763893926774589E-5</v>
      </c>
      <c r="L158" s="304">
        <f t="shared" si="16"/>
        <v>0</v>
      </c>
      <c r="M158" s="168"/>
    </row>
    <row r="159" spans="1:13" ht="13.5" customHeight="1" x14ac:dyDescent="0.15">
      <c r="A159" s="299"/>
      <c r="B159" s="280">
        <v>157</v>
      </c>
      <c r="C159" s="348" t="s">
        <v>477</v>
      </c>
      <c r="D159" s="301">
        <v>279.48500000000001</v>
      </c>
      <c r="E159" s="207">
        <v>430</v>
      </c>
      <c r="F159" s="409">
        <f t="shared" ref="F159:F185" si="19">D159/E159*100</f>
        <v>64.996511627906983</v>
      </c>
      <c r="G159" s="304">
        <f t="shared" si="14"/>
        <v>3.8685676224440397E-3</v>
      </c>
      <c r="H159" s="301">
        <v>2377.498</v>
      </c>
      <c r="I159" s="387">
        <v>2139</v>
      </c>
      <c r="J159" s="417">
        <f t="shared" si="15"/>
        <v>111.14997662459093</v>
      </c>
      <c r="K159" s="308">
        <f t="shared" si="17"/>
        <v>3.0248254900329141E-3</v>
      </c>
      <c r="L159" s="304">
        <f t="shared" si="16"/>
        <v>11.75542524115688</v>
      </c>
      <c r="M159" s="168"/>
    </row>
    <row r="160" spans="1:13" ht="13.5" customHeight="1" x14ac:dyDescent="0.15">
      <c r="A160" s="299"/>
      <c r="B160" s="280">
        <v>223</v>
      </c>
      <c r="C160" s="348" t="s">
        <v>154</v>
      </c>
      <c r="D160" s="301">
        <v>25107.679</v>
      </c>
      <c r="E160" s="207">
        <v>25914</v>
      </c>
      <c r="F160" s="409">
        <f t="shared" si="19"/>
        <v>96.888473412055262</v>
      </c>
      <c r="G160" s="304">
        <f t="shared" si="14"/>
        <v>0.34753476592345967</v>
      </c>
      <c r="H160" s="301">
        <v>113274.416</v>
      </c>
      <c r="I160" s="387">
        <v>105266</v>
      </c>
      <c r="J160" s="417">
        <f t="shared" si="15"/>
        <v>107.60778978967566</v>
      </c>
      <c r="K160" s="308">
        <f t="shared" si="17"/>
        <v>0.14411593233112802</v>
      </c>
      <c r="L160" s="304">
        <f t="shared" si="16"/>
        <v>22.165357268317322</v>
      </c>
      <c r="M160" s="168"/>
    </row>
    <row r="161" spans="1:13" ht="13.5" customHeight="1" x14ac:dyDescent="0.15">
      <c r="A161" s="299"/>
      <c r="B161" s="280">
        <v>224</v>
      </c>
      <c r="C161" s="348" t="s">
        <v>155</v>
      </c>
      <c r="D161" s="301">
        <v>111143.637</v>
      </c>
      <c r="E161" s="207">
        <v>124899</v>
      </c>
      <c r="F161" s="409">
        <f t="shared" si="19"/>
        <v>88.986810943242148</v>
      </c>
      <c r="G161" s="304">
        <f t="shared" si="14"/>
        <v>1.5384248726724989</v>
      </c>
      <c r="H161" s="301">
        <v>1560635.6780000001</v>
      </c>
      <c r="I161" s="387">
        <v>1722684</v>
      </c>
      <c r="J161" s="417">
        <f t="shared" si="15"/>
        <v>90.593264812350967</v>
      </c>
      <c r="K161" s="308">
        <f t="shared" si="17"/>
        <v>1.9855539644909059</v>
      </c>
      <c r="L161" s="304">
        <f t="shared" si="16"/>
        <v>7.1216901270919157</v>
      </c>
      <c r="M161" s="168"/>
    </row>
    <row r="162" spans="1:13" ht="13.5" customHeight="1" x14ac:dyDescent="0.15">
      <c r="A162" s="299"/>
      <c r="B162" s="280">
        <v>227</v>
      </c>
      <c r="C162" s="348" t="s">
        <v>156</v>
      </c>
      <c r="D162" s="301">
        <v>28588.246999999999</v>
      </c>
      <c r="E162" s="207">
        <v>32038</v>
      </c>
      <c r="F162" s="409">
        <f t="shared" si="19"/>
        <v>89.232308508645986</v>
      </c>
      <c r="G162" s="304">
        <f t="shared" si="14"/>
        <v>0.3957119942989174</v>
      </c>
      <c r="H162" s="301">
        <v>101106.552</v>
      </c>
      <c r="I162" s="387">
        <v>116429</v>
      </c>
      <c r="J162" s="417">
        <f t="shared" si="15"/>
        <v>86.839663657679793</v>
      </c>
      <c r="K162" s="308">
        <f t="shared" si="17"/>
        <v>0.12863509273149265</v>
      </c>
      <c r="L162" s="304">
        <f t="shared" si="16"/>
        <v>28.275365378892559</v>
      </c>
      <c r="M162" s="168"/>
    </row>
    <row r="163" spans="1:13" ht="13.5" customHeight="1" x14ac:dyDescent="0.15">
      <c r="A163" s="299"/>
      <c r="B163" s="280">
        <v>229</v>
      </c>
      <c r="C163" s="348" t="s">
        <v>157</v>
      </c>
      <c r="D163" s="301">
        <v>483.49900000000002</v>
      </c>
      <c r="E163" s="207">
        <v>391</v>
      </c>
      <c r="F163" s="409">
        <f t="shared" si="19"/>
        <v>123.65703324808183</v>
      </c>
      <c r="G163" s="304">
        <f t="shared" si="14"/>
        <v>6.6924828770204862E-3</v>
      </c>
      <c r="H163" s="301">
        <v>2049.6750000000002</v>
      </c>
      <c r="I163" s="387">
        <v>1297</v>
      </c>
      <c r="J163" s="417">
        <f t="shared" si="15"/>
        <v>158.03199691595992</v>
      </c>
      <c r="K163" s="308">
        <f t="shared" si="17"/>
        <v>2.6077452794001149E-3</v>
      </c>
      <c r="L163" s="304">
        <f t="shared" si="16"/>
        <v>23.58905680168807</v>
      </c>
      <c r="M163" s="168"/>
    </row>
    <row r="164" spans="1:13" ht="13.5" customHeight="1" x14ac:dyDescent="0.15">
      <c r="A164" s="299"/>
      <c r="B164" s="280">
        <v>231</v>
      </c>
      <c r="C164" s="348" t="s">
        <v>158</v>
      </c>
      <c r="D164" s="301">
        <v>10947.2</v>
      </c>
      <c r="E164" s="207">
        <v>10237</v>
      </c>
      <c r="F164" s="409">
        <f t="shared" si="19"/>
        <v>106.93757936895577</v>
      </c>
      <c r="G164" s="304">
        <f t="shared" si="14"/>
        <v>0.15152864546011197</v>
      </c>
      <c r="H164" s="301">
        <v>102217.32799999999</v>
      </c>
      <c r="I164" s="387">
        <v>93897</v>
      </c>
      <c r="J164" s="417">
        <f t="shared" si="15"/>
        <v>108.86112229357701</v>
      </c>
      <c r="K164" s="308">
        <f t="shared" si="17"/>
        <v>0.13004830256742808</v>
      </c>
      <c r="L164" s="304">
        <f t="shared" si="16"/>
        <v>10.709730154558532</v>
      </c>
      <c r="M164" s="168"/>
    </row>
    <row r="165" spans="1:13" ht="13.5" customHeight="1" x14ac:dyDescent="0.15">
      <c r="A165" s="299"/>
      <c r="B165" s="280">
        <v>232</v>
      </c>
      <c r="C165" s="348" t="s">
        <v>159</v>
      </c>
      <c r="D165" s="301">
        <v>950.10500000000002</v>
      </c>
      <c r="E165" s="207">
        <v>870</v>
      </c>
      <c r="F165" s="409">
        <f t="shared" si="19"/>
        <v>109.20747126436783</v>
      </c>
      <c r="G165" s="304">
        <f t="shared" si="14"/>
        <v>1.3151136701154602E-2</v>
      </c>
      <c r="H165" s="301">
        <v>17968.357</v>
      </c>
      <c r="I165" s="387">
        <v>14135</v>
      </c>
      <c r="J165" s="417">
        <f t="shared" si="15"/>
        <v>127.11961089494164</v>
      </c>
      <c r="K165" s="308">
        <f t="shared" si="17"/>
        <v>2.2860647734555969E-2</v>
      </c>
      <c r="L165" s="304">
        <f t="shared" si="16"/>
        <v>5.2876565175101993</v>
      </c>
      <c r="M165" s="168"/>
    </row>
    <row r="166" spans="1:13" ht="13.5" customHeight="1" x14ac:dyDescent="0.15">
      <c r="A166" s="299"/>
      <c r="B166" s="280">
        <v>235</v>
      </c>
      <c r="C166" s="348" t="s">
        <v>160</v>
      </c>
      <c r="D166" s="301">
        <v>816.02599999999995</v>
      </c>
      <c r="E166" s="207">
        <v>1013</v>
      </c>
      <c r="F166" s="409">
        <f t="shared" si="19"/>
        <v>80.555380059230004</v>
      </c>
      <c r="G166" s="304">
        <f t="shared" si="14"/>
        <v>1.1295245765148468E-2</v>
      </c>
      <c r="H166" s="301">
        <v>15023.602999999999</v>
      </c>
      <c r="I166" s="387">
        <v>12236</v>
      </c>
      <c r="J166" s="417">
        <f t="shared" si="15"/>
        <v>122.78197940503432</v>
      </c>
      <c r="K166" s="308">
        <f t="shared" si="17"/>
        <v>1.9114117995697559E-2</v>
      </c>
      <c r="L166" s="304">
        <f t="shared" si="16"/>
        <v>5.4316264880002487</v>
      </c>
      <c r="M166" s="168"/>
    </row>
    <row r="167" spans="1:13" ht="13.5" customHeight="1" x14ac:dyDescent="0.15">
      <c r="A167" s="299"/>
      <c r="B167" s="280">
        <v>236</v>
      </c>
      <c r="C167" s="348" t="s">
        <v>161</v>
      </c>
      <c r="D167" s="301">
        <v>913.17100000000005</v>
      </c>
      <c r="E167" s="207">
        <v>1035</v>
      </c>
      <c r="F167" s="409">
        <f t="shared" si="19"/>
        <v>88.229082125603881</v>
      </c>
      <c r="G167" s="304">
        <f t="shared" si="14"/>
        <v>1.2639904697407181E-2</v>
      </c>
      <c r="H167" s="301">
        <v>8867.6229999999996</v>
      </c>
      <c r="I167" s="387">
        <v>8847</v>
      </c>
      <c r="J167" s="417">
        <f t="shared" si="15"/>
        <v>100.23310726800045</v>
      </c>
      <c r="K167" s="308">
        <f t="shared" si="17"/>
        <v>1.1282033501774614E-2</v>
      </c>
      <c r="L167" s="304">
        <f t="shared" si="16"/>
        <v>10.297810360228441</v>
      </c>
      <c r="M167" s="168"/>
    </row>
    <row r="168" spans="1:13" ht="13.5" customHeight="1" x14ac:dyDescent="0.15">
      <c r="A168" s="299"/>
      <c r="B168" s="280">
        <v>237</v>
      </c>
      <c r="C168" s="348" t="s">
        <v>162</v>
      </c>
      <c r="D168" s="301">
        <v>983.93</v>
      </c>
      <c r="E168" s="207">
        <v>1054</v>
      </c>
      <c r="F168" s="409">
        <f t="shared" si="19"/>
        <v>93.351992409867165</v>
      </c>
      <c r="G168" s="304">
        <f t="shared" si="14"/>
        <v>1.3619334636031858E-2</v>
      </c>
      <c r="H168" s="301">
        <v>50821.459000000003</v>
      </c>
      <c r="I168" s="387">
        <v>61337</v>
      </c>
      <c r="J168" s="417">
        <f t="shared" si="15"/>
        <v>82.856121101455898</v>
      </c>
      <c r="K168" s="308">
        <f t="shared" si="17"/>
        <v>6.4658748240319308E-2</v>
      </c>
      <c r="L168" s="304">
        <f t="shared" si="16"/>
        <v>1.9360522491099672</v>
      </c>
      <c r="M168" s="168"/>
    </row>
    <row r="169" spans="1:13" ht="13.5" customHeight="1" x14ac:dyDescent="0.15">
      <c r="A169" s="299"/>
      <c r="B169" s="280">
        <v>238</v>
      </c>
      <c r="C169" s="348" t="s">
        <v>163</v>
      </c>
      <c r="D169" s="301">
        <v>2478.2739999999999</v>
      </c>
      <c r="E169" s="207">
        <v>2354</v>
      </c>
      <c r="F169" s="409">
        <f t="shared" si="19"/>
        <v>105.27926932880203</v>
      </c>
      <c r="G169" s="304">
        <f t="shared" si="14"/>
        <v>3.4303703440058959E-2</v>
      </c>
      <c r="H169" s="301">
        <v>77371.664000000004</v>
      </c>
      <c r="I169" s="387">
        <v>80609</v>
      </c>
      <c r="J169" s="417">
        <f t="shared" si="15"/>
        <v>95.983902541899795</v>
      </c>
      <c r="K169" s="308">
        <f t="shared" si="17"/>
        <v>9.8437845783029901E-2</v>
      </c>
      <c r="L169" s="304">
        <f t="shared" si="16"/>
        <v>3.2030770334731327</v>
      </c>
      <c r="M169" s="168"/>
    </row>
    <row r="170" spans="1:13" ht="13.5" customHeight="1" x14ac:dyDescent="0.15">
      <c r="A170" s="299"/>
      <c r="B170" s="280">
        <v>239</v>
      </c>
      <c r="C170" s="348" t="s">
        <v>164</v>
      </c>
      <c r="D170" s="301">
        <v>435.971</v>
      </c>
      <c r="E170" s="207">
        <v>265</v>
      </c>
      <c r="F170" s="409">
        <f t="shared" si="19"/>
        <v>164.51735849056604</v>
      </c>
      <c r="G170" s="304">
        <f t="shared" si="14"/>
        <v>6.0346111416517889E-3</v>
      </c>
      <c r="H170" s="301">
        <v>3814.596</v>
      </c>
      <c r="I170" s="387">
        <v>2163</v>
      </c>
      <c r="J170" s="417">
        <f t="shared" si="15"/>
        <v>176.35672676837726</v>
      </c>
      <c r="K170" s="308">
        <f t="shared" si="17"/>
        <v>4.8532058554739453E-3</v>
      </c>
      <c r="L170" s="304">
        <f t="shared" si="16"/>
        <v>11.42902157921835</v>
      </c>
      <c r="M170" s="168"/>
    </row>
    <row r="171" spans="1:13" ht="13.5" customHeight="1" x14ac:dyDescent="0.15">
      <c r="A171" s="299"/>
      <c r="B171" s="280">
        <v>240</v>
      </c>
      <c r="C171" s="348" t="s">
        <v>165</v>
      </c>
      <c r="D171" s="301">
        <v>5.8609999999999998</v>
      </c>
      <c r="E171" s="207">
        <v>8</v>
      </c>
      <c r="F171" s="409">
        <f t="shared" si="19"/>
        <v>73.262500000000003</v>
      </c>
      <c r="G171" s="304">
        <f t="shared" si="14"/>
        <v>8.1126625168236266E-5</v>
      </c>
      <c r="H171" s="301">
        <v>2764.797</v>
      </c>
      <c r="I171" s="387">
        <v>2618</v>
      </c>
      <c r="J171" s="417">
        <f t="shared" si="15"/>
        <v>105.60721925133689</v>
      </c>
      <c r="K171" s="308">
        <f t="shared" si="17"/>
        <v>3.5175753840241005E-3</v>
      </c>
      <c r="L171" s="304">
        <f t="shared" si="16"/>
        <v>0.21198663048317834</v>
      </c>
      <c r="M171" s="168"/>
    </row>
    <row r="172" spans="1:13" ht="13.5" customHeight="1" x14ac:dyDescent="0.15">
      <c r="A172" s="299"/>
      <c r="B172" s="280">
        <v>245</v>
      </c>
      <c r="C172" s="348" t="s">
        <v>166</v>
      </c>
      <c r="D172" s="301">
        <v>11285.81</v>
      </c>
      <c r="E172" s="207">
        <v>11563</v>
      </c>
      <c r="F172" s="409">
        <f t="shared" si="19"/>
        <v>97.602784744443483</v>
      </c>
      <c r="G172" s="304">
        <f t="shared" si="14"/>
        <v>0.1562156078467723</v>
      </c>
      <c r="H172" s="301">
        <v>122336.38400000001</v>
      </c>
      <c r="I172" s="387">
        <v>114213</v>
      </c>
      <c r="J172" s="417">
        <f t="shared" si="15"/>
        <v>107.11248631942074</v>
      </c>
      <c r="K172" s="308">
        <f t="shared" si="17"/>
        <v>0.15564522564547048</v>
      </c>
      <c r="L172" s="304">
        <f t="shared" si="16"/>
        <v>9.225227713122532</v>
      </c>
      <c r="M172" s="168"/>
    </row>
    <row r="173" spans="1:13" ht="13.5" customHeight="1" x14ac:dyDescent="0.15">
      <c r="A173" s="299"/>
      <c r="B173" s="280">
        <v>246</v>
      </c>
      <c r="C173" s="348" t="s">
        <v>167</v>
      </c>
      <c r="D173" s="301">
        <v>17731.083999999999</v>
      </c>
      <c r="E173" s="207">
        <v>14604</v>
      </c>
      <c r="F173" s="409">
        <f t="shared" si="19"/>
        <v>121.41251711859763</v>
      </c>
      <c r="G173" s="304">
        <f t="shared" si="14"/>
        <v>0.24542962045632338</v>
      </c>
      <c r="H173" s="301">
        <v>34987.773999999998</v>
      </c>
      <c r="I173" s="386">
        <v>28138</v>
      </c>
      <c r="J173" s="307">
        <f t="shared" si="15"/>
        <v>124.3434998933826</v>
      </c>
      <c r="K173" s="308">
        <f t="shared" si="17"/>
        <v>4.4513985136774396E-2</v>
      </c>
      <c r="L173" s="304">
        <f t="shared" si="16"/>
        <v>50.677942529296097</v>
      </c>
      <c r="M173" s="168"/>
    </row>
    <row r="174" spans="1:13" ht="13.5" customHeight="1" x14ac:dyDescent="0.15">
      <c r="A174" s="299"/>
      <c r="B174" s="311"/>
      <c r="C174" s="312" t="s">
        <v>478</v>
      </c>
      <c r="D174" s="313">
        <f>D160+D162+D164+D165+D166+D167+D168+D172+D173</f>
        <v>97323.251999999993</v>
      </c>
      <c r="E174" s="358">
        <f>E160+E162+E164+E165+E166+E167+E168+E172+E173</f>
        <v>98328</v>
      </c>
      <c r="F174" s="392">
        <f t="shared" si="19"/>
        <v>98.978166951427866</v>
      </c>
      <c r="G174" s="390">
        <f t="shared" si="14"/>
        <v>1.3471262557853267</v>
      </c>
      <c r="H174" s="391">
        <f>H160+H162+H164+H165+H166+H167+H168+H172+H173</f>
        <v>566603.49599999993</v>
      </c>
      <c r="I174" s="314">
        <f>I160+I162+I164+I165+I166+I167+I168+I172+I173</f>
        <v>554498</v>
      </c>
      <c r="J174" s="392">
        <f t="shared" si="15"/>
        <v>102.18314511504099</v>
      </c>
      <c r="K174" s="389">
        <f t="shared" si="17"/>
        <v>0.72087408588464097</v>
      </c>
      <c r="L174" s="390">
        <f t="shared" si="16"/>
        <v>17.176606337070677</v>
      </c>
      <c r="M174" s="168"/>
    </row>
    <row r="175" spans="1:13" ht="13.5" customHeight="1" x14ac:dyDescent="0.15">
      <c r="A175" s="299"/>
      <c r="B175" s="311"/>
      <c r="C175" s="312" t="s">
        <v>260</v>
      </c>
      <c r="D175" s="358">
        <f t="shared" ref="D175:E175" si="20">D176-D174</f>
        <v>118467.01600000005</v>
      </c>
      <c r="E175" s="314">
        <f t="shared" si="20"/>
        <v>132951</v>
      </c>
      <c r="F175" s="392">
        <f t="shared" si="19"/>
        <v>89.105772803514114</v>
      </c>
      <c r="G175" s="390">
        <f t="shared" si="14"/>
        <v>1.6397934144056394</v>
      </c>
      <c r="H175" s="391">
        <f>H176-H174</f>
        <v>1766388.602</v>
      </c>
      <c r="I175" s="314">
        <f>I176-I174</f>
        <v>1991630</v>
      </c>
      <c r="J175" s="392">
        <f t="shared" si="15"/>
        <v>88.690600262096879</v>
      </c>
      <c r="K175" s="389">
        <f t="shared" si="17"/>
        <v>2.2473277658417397</v>
      </c>
      <c r="L175" s="390">
        <f t="shared" si="16"/>
        <v>6.7067357582507796</v>
      </c>
      <c r="M175" s="168"/>
    </row>
    <row r="176" spans="1:13" ht="13.5" customHeight="1" thickBot="1" x14ac:dyDescent="0.2">
      <c r="A176" s="320" t="s">
        <v>270</v>
      </c>
      <c r="B176" s="321" t="s">
        <v>287</v>
      </c>
      <c r="C176" s="322"/>
      <c r="D176" s="323">
        <f>SUM(D152:D173)</f>
        <v>215790.26800000004</v>
      </c>
      <c r="E176" s="355">
        <f>SUM(E152:E173)</f>
        <v>231279</v>
      </c>
      <c r="F176" s="395">
        <f t="shared" si="19"/>
        <v>93.30300978471891</v>
      </c>
      <c r="G176" s="394">
        <f t="shared" si="14"/>
        <v>2.9869196701909662</v>
      </c>
      <c r="H176" s="323">
        <f>SUM(H152:H173)</f>
        <v>2332992.0979999998</v>
      </c>
      <c r="I176" s="324">
        <f>SUM(I152:I173)</f>
        <v>2546128</v>
      </c>
      <c r="J176" s="395">
        <f t="shared" si="15"/>
        <v>91.629018572514809</v>
      </c>
      <c r="K176" s="393">
        <f t="shared" si="17"/>
        <v>2.9682018517263802</v>
      </c>
      <c r="L176" s="394">
        <f t="shared" si="16"/>
        <v>9.2495070251198097</v>
      </c>
      <c r="M176" s="168"/>
    </row>
    <row r="177" spans="1:13" ht="13.5" customHeight="1" x14ac:dyDescent="0.15">
      <c r="A177" s="330" t="s">
        <v>168</v>
      </c>
      <c r="B177" s="275">
        <v>133</v>
      </c>
      <c r="C177" s="345" t="s">
        <v>169</v>
      </c>
      <c r="D177" s="332">
        <v>4636.1099999999997</v>
      </c>
      <c r="E177" s="254">
        <v>9983</v>
      </c>
      <c r="F177" s="418">
        <f t="shared" si="19"/>
        <v>46.440048081738958</v>
      </c>
      <c r="G177" s="298">
        <f>D177/$D$8*100</f>
        <v>6.417197717261762E-2</v>
      </c>
      <c r="H177" s="332">
        <v>126925.376</v>
      </c>
      <c r="I177" s="397">
        <v>381068</v>
      </c>
      <c r="J177" s="296">
        <f t="shared" si="15"/>
        <v>33.307802282007408</v>
      </c>
      <c r="K177" s="297">
        <f t="shared" si="17"/>
        <v>0.16148367428986771</v>
      </c>
      <c r="L177" s="298">
        <f t="shared" si="16"/>
        <v>3.6526265638165212</v>
      </c>
      <c r="M177" s="168"/>
    </row>
    <row r="178" spans="1:13" ht="13.5" customHeight="1" x14ac:dyDescent="0.15">
      <c r="A178" s="299"/>
      <c r="B178" s="280">
        <v>134</v>
      </c>
      <c r="C178" s="348" t="s">
        <v>170</v>
      </c>
      <c r="D178" s="301">
        <v>1.403</v>
      </c>
      <c r="E178" s="207">
        <v>1</v>
      </c>
      <c r="F178" s="418">
        <f t="shared" si="19"/>
        <v>140.30000000000001</v>
      </c>
      <c r="G178" s="298">
        <f>D178/$D$8*100</f>
        <v>1.942000599062199E-5</v>
      </c>
      <c r="H178" s="301">
        <v>104628.269</v>
      </c>
      <c r="I178" s="386">
        <v>144782</v>
      </c>
      <c r="J178" s="307">
        <f t="shared" si="15"/>
        <v>72.266075202718568</v>
      </c>
      <c r="K178" s="308">
        <f t="shared" si="17"/>
        <v>0.13311567666901111</v>
      </c>
      <c r="L178" s="304">
        <f t="shared" si="16"/>
        <v>1.3409377918696143E-3</v>
      </c>
      <c r="M178" s="168"/>
    </row>
    <row r="179" spans="1:13" ht="13.5" customHeight="1" x14ac:dyDescent="0.15">
      <c r="A179" s="299"/>
      <c r="B179" s="280">
        <v>135</v>
      </c>
      <c r="C179" s="348" t="s">
        <v>171</v>
      </c>
      <c r="D179" s="301">
        <v>2557.0819999999999</v>
      </c>
      <c r="E179" s="207">
        <v>1663</v>
      </c>
      <c r="F179" s="409">
        <f t="shared" si="19"/>
        <v>153.76319903788334</v>
      </c>
      <c r="G179" s="304">
        <f t="shared" ref="G179:G242" si="21">D179/$D$8*100</f>
        <v>3.5394545800792349E-2</v>
      </c>
      <c r="H179" s="301">
        <v>127720.675</v>
      </c>
      <c r="I179" s="386">
        <v>137154</v>
      </c>
      <c r="J179" s="307">
        <f t="shared" si="15"/>
        <v>93.122092684136078</v>
      </c>
      <c r="K179" s="308">
        <f t="shared" si="17"/>
        <v>0.16249551139231644</v>
      </c>
      <c r="L179" s="304">
        <f t="shared" si="16"/>
        <v>2.0020893250055245</v>
      </c>
      <c r="M179" s="168"/>
    </row>
    <row r="180" spans="1:13" ht="13.5" customHeight="1" x14ac:dyDescent="0.15">
      <c r="A180" s="299"/>
      <c r="B180" s="280">
        <v>137</v>
      </c>
      <c r="C180" s="348" t="s">
        <v>172</v>
      </c>
      <c r="D180" s="301">
        <v>134885.51199999999</v>
      </c>
      <c r="E180" s="207">
        <v>77034</v>
      </c>
      <c r="F180" s="409">
        <f t="shared" si="19"/>
        <v>175.09867331308251</v>
      </c>
      <c r="G180" s="304">
        <f t="shared" si="21"/>
        <v>1.8670544911533244</v>
      </c>
      <c r="H180" s="301">
        <v>3015801.6189999999</v>
      </c>
      <c r="I180" s="386">
        <v>3732948</v>
      </c>
      <c r="J180" s="307">
        <f t="shared" si="15"/>
        <v>80.788739060924499</v>
      </c>
      <c r="K180" s="308">
        <f t="shared" si="17"/>
        <v>3.8369216756580791</v>
      </c>
      <c r="L180" s="304">
        <f t="shared" si="16"/>
        <v>4.4726254920151627</v>
      </c>
      <c r="M180" s="168"/>
    </row>
    <row r="181" spans="1:13" ht="13.5" customHeight="1" x14ac:dyDescent="0.15">
      <c r="A181" s="299"/>
      <c r="B181" s="280">
        <v>138</v>
      </c>
      <c r="C181" s="348" t="s">
        <v>173</v>
      </c>
      <c r="D181" s="301">
        <v>28274.054</v>
      </c>
      <c r="E181" s="207">
        <v>27495</v>
      </c>
      <c r="F181" s="409">
        <f t="shared" si="19"/>
        <v>102.83343880705583</v>
      </c>
      <c r="G181" s="304">
        <f t="shared" si="21"/>
        <v>0.39136300645699906</v>
      </c>
      <c r="H181" s="301">
        <v>750788.38100000005</v>
      </c>
      <c r="I181" s="386">
        <v>800651</v>
      </c>
      <c r="J181" s="307">
        <f t="shared" si="15"/>
        <v>93.772240464322167</v>
      </c>
      <c r="K181" s="308">
        <f t="shared" si="17"/>
        <v>0.95520746283250024</v>
      </c>
      <c r="L181" s="304">
        <f t="shared" si="16"/>
        <v>3.7659152319779969</v>
      </c>
      <c r="M181" s="168"/>
    </row>
    <row r="182" spans="1:13" ht="13.5" customHeight="1" x14ac:dyDescent="0.15">
      <c r="A182" s="299"/>
      <c r="B182" s="280">
        <v>140</v>
      </c>
      <c r="C182" s="348" t="s">
        <v>174</v>
      </c>
      <c r="D182" s="301">
        <v>162820.87700000001</v>
      </c>
      <c r="E182" s="207">
        <v>235588</v>
      </c>
      <c r="F182" s="409">
        <f t="shared" si="19"/>
        <v>69.112551148615381</v>
      </c>
      <c r="G182" s="304">
        <f t="shared" si="21"/>
        <v>2.2537294417236824</v>
      </c>
      <c r="H182" s="301">
        <v>1433437.193</v>
      </c>
      <c r="I182" s="386">
        <v>1641999</v>
      </c>
      <c r="J182" s="307">
        <f t="shared" si="15"/>
        <v>87.298298780937131</v>
      </c>
      <c r="K182" s="308">
        <f t="shared" si="17"/>
        <v>1.8237228211117864</v>
      </c>
      <c r="L182" s="304">
        <f t="shared" si="16"/>
        <v>11.358773010433531</v>
      </c>
      <c r="M182" s="168"/>
    </row>
    <row r="183" spans="1:13" ht="13.5" customHeight="1" x14ac:dyDescent="0.15">
      <c r="A183" s="299"/>
      <c r="B183" s="280">
        <v>141</v>
      </c>
      <c r="C183" s="348" t="s">
        <v>175</v>
      </c>
      <c r="D183" s="301">
        <v>5769.2929999999997</v>
      </c>
      <c r="E183" s="207">
        <v>7860</v>
      </c>
      <c r="F183" s="409">
        <f t="shared" si="19"/>
        <v>73.400674300254451</v>
      </c>
      <c r="G183" s="304">
        <f t="shared" si="21"/>
        <v>7.9857237791627581E-2</v>
      </c>
      <c r="H183" s="301">
        <v>298061.24599999998</v>
      </c>
      <c r="I183" s="386">
        <v>322733</v>
      </c>
      <c r="J183" s="307">
        <f t="shared" si="15"/>
        <v>92.355366820250794</v>
      </c>
      <c r="K183" s="308">
        <f t="shared" si="17"/>
        <v>0.37921514739098455</v>
      </c>
      <c r="L183" s="304">
        <f t="shared" si="16"/>
        <v>1.9356065498028547</v>
      </c>
      <c r="M183" s="168"/>
    </row>
    <row r="184" spans="1:13" ht="13.5" customHeight="1" x14ac:dyDescent="0.15">
      <c r="A184" s="299"/>
      <c r="B184" s="280">
        <v>143</v>
      </c>
      <c r="C184" s="348" t="s">
        <v>176</v>
      </c>
      <c r="D184" s="301">
        <v>6477.9660000000003</v>
      </c>
      <c r="E184" s="207">
        <v>5353</v>
      </c>
      <c r="F184" s="409">
        <f t="shared" si="19"/>
        <v>121.01561741079769</v>
      </c>
      <c r="G184" s="304">
        <f t="shared" si="21"/>
        <v>8.9666527816853595E-2</v>
      </c>
      <c r="H184" s="301">
        <v>132658.41399999999</v>
      </c>
      <c r="I184" s="386">
        <v>154881</v>
      </c>
      <c r="J184" s="307">
        <f t="shared" si="15"/>
        <v>85.651832051704204</v>
      </c>
      <c r="K184" s="308">
        <f t="shared" si="17"/>
        <v>0.16877766127859589</v>
      </c>
      <c r="L184" s="304">
        <f t="shared" si="16"/>
        <v>4.8831927087564919</v>
      </c>
      <c r="M184" s="168"/>
    </row>
    <row r="185" spans="1:13" ht="13.5" customHeight="1" x14ac:dyDescent="0.15">
      <c r="A185" s="299"/>
      <c r="B185" s="280">
        <v>144</v>
      </c>
      <c r="C185" s="348" t="s">
        <v>177</v>
      </c>
      <c r="D185" s="301">
        <v>160.05000000000001</v>
      </c>
      <c r="E185" s="207">
        <v>82</v>
      </c>
      <c r="F185" s="409">
        <f t="shared" si="19"/>
        <v>195.1829268292683</v>
      </c>
      <c r="G185" s="304">
        <f t="shared" si="21"/>
        <v>2.2153755942972558E-3</v>
      </c>
      <c r="H185" s="301">
        <v>3860.116</v>
      </c>
      <c r="I185" s="386">
        <v>5623</v>
      </c>
      <c r="J185" s="307">
        <f t="shared" si="15"/>
        <v>68.648692868575495</v>
      </c>
      <c r="K185" s="308">
        <f t="shared" si="17"/>
        <v>4.9111197028489165E-3</v>
      </c>
      <c r="L185" s="304">
        <f t="shared" si="16"/>
        <v>4.1462484547096512</v>
      </c>
      <c r="M185" s="168"/>
    </row>
    <row r="186" spans="1:13" ht="13.5" customHeight="1" x14ac:dyDescent="0.15">
      <c r="A186" s="299"/>
      <c r="B186" s="280">
        <v>145</v>
      </c>
      <c r="C186" s="348" t="s">
        <v>178</v>
      </c>
      <c r="D186" s="301">
        <v>1.0660000000000001</v>
      </c>
      <c r="E186" s="207"/>
      <c r="F186" s="409" t="s">
        <v>493</v>
      </c>
      <c r="G186" s="304">
        <f t="shared" si="21"/>
        <v>1.4755328856737735E-5</v>
      </c>
      <c r="H186" s="301">
        <v>50.015000000000001</v>
      </c>
      <c r="I186" s="386">
        <v>59</v>
      </c>
      <c r="J186" s="307">
        <f t="shared" si="15"/>
        <v>84.771186440677965</v>
      </c>
      <c r="K186" s="308">
        <f t="shared" si="17"/>
        <v>6.3632712575992166E-5</v>
      </c>
      <c r="L186" s="304">
        <f t="shared" si="16"/>
        <v>2.1313605918224532</v>
      </c>
      <c r="M186" s="168"/>
    </row>
    <row r="187" spans="1:13" ht="13.5" customHeight="1" x14ac:dyDescent="0.15">
      <c r="A187" s="299"/>
      <c r="B187" s="280">
        <v>146</v>
      </c>
      <c r="C187" s="348" t="s">
        <v>179</v>
      </c>
      <c r="D187" s="301">
        <v>30.748000000000001</v>
      </c>
      <c r="E187" s="207">
        <v>37</v>
      </c>
      <c r="F187" s="409">
        <f t="shared" ref="F187:F188" si="22">D187/E187*100</f>
        <v>83.1027027027027</v>
      </c>
      <c r="G187" s="304">
        <f t="shared" si="21"/>
        <v>4.2560680270822875E-4</v>
      </c>
      <c r="H187" s="301">
        <v>1576.77</v>
      </c>
      <c r="I187" s="386">
        <v>1835</v>
      </c>
      <c r="J187" s="307">
        <f t="shared" si="15"/>
        <v>85.927520435967295</v>
      </c>
      <c r="K187" s="308">
        <f t="shared" si="17"/>
        <v>2.006081219803002E-3</v>
      </c>
      <c r="L187" s="304">
        <f t="shared" si="16"/>
        <v>1.9500624694787447</v>
      </c>
      <c r="M187" s="168"/>
    </row>
    <row r="188" spans="1:13" ht="13.5" customHeight="1" x14ac:dyDescent="0.15">
      <c r="A188" s="299"/>
      <c r="B188" s="280">
        <v>147</v>
      </c>
      <c r="C188" s="348" t="s">
        <v>180</v>
      </c>
      <c r="D188" s="301">
        <v>106748.13499999999</v>
      </c>
      <c r="E188" s="207">
        <v>109523</v>
      </c>
      <c r="F188" s="409">
        <f t="shared" si="22"/>
        <v>97.466408882152606</v>
      </c>
      <c r="G188" s="304">
        <f t="shared" si="21"/>
        <v>1.4775833365557556</v>
      </c>
      <c r="H188" s="301">
        <v>2855514.55</v>
      </c>
      <c r="I188" s="386">
        <v>3046282</v>
      </c>
      <c r="J188" s="307">
        <f t="shared" si="15"/>
        <v>93.737695656541305</v>
      </c>
      <c r="K188" s="308">
        <f t="shared" si="17"/>
        <v>3.6329928344839266</v>
      </c>
      <c r="L188" s="304">
        <f t="shared" si="16"/>
        <v>3.7383152188806044</v>
      </c>
      <c r="M188" s="168"/>
    </row>
    <row r="189" spans="1:13" ht="13.5" customHeight="1" x14ac:dyDescent="0.15">
      <c r="A189" s="299"/>
      <c r="B189" s="280">
        <v>149</v>
      </c>
      <c r="C189" s="348" t="s">
        <v>181</v>
      </c>
      <c r="D189" s="301"/>
      <c r="E189" s="207">
        <v>32</v>
      </c>
      <c r="F189" s="409" t="s">
        <v>492</v>
      </c>
      <c r="G189" s="304">
        <f t="shared" si="21"/>
        <v>0</v>
      </c>
      <c r="H189" s="301">
        <v>426.161</v>
      </c>
      <c r="I189" s="386">
        <v>4993</v>
      </c>
      <c r="J189" s="307">
        <f t="shared" si="15"/>
        <v>8.5351692369317043</v>
      </c>
      <c r="K189" s="308">
        <f t="shared" si="17"/>
        <v>5.4219295059676888E-4</v>
      </c>
      <c r="L189" s="304">
        <f t="shared" si="16"/>
        <v>0</v>
      </c>
      <c r="M189" s="168"/>
    </row>
    <row r="190" spans="1:13" ht="13.5" customHeight="1" x14ac:dyDescent="0.15">
      <c r="A190" s="299"/>
      <c r="B190" s="280">
        <v>158</v>
      </c>
      <c r="C190" s="348" t="s">
        <v>182</v>
      </c>
      <c r="D190" s="387"/>
      <c r="E190" s="386"/>
      <c r="F190" s="409"/>
      <c r="G190" s="304">
        <f t="shared" si="21"/>
        <v>0</v>
      </c>
      <c r="H190" s="301">
        <v>51.222000000000001</v>
      </c>
      <c r="I190" s="386">
        <v>59</v>
      </c>
      <c r="J190" s="307">
        <f t="shared" si="15"/>
        <v>86.816949152542378</v>
      </c>
      <c r="K190" s="308">
        <f t="shared" si="17"/>
        <v>6.5168345567679097E-5</v>
      </c>
      <c r="L190" s="304">
        <f t="shared" si="16"/>
        <v>0</v>
      </c>
      <c r="M190" s="168"/>
    </row>
    <row r="191" spans="1:13" ht="13.5" customHeight="1" thickBot="1" x14ac:dyDescent="0.2">
      <c r="A191" s="320" t="s">
        <v>183</v>
      </c>
      <c r="B191" s="321" t="s">
        <v>479</v>
      </c>
      <c r="C191" s="322"/>
      <c r="D191" s="323">
        <f>SUM(D177:D190)</f>
        <v>452362.29600000003</v>
      </c>
      <c r="E191" s="324">
        <f t="shared" ref="E191" si="23">SUM(E177:E190)</f>
        <v>474651</v>
      </c>
      <c r="F191" s="395">
        <f>D191/E191*100</f>
        <v>95.304191079340399</v>
      </c>
      <c r="G191" s="394">
        <f t="shared" si="21"/>
        <v>6.2614957222035059</v>
      </c>
      <c r="H191" s="323">
        <f>SUM(H177:H190)</f>
        <v>8851500.0069999993</v>
      </c>
      <c r="I191" s="324">
        <f>SUM(I177:I190)</f>
        <v>10375067</v>
      </c>
      <c r="J191" s="395">
        <f t="shared" si="15"/>
        <v>85.315111767470981</v>
      </c>
      <c r="K191" s="393">
        <f t="shared" si="17"/>
        <v>11.261520660038459</v>
      </c>
      <c r="L191" s="394">
        <f t="shared" si="16"/>
        <v>5.1105721701661864</v>
      </c>
      <c r="M191" s="168"/>
    </row>
    <row r="192" spans="1:13" ht="13.5" customHeight="1" x14ac:dyDescent="0.15">
      <c r="A192" s="330" t="s">
        <v>185</v>
      </c>
      <c r="B192" s="275">
        <v>501</v>
      </c>
      <c r="C192" s="345" t="s">
        <v>186</v>
      </c>
      <c r="D192" s="407">
        <v>2560.5790000000002</v>
      </c>
      <c r="E192" s="254">
        <v>3452</v>
      </c>
      <c r="F192" s="418">
        <f t="shared" ref="F192:F195" si="24">D192/E192*100</f>
        <v>74.176680185399775</v>
      </c>
      <c r="G192" s="298">
        <f t="shared" si="21"/>
        <v>3.5442950477163837E-2</v>
      </c>
      <c r="H192" s="332">
        <v>29372.446</v>
      </c>
      <c r="I192" s="397">
        <v>34663</v>
      </c>
      <c r="J192" s="296">
        <f t="shared" si="15"/>
        <v>84.73717220090586</v>
      </c>
      <c r="K192" s="297">
        <f t="shared" si="17"/>
        <v>3.7369757352231338E-2</v>
      </c>
      <c r="L192" s="298">
        <f t="shared" si="16"/>
        <v>8.7176226317685632</v>
      </c>
      <c r="M192" s="168"/>
    </row>
    <row r="193" spans="1:13" ht="13.5" customHeight="1" x14ac:dyDescent="0.15">
      <c r="A193" s="299"/>
      <c r="B193" s="280">
        <v>502</v>
      </c>
      <c r="C193" s="348" t="s">
        <v>187</v>
      </c>
      <c r="D193" s="301">
        <v>0.83599999999999997</v>
      </c>
      <c r="E193" s="207"/>
      <c r="F193" s="418" t="s">
        <v>493</v>
      </c>
      <c r="G193" s="298">
        <f t="shared" si="21"/>
        <v>1.1571721317291505E-5</v>
      </c>
      <c r="H193" s="301">
        <v>8.1989999999999998</v>
      </c>
      <c r="I193" s="386">
        <v>36</v>
      </c>
      <c r="J193" s="307">
        <f t="shared" si="15"/>
        <v>22.775000000000002</v>
      </c>
      <c r="K193" s="308">
        <f t="shared" si="17"/>
        <v>1.0431362799371383E-5</v>
      </c>
      <c r="L193" s="304">
        <f t="shared" si="16"/>
        <v>10.196365410415904</v>
      </c>
      <c r="M193" s="168"/>
    </row>
    <row r="194" spans="1:13" ht="13.5" customHeight="1" x14ac:dyDescent="0.15">
      <c r="A194" s="299"/>
      <c r="B194" s="280">
        <v>503</v>
      </c>
      <c r="C194" s="348" t="s">
        <v>188</v>
      </c>
      <c r="D194" s="301">
        <v>2505.3339999999998</v>
      </c>
      <c r="E194" s="207"/>
      <c r="F194" s="418"/>
      <c r="G194" s="298">
        <f t="shared" si="21"/>
        <v>3.4678261787960761E-2</v>
      </c>
      <c r="H194" s="301">
        <v>41019.665000000001</v>
      </c>
      <c r="I194" s="386">
        <v>21450</v>
      </c>
      <c r="J194" s="307">
        <f t="shared" si="15"/>
        <v>191.23386946386947</v>
      </c>
      <c r="K194" s="308">
        <f t="shared" si="17"/>
        <v>5.2188194599789774E-2</v>
      </c>
      <c r="L194" s="304">
        <f t="shared" si="16"/>
        <v>6.107641298387005</v>
      </c>
      <c r="M194" s="168"/>
    </row>
    <row r="195" spans="1:13" ht="13.5" customHeight="1" x14ac:dyDescent="0.15">
      <c r="A195" s="299"/>
      <c r="B195" s="280">
        <v>504</v>
      </c>
      <c r="C195" s="348" t="s">
        <v>189</v>
      </c>
      <c r="D195" s="301">
        <v>224.16399999999999</v>
      </c>
      <c r="E195" s="207">
        <v>162</v>
      </c>
      <c r="F195" s="409">
        <f t="shared" si="24"/>
        <v>138.37283950617282</v>
      </c>
      <c r="G195" s="304">
        <f t="shared" si="21"/>
        <v>3.1028269585757573E-3</v>
      </c>
      <c r="H195" s="301">
        <v>11308.957</v>
      </c>
      <c r="I195" s="386">
        <v>10063</v>
      </c>
      <c r="J195" s="307">
        <f t="shared" si="15"/>
        <v>112.38156613335984</v>
      </c>
      <c r="K195" s="308">
        <f t="shared" si="17"/>
        <v>1.4388075783570022E-2</v>
      </c>
      <c r="L195" s="304">
        <f t="shared" si="16"/>
        <v>1.9821810269505844</v>
      </c>
      <c r="M195" s="168"/>
    </row>
    <row r="196" spans="1:13" ht="13.5" customHeight="1" x14ac:dyDescent="0.15">
      <c r="A196" s="299"/>
      <c r="B196" s="280">
        <v>505</v>
      </c>
      <c r="C196" s="348" t="s">
        <v>190</v>
      </c>
      <c r="D196" s="301"/>
      <c r="E196" s="207"/>
      <c r="F196" s="409"/>
      <c r="G196" s="304">
        <f t="shared" si="21"/>
        <v>0</v>
      </c>
      <c r="H196" s="301">
        <v>140.34</v>
      </c>
      <c r="I196" s="386">
        <v>1509</v>
      </c>
      <c r="J196" s="307">
        <f t="shared" si="15"/>
        <v>9.3001988071570576</v>
      </c>
      <c r="K196" s="308">
        <f t="shared" si="17"/>
        <v>1.7855073243856323E-4</v>
      </c>
      <c r="L196" s="304">
        <f t="shared" si="16"/>
        <v>0</v>
      </c>
      <c r="M196" s="168"/>
    </row>
    <row r="197" spans="1:13" ht="13.5" customHeight="1" x14ac:dyDescent="0.15">
      <c r="A197" s="299"/>
      <c r="B197" s="280">
        <v>506</v>
      </c>
      <c r="C197" s="348" t="s">
        <v>191</v>
      </c>
      <c r="D197" s="301">
        <v>1743.43</v>
      </c>
      <c r="E197" s="207">
        <v>5269</v>
      </c>
      <c r="F197" s="409">
        <f t="shared" ref="F197:F245" si="25">D197/E197*100</f>
        <v>33.088441829569184</v>
      </c>
      <c r="G197" s="304">
        <f t="shared" si="21"/>
        <v>2.4132160402159725E-2</v>
      </c>
      <c r="H197" s="301">
        <v>15320.483</v>
      </c>
      <c r="I197" s="386">
        <v>29957</v>
      </c>
      <c r="J197" s="307">
        <f t="shared" si="15"/>
        <v>51.141579597422968</v>
      </c>
      <c r="K197" s="308">
        <f t="shared" si="17"/>
        <v>1.949183027620462E-2</v>
      </c>
      <c r="L197" s="304">
        <f t="shared" si="16"/>
        <v>11.379732610257784</v>
      </c>
      <c r="M197" s="168"/>
    </row>
    <row r="198" spans="1:13" ht="13.5" customHeight="1" x14ac:dyDescent="0.15">
      <c r="A198" s="299"/>
      <c r="B198" s="280">
        <v>507</v>
      </c>
      <c r="C198" s="348" t="s">
        <v>192</v>
      </c>
      <c r="D198" s="301">
        <v>369.13</v>
      </c>
      <c r="E198" s="207">
        <v>193</v>
      </c>
      <c r="F198" s="409">
        <f t="shared" si="25"/>
        <v>191.25906735751295</v>
      </c>
      <c r="G198" s="304">
        <f t="shared" si="21"/>
        <v>5.1094132653729833E-3</v>
      </c>
      <c r="H198" s="301">
        <v>1306.356</v>
      </c>
      <c r="I198" s="386">
        <v>688</v>
      </c>
      <c r="J198" s="307">
        <f t="shared" si="15"/>
        <v>189.87732558139533</v>
      </c>
      <c r="K198" s="308">
        <f t="shared" si="17"/>
        <v>1.6620409051269181E-3</v>
      </c>
      <c r="L198" s="304">
        <f t="shared" si="16"/>
        <v>28.256463016206911</v>
      </c>
      <c r="M198" s="168"/>
    </row>
    <row r="199" spans="1:13" ht="13.5" customHeight="1" x14ac:dyDescent="0.15">
      <c r="A199" s="299"/>
      <c r="B199" s="280">
        <v>508</v>
      </c>
      <c r="C199" s="348" t="s">
        <v>193</v>
      </c>
      <c r="D199" s="301"/>
      <c r="E199" s="207"/>
      <c r="F199" s="409"/>
      <c r="G199" s="304">
        <f t="shared" si="21"/>
        <v>0</v>
      </c>
      <c r="H199" s="301">
        <v>230.27099999999999</v>
      </c>
      <c r="I199" s="386">
        <v>0</v>
      </c>
      <c r="J199" s="307" t="s">
        <v>311</v>
      </c>
      <c r="K199" s="308">
        <f t="shared" si="17"/>
        <v>2.9296747690865318E-4</v>
      </c>
      <c r="L199" s="304">
        <f t="shared" si="16"/>
        <v>0</v>
      </c>
      <c r="M199" s="168"/>
    </row>
    <row r="200" spans="1:13" ht="13.5" customHeight="1" x14ac:dyDescent="0.15">
      <c r="A200" s="299"/>
      <c r="B200" s="280">
        <v>509</v>
      </c>
      <c r="C200" s="348" t="s">
        <v>194</v>
      </c>
      <c r="D200" s="301">
        <v>913.37199999999996</v>
      </c>
      <c r="E200" s="207">
        <v>703</v>
      </c>
      <c r="F200" s="409">
        <f t="shared" si="25"/>
        <v>129.92489331436698</v>
      </c>
      <c r="G200" s="304">
        <f t="shared" si="21"/>
        <v>1.2642686893561217E-2</v>
      </c>
      <c r="H200" s="301">
        <v>25263.847000000002</v>
      </c>
      <c r="I200" s="386">
        <v>24355</v>
      </c>
      <c r="J200" s="307">
        <f t="shared" si="15"/>
        <v>103.73166495586123</v>
      </c>
      <c r="K200" s="308">
        <f t="shared" si="17"/>
        <v>3.214249954443351E-2</v>
      </c>
      <c r="L200" s="304">
        <f t="shared" si="16"/>
        <v>3.6153322176151552</v>
      </c>
      <c r="M200" s="168"/>
    </row>
    <row r="201" spans="1:13" ht="13.5" customHeight="1" x14ac:dyDescent="0.15">
      <c r="A201" s="299"/>
      <c r="B201" s="280">
        <v>510</v>
      </c>
      <c r="C201" s="348" t="s">
        <v>195</v>
      </c>
      <c r="D201" s="301">
        <v>966.29</v>
      </c>
      <c r="E201" s="207">
        <v>412</v>
      </c>
      <c r="F201" s="409">
        <f t="shared" si="25"/>
        <v>234.53640776699029</v>
      </c>
      <c r="G201" s="304">
        <f t="shared" si="21"/>
        <v>1.3375165779528242E-2</v>
      </c>
      <c r="H201" s="301">
        <v>2840.076</v>
      </c>
      <c r="I201" s="386">
        <v>2398</v>
      </c>
      <c r="J201" s="307">
        <f t="shared" si="15"/>
        <v>118.43519599666388</v>
      </c>
      <c r="K201" s="308">
        <f t="shared" si="17"/>
        <v>3.6133507908022297E-3</v>
      </c>
      <c r="L201" s="304">
        <f t="shared" si="16"/>
        <v>34.023385289689429</v>
      </c>
      <c r="M201" s="168"/>
    </row>
    <row r="202" spans="1:13" ht="13.5" customHeight="1" x14ac:dyDescent="0.15">
      <c r="A202" s="299"/>
      <c r="B202" s="280">
        <v>511</v>
      </c>
      <c r="C202" s="348" t="s">
        <v>196</v>
      </c>
      <c r="D202" s="301"/>
      <c r="E202" s="207"/>
      <c r="F202" s="409"/>
      <c r="G202" s="304">
        <f t="shared" si="21"/>
        <v>0</v>
      </c>
      <c r="H202" s="301">
        <v>28.853999999999999</v>
      </c>
      <c r="I202" s="386">
        <v>7</v>
      </c>
      <c r="J202" s="307">
        <f t="shared" si="15"/>
        <v>412.2</v>
      </c>
      <c r="K202" s="308">
        <f t="shared" si="17"/>
        <v>3.6710152727535289E-5</v>
      </c>
      <c r="L202" s="304">
        <f t="shared" si="16"/>
        <v>0</v>
      </c>
      <c r="M202" s="168"/>
    </row>
    <row r="203" spans="1:13" ht="13.5" customHeight="1" x14ac:dyDescent="0.15">
      <c r="A203" s="299"/>
      <c r="B203" s="280">
        <v>512</v>
      </c>
      <c r="C203" s="348" t="s">
        <v>197</v>
      </c>
      <c r="D203" s="301"/>
      <c r="E203" s="207"/>
      <c r="F203" s="409"/>
      <c r="G203" s="304">
        <f t="shared" si="21"/>
        <v>0</v>
      </c>
      <c r="H203" s="301"/>
      <c r="I203" s="386">
        <v>11</v>
      </c>
      <c r="J203" s="307" t="s">
        <v>332</v>
      </c>
      <c r="K203" s="308">
        <f t="shared" si="17"/>
        <v>0</v>
      </c>
      <c r="L203" s="304">
        <v>0</v>
      </c>
      <c r="M203" s="168"/>
    </row>
    <row r="204" spans="1:13" ht="13.5" customHeight="1" x14ac:dyDescent="0.15">
      <c r="A204" s="299"/>
      <c r="B204" s="280">
        <v>513</v>
      </c>
      <c r="C204" s="348" t="s">
        <v>198</v>
      </c>
      <c r="D204" s="301">
        <v>13.12</v>
      </c>
      <c r="E204" s="207"/>
      <c r="F204" s="409"/>
      <c r="G204" s="304">
        <f t="shared" si="21"/>
        <v>1.8160404746754135E-4</v>
      </c>
      <c r="H204" s="301">
        <v>37.523000000000003</v>
      </c>
      <c r="I204" s="386">
        <v>188</v>
      </c>
      <c r="J204" s="307">
        <f t="shared" ref="J204:J252" si="26">H204/I204*100</f>
        <v>19.959042553191491</v>
      </c>
      <c r="K204" s="308">
        <f t="shared" si="17"/>
        <v>4.7739483634688678E-5</v>
      </c>
      <c r="L204" s="304">
        <f t="shared" si="16"/>
        <v>34.965221330917032</v>
      </c>
      <c r="M204" s="168"/>
    </row>
    <row r="205" spans="1:13" ht="13.5" customHeight="1" x14ac:dyDescent="0.15">
      <c r="A205" s="299"/>
      <c r="B205" s="280">
        <v>514</v>
      </c>
      <c r="C205" s="348" t="s">
        <v>199</v>
      </c>
      <c r="D205" s="301">
        <v>63.817</v>
      </c>
      <c r="E205" s="207">
        <v>3</v>
      </c>
      <c r="F205" s="409">
        <f t="shared" si="25"/>
        <v>2127.2333333333331</v>
      </c>
      <c r="G205" s="304">
        <f t="shared" si="21"/>
        <v>8.833403580210433E-4</v>
      </c>
      <c r="H205" s="301">
        <v>1721.817</v>
      </c>
      <c r="I205" s="386">
        <v>1351</v>
      </c>
      <c r="J205" s="307">
        <f t="shared" si="26"/>
        <v>127.44759437453739</v>
      </c>
      <c r="K205" s="308">
        <f t="shared" si="17"/>
        <v>2.1906205392273736E-3</v>
      </c>
      <c r="L205" s="304">
        <f t="shared" si="16"/>
        <v>3.7063753000464041</v>
      </c>
      <c r="M205" s="168"/>
    </row>
    <row r="206" spans="1:13" ht="13.5" customHeight="1" x14ac:dyDescent="0.15">
      <c r="A206" s="299"/>
      <c r="B206" s="280">
        <v>515</v>
      </c>
      <c r="C206" s="348" t="s">
        <v>200</v>
      </c>
      <c r="D206" s="301">
        <v>86.058999999999997</v>
      </c>
      <c r="E206" s="207">
        <v>24</v>
      </c>
      <c r="F206" s="409">
        <f t="shared" si="25"/>
        <v>358.57916666666665</v>
      </c>
      <c r="G206" s="304">
        <f t="shared" si="21"/>
        <v>1.1912090488574039E-3</v>
      </c>
      <c r="H206" s="301">
        <v>14895.93</v>
      </c>
      <c r="I206" s="386">
        <v>6574</v>
      </c>
      <c r="J206" s="307">
        <f t="shared" si="26"/>
        <v>226.5885305749924</v>
      </c>
      <c r="K206" s="308">
        <f t="shared" si="17"/>
        <v>1.8951683139900009E-2</v>
      </c>
      <c r="L206" s="304">
        <f t="shared" si="16"/>
        <v>0.57773499204145029</v>
      </c>
      <c r="M206" s="168"/>
    </row>
    <row r="207" spans="1:13" ht="13.5" customHeight="1" x14ac:dyDescent="0.15">
      <c r="A207" s="299"/>
      <c r="B207" s="280">
        <v>516</v>
      </c>
      <c r="C207" s="348" t="s">
        <v>201</v>
      </c>
      <c r="D207" s="301">
        <v>0.79300000000000004</v>
      </c>
      <c r="E207" s="433"/>
      <c r="F207" s="409" t="s">
        <v>493</v>
      </c>
      <c r="G207" s="304">
        <f t="shared" si="21"/>
        <v>1.0976525125134169E-5</v>
      </c>
      <c r="H207" s="301">
        <v>1343.934</v>
      </c>
      <c r="I207" s="386">
        <v>1794</v>
      </c>
      <c r="J207" s="307">
        <f t="shared" si="26"/>
        <v>74.912709030100331</v>
      </c>
      <c r="K207" s="308">
        <f t="shared" si="17"/>
        <v>1.7098503637529431E-3</v>
      </c>
      <c r="L207" s="304">
        <f t="shared" si="16"/>
        <v>5.9005873800350321E-2</v>
      </c>
      <c r="M207" s="168"/>
    </row>
    <row r="208" spans="1:13" ht="13.5" customHeight="1" x14ac:dyDescent="0.15">
      <c r="A208" s="299"/>
      <c r="B208" s="280">
        <v>517</v>
      </c>
      <c r="C208" s="348" t="s">
        <v>202</v>
      </c>
      <c r="D208" s="301">
        <v>503.93</v>
      </c>
      <c r="E208" s="433">
        <v>502</v>
      </c>
      <c r="F208" s="409">
        <f t="shared" si="25"/>
        <v>100.38446215139443</v>
      </c>
      <c r="G208" s="304">
        <f t="shared" si="21"/>
        <v>6.9752841189266862E-3</v>
      </c>
      <c r="H208" s="301">
        <v>13341.775</v>
      </c>
      <c r="I208" s="386">
        <v>13703</v>
      </c>
      <c r="J208" s="307">
        <f t="shared" si="26"/>
        <v>97.363898416405164</v>
      </c>
      <c r="K208" s="308">
        <f t="shared" si="17"/>
        <v>1.6974374364261875E-2</v>
      </c>
      <c r="L208" s="304">
        <f t="shared" si="16"/>
        <v>3.7770836339242719</v>
      </c>
      <c r="M208" s="168"/>
    </row>
    <row r="209" spans="1:13" ht="13.5" customHeight="1" x14ac:dyDescent="0.15">
      <c r="A209" s="299"/>
      <c r="B209" s="280">
        <v>518</v>
      </c>
      <c r="C209" s="348" t="s">
        <v>203</v>
      </c>
      <c r="D209" s="301">
        <v>210.31</v>
      </c>
      <c r="E209" s="433">
        <v>87</v>
      </c>
      <c r="F209" s="409">
        <f t="shared" si="25"/>
        <v>241.73563218390805</v>
      </c>
      <c r="G209" s="304">
        <f t="shared" si="21"/>
        <v>2.9110630505258094E-3</v>
      </c>
      <c r="H209" s="301">
        <v>709.24400000000003</v>
      </c>
      <c r="I209" s="386">
        <v>331</v>
      </c>
      <c r="J209" s="307">
        <f t="shared" si="26"/>
        <v>214.27311178247734</v>
      </c>
      <c r="K209" s="308">
        <f t="shared" si="17"/>
        <v>9.0235168645900208E-4</v>
      </c>
      <c r="L209" s="304">
        <f t="shared" si="16"/>
        <v>29.652700622070821</v>
      </c>
      <c r="M209" s="168"/>
    </row>
    <row r="210" spans="1:13" ht="13.5" customHeight="1" x14ac:dyDescent="0.15">
      <c r="A210" s="299"/>
      <c r="B210" s="280">
        <v>519</v>
      </c>
      <c r="C210" s="348" t="s">
        <v>204</v>
      </c>
      <c r="D210" s="301"/>
      <c r="E210" s="433"/>
      <c r="F210" s="409" t="s">
        <v>492</v>
      </c>
      <c r="G210" s="304">
        <f t="shared" si="21"/>
        <v>0</v>
      </c>
      <c r="H210" s="301">
        <v>3.4790000000000001</v>
      </c>
      <c r="I210" s="386">
        <v>190</v>
      </c>
      <c r="J210" s="307">
        <f t="shared" si="26"/>
        <v>1.8310526315789475</v>
      </c>
      <c r="K210" s="308">
        <f t="shared" si="17"/>
        <v>4.4262362701564882E-6</v>
      </c>
      <c r="L210" s="304">
        <f t="shared" ref="L210:L253" si="27">D210/H210*100</f>
        <v>0</v>
      </c>
      <c r="M210" s="168"/>
    </row>
    <row r="211" spans="1:13" ht="13.5" customHeight="1" x14ac:dyDescent="0.15">
      <c r="A211" s="299"/>
      <c r="B211" s="280">
        <v>520</v>
      </c>
      <c r="C211" s="348" t="s">
        <v>205</v>
      </c>
      <c r="D211" s="301">
        <v>466.58800000000002</v>
      </c>
      <c r="E211" s="433">
        <v>80</v>
      </c>
      <c r="F211" s="409">
        <f t="shared" si="25"/>
        <v>583.23500000000001</v>
      </c>
      <c r="G211" s="304">
        <f t="shared" si="21"/>
        <v>6.4584046722397249E-3</v>
      </c>
      <c r="H211" s="301">
        <v>493.50400000000002</v>
      </c>
      <c r="I211" s="386">
        <v>93</v>
      </c>
      <c r="J211" s="307">
        <f t="shared" si="26"/>
        <v>530.64946236559138</v>
      </c>
      <c r="K211" s="308">
        <f t="shared" ref="K211:K252" si="28">H211/$H$8*100</f>
        <v>6.2787160226137034E-4</v>
      </c>
      <c r="L211" s="304">
        <f t="shared" si="27"/>
        <v>94.545940863701205</v>
      </c>
      <c r="M211" s="168"/>
    </row>
    <row r="212" spans="1:13" ht="13.5" customHeight="1" x14ac:dyDescent="0.15">
      <c r="A212" s="299"/>
      <c r="B212" s="280">
        <v>521</v>
      </c>
      <c r="C212" s="348" t="s">
        <v>206</v>
      </c>
      <c r="D212" s="301">
        <v>1358.499</v>
      </c>
      <c r="E212" s="433">
        <v>729</v>
      </c>
      <c r="F212" s="409">
        <f t="shared" si="25"/>
        <v>186.35102880658437</v>
      </c>
      <c r="G212" s="304">
        <f t="shared" si="21"/>
        <v>1.8804033298826791E-2</v>
      </c>
      <c r="H212" s="301">
        <v>4783.37</v>
      </c>
      <c r="I212" s="386">
        <v>4616</v>
      </c>
      <c r="J212" s="307">
        <f t="shared" si="26"/>
        <v>103.62586655112651</v>
      </c>
      <c r="K212" s="308">
        <f t="shared" si="28"/>
        <v>6.0857504419598836E-3</v>
      </c>
      <c r="L212" s="304">
        <f t="shared" si="27"/>
        <v>28.400458254326971</v>
      </c>
      <c r="M212" s="168"/>
    </row>
    <row r="213" spans="1:13" ht="13.5" customHeight="1" x14ac:dyDescent="0.15">
      <c r="A213" s="299"/>
      <c r="B213" s="280">
        <v>522</v>
      </c>
      <c r="C213" s="348" t="s">
        <v>207</v>
      </c>
      <c r="D213" s="301"/>
      <c r="E213" s="433"/>
      <c r="F213" s="409"/>
      <c r="G213" s="304">
        <f t="shared" si="21"/>
        <v>0</v>
      </c>
      <c r="H213" s="301"/>
      <c r="I213" s="386">
        <v>8</v>
      </c>
      <c r="J213" s="307" t="s">
        <v>332</v>
      </c>
      <c r="K213" s="308">
        <f t="shared" si="28"/>
        <v>0</v>
      </c>
      <c r="L213" s="304">
        <v>0</v>
      </c>
      <c r="M213" s="168"/>
    </row>
    <row r="214" spans="1:13" ht="13.5" customHeight="1" x14ac:dyDescent="0.15">
      <c r="A214" s="299"/>
      <c r="B214" s="280">
        <v>523</v>
      </c>
      <c r="C214" s="348" t="s">
        <v>208</v>
      </c>
      <c r="D214" s="349">
        <v>1.01</v>
      </c>
      <c r="E214" s="433"/>
      <c r="F214" s="409" t="s">
        <v>493</v>
      </c>
      <c r="G214" s="304">
        <f t="shared" si="21"/>
        <v>1.3980189629742132E-5</v>
      </c>
      <c r="H214" s="301">
        <v>6.9329999999999998</v>
      </c>
      <c r="I214" s="386">
        <v>2</v>
      </c>
      <c r="J214" s="307">
        <f t="shared" si="26"/>
        <v>346.65</v>
      </c>
      <c r="K214" s="308">
        <f t="shared" si="28"/>
        <v>8.8206657260692505E-6</v>
      </c>
      <c r="L214" s="304">
        <f t="shared" si="27"/>
        <v>14.56800807731141</v>
      </c>
      <c r="M214" s="168"/>
    </row>
    <row r="215" spans="1:13" ht="13.5" customHeight="1" x14ac:dyDescent="0.15">
      <c r="A215" s="299"/>
      <c r="B215" s="280">
        <v>524</v>
      </c>
      <c r="C215" s="348" t="s">
        <v>209</v>
      </c>
      <c r="D215" s="349">
        <v>14762.578</v>
      </c>
      <c r="E215" s="433">
        <v>10470</v>
      </c>
      <c r="F215" s="409">
        <f t="shared" si="25"/>
        <v>140.99883476599808</v>
      </c>
      <c r="G215" s="304">
        <f t="shared" si="21"/>
        <v>0.20434023748896962</v>
      </c>
      <c r="H215" s="301">
        <v>55550.800999999999</v>
      </c>
      <c r="I215" s="386">
        <v>101324</v>
      </c>
      <c r="J215" s="307">
        <f t="shared" si="26"/>
        <v>54.824919071493426</v>
      </c>
      <c r="K215" s="308">
        <f t="shared" si="28"/>
        <v>7.0675760339880794E-2</v>
      </c>
      <c r="L215" s="304">
        <f t="shared" si="27"/>
        <v>26.574914734352795</v>
      </c>
      <c r="M215" s="168"/>
    </row>
    <row r="216" spans="1:13" ht="13.5" customHeight="1" x14ac:dyDescent="0.15">
      <c r="A216" s="299"/>
      <c r="B216" s="280">
        <v>525</v>
      </c>
      <c r="C216" s="348" t="s">
        <v>210</v>
      </c>
      <c r="D216" s="349">
        <v>210.20599999999999</v>
      </c>
      <c r="E216" s="433">
        <v>3</v>
      </c>
      <c r="F216" s="409">
        <f t="shared" si="25"/>
        <v>7006.8666666666659</v>
      </c>
      <c r="G216" s="304">
        <f t="shared" si="21"/>
        <v>2.9096235062471033E-3</v>
      </c>
      <c r="H216" s="301">
        <v>282.69900000000001</v>
      </c>
      <c r="I216" s="386">
        <v>29</v>
      </c>
      <c r="J216" s="307">
        <f t="shared" si="26"/>
        <v>974.82413793103456</v>
      </c>
      <c r="K216" s="308">
        <f t="shared" si="28"/>
        <v>3.5967018319544956E-4</v>
      </c>
      <c r="L216" s="304">
        <f t="shared" si="27"/>
        <v>74.356824749999106</v>
      </c>
      <c r="M216" s="168"/>
    </row>
    <row r="217" spans="1:13" ht="13.5" customHeight="1" x14ac:dyDescent="0.15">
      <c r="A217" s="299"/>
      <c r="B217" s="280">
        <v>526</v>
      </c>
      <c r="C217" s="348" t="s">
        <v>211</v>
      </c>
      <c r="D217" s="349">
        <v>23.59</v>
      </c>
      <c r="E217" s="433"/>
      <c r="F217" s="409" t="s">
        <v>493</v>
      </c>
      <c r="G217" s="304">
        <f t="shared" si="21"/>
        <v>3.2652739937189787E-4</v>
      </c>
      <c r="H217" s="301">
        <v>400.37099999999998</v>
      </c>
      <c r="I217" s="386">
        <v>414</v>
      </c>
      <c r="J217" s="307">
        <f t="shared" si="26"/>
        <v>96.707971014492742</v>
      </c>
      <c r="K217" s="308">
        <f t="shared" si="28"/>
        <v>5.093810410229442E-4</v>
      </c>
      <c r="L217" s="304">
        <f t="shared" si="27"/>
        <v>5.8920351374100521</v>
      </c>
      <c r="M217" s="168"/>
    </row>
    <row r="218" spans="1:13" ht="13.5" customHeight="1" x14ac:dyDescent="0.15">
      <c r="A218" s="299"/>
      <c r="B218" s="280">
        <v>527</v>
      </c>
      <c r="C218" s="348" t="s">
        <v>212</v>
      </c>
      <c r="D218" s="349">
        <v>310.47500000000002</v>
      </c>
      <c r="E218" s="207">
        <v>204</v>
      </c>
      <c r="F218" s="409">
        <f t="shared" si="25"/>
        <v>152.19362745098039</v>
      </c>
      <c r="G218" s="304">
        <f t="shared" si="21"/>
        <v>4.2975241339546421E-3</v>
      </c>
      <c r="H218" s="301">
        <v>3594.424</v>
      </c>
      <c r="I218" s="386">
        <v>436</v>
      </c>
      <c r="J218" s="307">
        <f t="shared" si="26"/>
        <v>824.40917431192668</v>
      </c>
      <c r="K218" s="308">
        <f t="shared" si="28"/>
        <v>4.5730870592471861E-3</v>
      </c>
      <c r="L218" s="304">
        <f t="shared" si="27"/>
        <v>8.6376843689002758</v>
      </c>
      <c r="M218" s="168"/>
    </row>
    <row r="219" spans="1:13" ht="13.5" customHeight="1" x14ac:dyDescent="0.15">
      <c r="A219" s="299"/>
      <c r="B219" s="280">
        <v>528</v>
      </c>
      <c r="C219" s="348" t="s">
        <v>213</v>
      </c>
      <c r="D219" s="301"/>
      <c r="E219" s="207"/>
      <c r="F219" s="409"/>
      <c r="G219" s="304">
        <f t="shared" si="21"/>
        <v>0</v>
      </c>
      <c r="H219" s="301">
        <v>22.327999999999999</v>
      </c>
      <c r="I219" s="386">
        <v>22</v>
      </c>
      <c r="J219" s="307">
        <f t="shared" si="26"/>
        <v>101.4909090909091</v>
      </c>
      <c r="K219" s="308">
        <f t="shared" si="28"/>
        <v>2.8407301937353854E-5</v>
      </c>
      <c r="L219" s="304">
        <f t="shared" si="27"/>
        <v>0</v>
      </c>
      <c r="M219" s="168"/>
    </row>
    <row r="220" spans="1:13" ht="13.5" customHeight="1" x14ac:dyDescent="0.15">
      <c r="A220" s="299"/>
      <c r="B220" s="280">
        <v>529</v>
      </c>
      <c r="C220" s="348" t="s">
        <v>214</v>
      </c>
      <c r="D220" s="349">
        <v>49.58</v>
      </c>
      <c r="E220" s="207">
        <v>41</v>
      </c>
      <c r="F220" s="409">
        <f t="shared" si="25"/>
        <v>120.92682926829268</v>
      </c>
      <c r="G220" s="304">
        <f t="shared" si="21"/>
        <v>6.8627505132932162E-4</v>
      </c>
      <c r="H220" s="301">
        <v>157.21199999999999</v>
      </c>
      <c r="I220" s="386">
        <v>218</v>
      </c>
      <c r="J220" s="307">
        <f t="shared" si="26"/>
        <v>72.115596330275224</v>
      </c>
      <c r="K220" s="308">
        <f t="shared" si="28"/>
        <v>2.0001651523536695E-4</v>
      </c>
      <c r="L220" s="304">
        <f t="shared" si="27"/>
        <v>31.537032796478641</v>
      </c>
      <c r="M220" s="168"/>
    </row>
    <row r="221" spans="1:13" ht="13.5" customHeight="1" x14ac:dyDescent="0.15">
      <c r="A221" s="299"/>
      <c r="B221" s="280">
        <v>530</v>
      </c>
      <c r="C221" s="348" t="s">
        <v>215</v>
      </c>
      <c r="D221" s="301"/>
      <c r="E221" s="207">
        <v>2805</v>
      </c>
      <c r="F221" s="409">
        <f t="shared" si="25"/>
        <v>0</v>
      </c>
      <c r="G221" s="304">
        <f t="shared" si="21"/>
        <v>0</v>
      </c>
      <c r="H221" s="301">
        <v>3647.0210000000002</v>
      </c>
      <c r="I221" s="386">
        <v>5398</v>
      </c>
      <c r="J221" s="307">
        <f t="shared" si="26"/>
        <v>67.562449055205633</v>
      </c>
      <c r="K221" s="308">
        <f t="shared" si="28"/>
        <v>4.6400047795982701E-3</v>
      </c>
      <c r="L221" s="304">
        <f t="shared" si="27"/>
        <v>0</v>
      </c>
      <c r="M221" s="168"/>
    </row>
    <row r="222" spans="1:13" ht="13.5" customHeight="1" x14ac:dyDescent="0.15">
      <c r="A222" s="299"/>
      <c r="B222" s="280">
        <v>531</v>
      </c>
      <c r="C222" s="348" t="s">
        <v>216</v>
      </c>
      <c r="D222" s="349">
        <v>405.77199999999999</v>
      </c>
      <c r="E222" s="207">
        <v>229</v>
      </c>
      <c r="F222" s="409">
        <f t="shared" si="25"/>
        <v>177.19301310043667</v>
      </c>
      <c r="G222" s="304">
        <f t="shared" si="21"/>
        <v>5.6166034717224991E-3</v>
      </c>
      <c r="H222" s="301">
        <v>6118.0950000000003</v>
      </c>
      <c r="I222" s="386">
        <v>8153</v>
      </c>
      <c r="J222" s="307">
        <f t="shared" si="26"/>
        <v>75.041027842511966</v>
      </c>
      <c r="K222" s="308">
        <f t="shared" si="28"/>
        <v>7.78388444761801E-3</v>
      </c>
      <c r="L222" s="304">
        <f t="shared" si="27"/>
        <v>6.6323259119055846</v>
      </c>
      <c r="M222" s="168"/>
    </row>
    <row r="223" spans="1:13" ht="13.5" customHeight="1" x14ac:dyDescent="0.15">
      <c r="A223" s="299"/>
      <c r="B223" s="280">
        <v>532</v>
      </c>
      <c r="C223" s="348" t="s">
        <v>217</v>
      </c>
      <c r="D223" s="349">
        <v>108.99</v>
      </c>
      <c r="E223" s="207">
        <v>94</v>
      </c>
      <c r="F223" s="409">
        <f t="shared" si="25"/>
        <v>115.94680851063831</v>
      </c>
      <c r="G223" s="304">
        <f t="shared" si="21"/>
        <v>1.5086147205401928E-3</v>
      </c>
      <c r="H223" s="301">
        <v>447.76600000000002</v>
      </c>
      <c r="I223" s="386">
        <v>194</v>
      </c>
      <c r="J223" s="307">
        <f t="shared" si="26"/>
        <v>230.80721649484536</v>
      </c>
      <c r="K223" s="308">
        <f t="shared" si="28"/>
        <v>5.6968039946619432E-4</v>
      </c>
      <c r="L223" s="304">
        <f t="shared" si="27"/>
        <v>24.340838741664168</v>
      </c>
      <c r="M223" s="168"/>
    </row>
    <row r="224" spans="1:13" ht="13.5" customHeight="1" x14ac:dyDescent="0.15">
      <c r="A224" s="299"/>
      <c r="B224" s="280">
        <v>533</v>
      </c>
      <c r="C224" s="348" t="s">
        <v>218</v>
      </c>
      <c r="D224" s="349">
        <v>82.486999999999995</v>
      </c>
      <c r="E224" s="207">
        <v>97</v>
      </c>
      <c r="F224" s="409">
        <f t="shared" si="25"/>
        <v>85.038144329896909</v>
      </c>
      <c r="G224" s="304">
        <f t="shared" si="21"/>
        <v>1.1417662395926131E-3</v>
      </c>
      <c r="H224" s="301">
        <v>596.71199999999999</v>
      </c>
      <c r="I224" s="386">
        <v>320</v>
      </c>
      <c r="J224" s="307">
        <f t="shared" si="26"/>
        <v>186.4725</v>
      </c>
      <c r="K224" s="308">
        <f t="shared" si="28"/>
        <v>7.5918030964001668E-4</v>
      </c>
      <c r="L224" s="304">
        <f t="shared" si="27"/>
        <v>13.823586587834665</v>
      </c>
      <c r="M224" s="168"/>
    </row>
    <row r="225" spans="1:13" ht="13.5" customHeight="1" x14ac:dyDescent="0.15">
      <c r="A225" s="299"/>
      <c r="B225" s="280">
        <v>534</v>
      </c>
      <c r="C225" s="348" t="s">
        <v>219</v>
      </c>
      <c r="D225" s="349">
        <v>14.715</v>
      </c>
      <c r="E225" s="433"/>
      <c r="F225" s="409" t="s">
        <v>493</v>
      </c>
      <c r="G225" s="304">
        <f t="shared" si="21"/>
        <v>2.0368167366500539E-4</v>
      </c>
      <c r="H225" s="301">
        <v>134.471</v>
      </c>
      <c r="I225" s="386">
        <v>130</v>
      </c>
      <c r="J225" s="307">
        <f t="shared" si="26"/>
        <v>103.43923076923076</v>
      </c>
      <c r="K225" s="308">
        <f t="shared" si="28"/>
        <v>1.7108376472670683E-4</v>
      </c>
      <c r="L225" s="304">
        <f t="shared" si="27"/>
        <v>10.942879877445694</v>
      </c>
      <c r="M225" s="168"/>
    </row>
    <row r="226" spans="1:13" ht="13.5" customHeight="1" x14ac:dyDescent="0.15">
      <c r="A226" s="299"/>
      <c r="B226" s="280">
        <v>535</v>
      </c>
      <c r="C226" s="348" t="s">
        <v>220</v>
      </c>
      <c r="D226" s="349">
        <v>6694.1149999999998</v>
      </c>
      <c r="E226" s="207">
        <v>5202</v>
      </c>
      <c r="F226" s="409">
        <f t="shared" si="25"/>
        <v>128.68348712033833</v>
      </c>
      <c r="G226" s="304">
        <f t="shared" si="21"/>
        <v>9.2658412973565585E-2</v>
      </c>
      <c r="H226" s="301">
        <v>6831.1840000000002</v>
      </c>
      <c r="I226" s="386">
        <v>37561</v>
      </c>
      <c r="J226" s="307">
        <f t="shared" si="26"/>
        <v>18.186906631878809</v>
      </c>
      <c r="K226" s="308">
        <f t="shared" si="28"/>
        <v>8.6911280221076952E-3</v>
      </c>
      <c r="L226" s="304">
        <f t="shared" si="27"/>
        <v>97.993481071509706</v>
      </c>
      <c r="M226" s="168"/>
    </row>
    <row r="227" spans="1:13" ht="13.5" customHeight="1" x14ac:dyDescent="0.15">
      <c r="A227" s="299"/>
      <c r="B227" s="280">
        <v>536</v>
      </c>
      <c r="C227" s="348" t="s">
        <v>221</v>
      </c>
      <c r="D227" s="301"/>
      <c r="E227" s="207"/>
      <c r="F227" s="409"/>
      <c r="G227" s="304">
        <f t="shared" si="21"/>
        <v>0</v>
      </c>
      <c r="H227" s="301">
        <v>1.81</v>
      </c>
      <c r="I227" s="386">
        <v>55</v>
      </c>
      <c r="J227" s="307">
        <f t="shared" si="26"/>
        <v>3.290909090909091</v>
      </c>
      <c r="K227" s="308">
        <f t="shared" si="28"/>
        <v>2.3028133512455426E-6</v>
      </c>
      <c r="L227" s="304">
        <f t="shared" si="27"/>
        <v>0</v>
      </c>
      <c r="M227" s="168"/>
    </row>
    <row r="228" spans="1:13" ht="13.5" customHeight="1" x14ac:dyDescent="0.15">
      <c r="A228" s="299"/>
      <c r="B228" s="280">
        <v>537</v>
      </c>
      <c r="C228" s="348" t="s">
        <v>222</v>
      </c>
      <c r="D228" s="301"/>
      <c r="E228" s="207">
        <v>74</v>
      </c>
      <c r="F228" s="409">
        <f t="shared" si="25"/>
        <v>0</v>
      </c>
      <c r="G228" s="304">
        <f t="shared" si="21"/>
        <v>0</v>
      </c>
      <c r="H228" s="301">
        <v>302.012</v>
      </c>
      <c r="I228" s="386">
        <v>389</v>
      </c>
      <c r="J228" s="307">
        <f t="shared" si="26"/>
        <v>77.638046272493582</v>
      </c>
      <c r="K228" s="308">
        <f t="shared" si="28"/>
        <v>3.8424158333501035E-4</v>
      </c>
      <c r="L228" s="304">
        <f t="shared" si="27"/>
        <v>0</v>
      </c>
      <c r="M228" s="168"/>
    </row>
    <row r="229" spans="1:13" ht="13.5" customHeight="1" x14ac:dyDescent="0.15">
      <c r="A229" s="299"/>
      <c r="B229" s="280">
        <v>538</v>
      </c>
      <c r="C229" s="348" t="s">
        <v>223</v>
      </c>
      <c r="D229" s="349">
        <v>2511.261</v>
      </c>
      <c r="E229" s="207">
        <v>1664</v>
      </c>
      <c r="F229" s="409">
        <f t="shared" si="25"/>
        <v>150.91712740384617</v>
      </c>
      <c r="G229" s="304">
        <f t="shared" si="21"/>
        <v>3.4760301970075104E-2</v>
      </c>
      <c r="H229" s="301">
        <v>14955.091</v>
      </c>
      <c r="I229" s="386">
        <v>11669</v>
      </c>
      <c r="J229" s="307">
        <f t="shared" si="26"/>
        <v>128.16086211329164</v>
      </c>
      <c r="K229" s="308">
        <f t="shared" si="28"/>
        <v>1.9026952057398922E-2</v>
      </c>
      <c r="L229" s="304">
        <f t="shared" si="27"/>
        <v>16.792014170960243</v>
      </c>
      <c r="M229" s="168"/>
    </row>
    <row r="230" spans="1:13" ht="13.5" customHeight="1" x14ac:dyDescent="0.15">
      <c r="A230" s="299"/>
      <c r="B230" s="280">
        <v>539</v>
      </c>
      <c r="C230" s="348" t="s">
        <v>224</v>
      </c>
      <c r="D230" s="301"/>
      <c r="E230" s="207"/>
      <c r="F230" s="409"/>
      <c r="G230" s="304">
        <f t="shared" si="21"/>
        <v>0</v>
      </c>
      <c r="H230" s="301">
        <v>0.61199999999999999</v>
      </c>
      <c r="I230" s="386">
        <v>1</v>
      </c>
      <c r="J230" s="307">
        <f t="shared" si="26"/>
        <v>61.199999999999996</v>
      </c>
      <c r="K230" s="308">
        <f t="shared" si="28"/>
        <v>7.78630812686338E-7</v>
      </c>
      <c r="L230" s="304">
        <f t="shared" si="27"/>
        <v>0</v>
      </c>
      <c r="M230" s="168"/>
    </row>
    <row r="231" spans="1:13" ht="13.5" customHeight="1" x14ac:dyDescent="0.15">
      <c r="A231" s="299"/>
      <c r="B231" s="280">
        <v>540</v>
      </c>
      <c r="C231" s="348" t="s">
        <v>225</v>
      </c>
      <c r="D231" s="349">
        <v>542.56700000000001</v>
      </c>
      <c r="E231" s="207">
        <v>274</v>
      </c>
      <c r="F231" s="409">
        <f t="shared" si="25"/>
        <v>198.01715328467154</v>
      </c>
      <c r="G231" s="304">
        <f t="shared" si="21"/>
        <v>7.5100886602379197E-3</v>
      </c>
      <c r="H231" s="301">
        <v>2132.2629999999999</v>
      </c>
      <c r="I231" s="386">
        <v>1585</v>
      </c>
      <c r="J231" s="307">
        <f t="shared" si="26"/>
        <v>134.52763406940062</v>
      </c>
      <c r="K231" s="308">
        <f t="shared" si="28"/>
        <v>2.712819726390538E-3</v>
      </c>
      <c r="L231" s="304">
        <f t="shared" si="27"/>
        <v>25.445594656944294</v>
      </c>
      <c r="M231" s="168"/>
    </row>
    <row r="232" spans="1:13" ht="13.5" customHeight="1" x14ac:dyDescent="0.15">
      <c r="A232" s="299"/>
      <c r="B232" s="280">
        <v>541</v>
      </c>
      <c r="C232" s="348" t="s">
        <v>226</v>
      </c>
      <c r="D232" s="349">
        <v>678.92499999999995</v>
      </c>
      <c r="E232" s="207">
        <v>535</v>
      </c>
      <c r="F232" s="409">
        <f t="shared" si="25"/>
        <v>126.90186915887848</v>
      </c>
      <c r="G232" s="304">
        <f t="shared" si="21"/>
        <v>9.3975249944283912E-3</v>
      </c>
      <c r="H232" s="301">
        <v>7820.7049999999999</v>
      </c>
      <c r="I232" s="386">
        <v>7595</v>
      </c>
      <c r="J232" s="307">
        <f t="shared" si="26"/>
        <v>102.97175773535221</v>
      </c>
      <c r="K232" s="308">
        <f t="shared" si="28"/>
        <v>9.9500684475982148E-3</v>
      </c>
      <c r="L232" s="304">
        <f t="shared" si="27"/>
        <v>8.6811227376560041</v>
      </c>
      <c r="M232" s="168"/>
    </row>
    <row r="233" spans="1:13" ht="13.5" customHeight="1" x14ac:dyDescent="0.15">
      <c r="A233" s="299"/>
      <c r="B233" s="280">
        <v>542</v>
      </c>
      <c r="C233" s="348" t="s">
        <v>227</v>
      </c>
      <c r="D233" s="349">
        <v>38.067999999999998</v>
      </c>
      <c r="E233" s="207">
        <v>132</v>
      </c>
      <c r="F233" s="409">
        <f t="shared" si="25"/>
        <v>28.839393939393936</v>
      </c>
      <c r="G233" s="304">
        <f t="shared" si="21"/>
        <v>5.2692857309408257E-4</v>
      </c>
      <c r="H233" s="301">
        <v>1232.2149999999999</v>
      </c>
      <c r="I233" s="386">
        <v>916</v>
      </c>
      <c r="J233" s="307">
        <f t="shared" si="26"/>
        <v>134.52128820960698</v>
      </c>
      <c r="K233" s="308">
        <f t="shared" si="28"/>
        <v>1.5677133445331634E-3</v>
      </c>
      <c r="L233" s="304">
        <f t="shared" si="27"/>
        <v>3.0893959252240881</v>
      </c>
      <c r="M233" s="168"/>
    </row>
    <row r="234" spans="1:13" ht="13.5" customHeight="1" x14ac:dyDescent="0.15">
      <c r="A234" s="299"/>
      <c r="B234" s="280">
        <v>543</v>
      </c>
      <c r="C234" s="348" t="s">
        <v>228</v>
      </c>
      <c r="D234" s="349">
        <v>3382.4569999999999</v>
      </c>
      <c r="E234" s="207">
        <v>3946</v>
      </c>
      <c r="F234" s="409">
        <f t="shared" si="25"/>
        <v>85.718626457171823</v>
      </c>
      <c r="G234" s="304">
        <f t="shared" si="21"/>
        <v>4.6819198291533345E-2</v>
      </c>
      <c r="H234" s="301">
        <v>9627.5949999999993</v>
      </c>
      <c r="I234" s="386">
        <v>10903</v>
      </c>
      <c r="J234" s="307">
        <f t="shared" si="26"/>
        <v>88.302256259745022</v>
      </c>
      <c r="K234" s="308">
        <f t="shared" si="28"/>
        <v>1.2248925031151837E-2</v>
      </c>
      <c r="L234" s="304">
        <f t="shared" si="27"/>
        <v>35.132938184458325</v>
      </c>
      <c r="M234" s="168"/>
    </row>
    <row r="235" spans="1:13" ht="13.5" customHeight="1" x14ac:dyDescent="0.15">
      <c r="A235" s="299"/>
      <c r="B235" s="280">
        <v>544</v>
      </c>
      <c r="C235" s="348" t="s">
        <v>229</v>
      </c>
      <c r="D235" s="301"/>
      <c r="E235" s="207"/>
      <c r="F235" s="409"/>
      <c r="G235" s="304">
        <f t="shared" si="21"/>
        <v>0</v>
      </c>
      <c r="H235" s="301">
        <v>8237.9169999999995</v>
      </c>
      <c r="I235" s="386">
        <v>7463</v>
      </c>
      <c r="J235" s="307">
        <f t="shared" si="26"/>
        <v>110.38345169502881</v>
      </c>
      <c r="K235" s="308">
        <f t="shared" si="28"/>
        <v>1.04808758309683E-2</v>
      </c>
      <c r="L235" s="304">
        <f t="shared" si="27"/>
        <v>0</v>
      </c>
      <c r="M235" s="168"/>
    </row>
    <row r="236" spans="1:13" ht="13.5" customHeight="1" x14ac:dyDescent="0.15">
      <c r="A236" s="299"/>
      <c r="B236" s="280">
        <v>545</v>
      </c>
      <c r="C236" s="348" t="s">
        <v>230</v>
      </c>
      <c r="D236" s="349">
        <v>1661.3879999999999</v>
      </c>
      <c r="E236" s="207">
        <v>952</v>
      </c>
      <c r="F236" s="409">
        <f t="shared" si="25"/>
        <v>174.5155462184874</v>
      </c>
      <c r="G236" s="304">
        <f t="shared" si="21"/>
        <v>2.2996553751067343E-2</v>
      </c>
      <c r="H236" s="301">
        <v>23292.043000000001</v>
      </c>
      <c r="I236" s="386">
        <v>19579</v>
      </c>
      <c r="J236" s="307">
        <f t="shared" si="26"/>
        <v>118.96441595587109</v>
      </c>
      <c r="K236" s="308">
        <f t="shared" si="28"/>
        <v>2.963382740231231E-2</v>
      </c>
      <c r="L236" s="304">
        <f t="shared" si="27"/>
        <v>7.1328564866551201</v>
      </c>
      <c r="M236" s="168"/>
    </row>
    <row r="237" spans="1:13" ht="13.5" customHeight="1" x14ac:dyDescent="0.15">
      <c r="A237" s="299"/>
      <c r="B237" s="280">
        <v>546</v>
      </c>
      <c r="C237" s="348" t="s">
        <v>231</v>
      </c>
      <c r="D237" s="349">
        <v>7152.6260000000002</v>
      </c>
      <c r="E237" s="207">
        <v>5630</v>
      </c>
      <c r="F237" s="409">
        <f t="shared" si="25"/>
        <v>127.04486678507993</v>
      </c>
      <c r="G237" s="304">
        <f t="shared" si="21"/>
        <v>9.9005017654083108E-2</v>
      </c>
      <c r="H237" s="301">
        <v>23418.120999999999</v>
      </c>
      <c r="I237" s="386">
        <v>26880</v>
      </c>
      <c r="J237" s="307">
        <f t="shared" si="26"/>
        <v>87.120985863095228</v>
      </c>
      <c r="K237" s="308">
        <f t="shared" si="28"/>
        <v>2.9794232983361108E-2</v>
      </c>
      <c r="L237" s="304">
        <f t="shared" si="27"/>
        <v>30.543125129467054</v>
      </c>
      <c r="M237" s="168"/>
    </row>
    <row r="238" spans="1:13" ht="13.5" customHeight="1" x14ac:dyDescent="0.15">
      <c r="A238" s="299"/>
      <c r="B238" s="280">
        <v>547</v>
      </c>
      <c r="C238" s="348" t="s">
        <v>232</v>
      </c>
      <c r="D238" s="349">
        <v>2.6720000000000002</v>
      </c>
      <c r="E238" s="207">
        <v>3</v>
      </c>
      <c r="F238" s="409">
        <f t="shared" si="25"/>
        <v>89.066666666666677</v>
      </c>
      <c r="G238" s="304">
        <f t="shared" si="21"/>
        <v>3.6985214545218789E-5</v>
      </c>
      <c r="H238" s="301">
        <v>1092.8489999999999</v>
      </c>
      <c r="I238" s="386">
        <v>999</v>
      </c>
      <c r="J238" s="307">
        <f t="shared" si="26"/>
        <v>109.39429429429428</v>
      </c>
      <c r="K238" s="308">
        <f t="shared" si="28"/>
        <v>1.3904018055775358E-3</v>
      </c>
      <c r="L238" s="304">
        <f t="shared" si="27"/>
        <v>0.24449855378007396</v>
      </c>
      <c r="M238" s="168"/>
    </row>
    <row r="239" spans="1:13" ht="13.5" customHeight="1" x14ac:dyDescent="0.15">
      <c r="A239" s="299"/>
      <c r="B239" s="280">
        <v>548</v>
      </c>
      <c r="C239" s="348" t="s">
        <v>233</v>
      </c>
      <c r="D239" s="349">
        <v>2.76</v>
      </c>
      <c r="E239" s="433"/>
      <c r="F239" s="409" t="s">
        <v>493</v>
      </c>
      <c r="G239" s="304">
        <f t="shared" si="21"/>
        <v>3.8203290473354733E-5</v>
      </c>
      <c r="H239" s="301">
        <v>233.01599999999999</v>
      </c>
      <c r="I239" s="386">
        <v>67</v>
      </c>
      <c r="J239" s="307">
        <f t="shared" si="26"/>
        <v>347.78507462686565</v>
      </c>
      <c r="K239" s="308">
        <f t="shared" si="28"/>
        <v>2.9645986511261398E-4</v>
      </c>
      <c r="L239" s="304">
        <f t="shared" si="27"/>
        <v>1.1844680193634771</v>
      </c>
      <c r="M239" s="168"/>
    </row>
    <row r="240" spans="1:13" ht="13.5" customHeight="1" x14ac:dyDescent="0.15">
      <c r="A240" s="299"/>
      <c r="B240" s="280">
        <v>549</v>
      </c>
      <c r="C240" s="348" t="s">
        <v>234</v>
      </c>
      <c r="D240" s="349">
        <v>669.47699999999998</v>
      </c>
      <c r="E240" s="433">
        <v>615</v>
      </c>
      <c r="F240" s="409">
        <f t="shared" si="25"/>
        <v>108.85804878048779</v>
      </c>
      <c r="G240" s="304">
        <f t="shared" si="21"/>
        <v>9.2667479334167056E-3</v>
      </c>
      <c r="H240" s="301">
        <v>2441.73</v>
      </c>
      <c r="I240" s="386">
        <v>1642</v>
      </c>
      <c r="J240" s="307">
        <f t="shared" si="26"/>
        <v>148.70462850182705</v>
      </c>
      <c r="K240" s="308">
        <f t="shared" si="28"/>
        <v>3.1065461017330269E-3</v>
      </c>
      <c r="L240" s="304">
        <f t="shared" si="27"/>
        <v>27.418142055018368</v>
      </c>
      <c r="M240" s="168"/>
    </row>
    <row r="241" spans="1:14" ht="13.5" customHeight="1" x14ac:dyDescent="0.15">
      <c r="A241" s="299"/>
      <c r="B241" s="280">
        <v>550</v>
      </c>
      <c r="C241" s="348" t="s">
        <v>235</v>
      </c>
      <c r="D241" s="301"/>
      <c r="E241" s="433"/>
      <c r="F241" s="409"/>
      <c r="G241" s="304">
        <f t="shared" si="21"/>
        <v>0</v>
      </c>
      <c r="H241" s="301">
        <v>1229.607</v>
      </c>
      <c r="I241" s="386">
        <v>1387</v>
      </c>
      <c r="J241" s="307">
        <f t="shared" si="26"/>
        <v>88.652271088680607</v>
      </c>
      <c r="K241" s="308">
        <f t="shared" si="28"/>
        <v>1.5643952576712584E-3</v>
      </c>
      <c r="L241" s="304">
        <f t="shared" si="27"/>
        <v>0</v>
      </c>
      <c r="M241" s="168"/>
    </row>
    <row r="242" spans="1:14" ht="13.5" customHeight="1" x14ac:dyDescent="0.15">
      <c r="A242" s="299"/>
      <c r="B242" s="280">
        <v>551</v>
      </c>
      <c r="C242" s="348" t="s">
        <v>236</v>
      </c>
      <c r="D242" s="349">
        <v>51526.305</v>
      </c>
      <c r="E242" s="433">
        <v>60384</v>
      </c>
      <c r="F242" s="409">
        <f t="shared" si="25"/>
        <v>85.331056240063603</v>
      </c>
      <c r="G242" s="304">
        <f t="shared" si="21"/>
        <v>0.71321536120785156</v>
      </c>
      <c r="H242" s="301">
        <v>559098.16899999999</v>
      </c>
      <c r="I242" s="386">
        <v>568150</v>
      </c>
      <c r="J242" s="307">
        <f t="shared" si="26"/>
        <v>98.406788524157349</v>
      </c>
      <c r="K242" s="308">
        <f t="shared" si="28"/>
        <v>0.71132526421554509</v>
      </c>
      <c r="L242" s="304">
        <f t="shared" si="27"/>
        <v>9.2159674019608531</v>
      </c>
      <c r="M242" s="168"/>
    </row>
    <row r="243" spans="1:14" ht="13.5" customHeight="1" x14ac:dyDescent="0.15">
      <c r="A243" s="299"/>
      <c r="B243" s="280">
        <v>552</v>
      </c>
      <c r="C243" s="348" t="s">
        <v>237</v>
      </c>
      <c r="D243" s="349">
        <v>0.247</v>
      </c>
      <c r="E243" s="433">
        <v>2</v>
      </c>
      <c r="F243" s="409">
        <f t="shared" si="25"/>
        <v>12.35</v>
      </c>
      <c r="G243" s="304">
        <f t="shared" ref="G243:G250" si="29">D243/$D$8*100</f>
        <v>3.4189176619270361E-6</v>
      </c>
      <c r="H243" s="301">
        <v>127.245</v>
      </c>
      <c r="I243" s="386">
        <v>52</v>
      </c>
      <c r="J243" s="307">
        <f t="shared" si="26"/>
        <v>244.70192307692309</v>
      </c>
      <c r="K243" s="308">
        <f t="shared" si="28"/>
        <v>1.6189032313770115E-4</v>
      </c>
      <c r="L243" s="304">
        <f t="shared" si="27"/>
        <v>0.19411371763134111</v>
      </c>
      <c r="M243" s="168"/>
    </row>
    <row r="244" spans="1:14" ht="13.5" customHeight="1" x14ac:dyDescent="0.15">
      <c r="A244" s="299"/>
      <c r="B244" s="280">
        <v>553</v>
      </c>
      <c r="C244" s="348" t="s">
        <v>238</v>
      </c>
      <c r="D244" s="349">
        <v>846.65899999999999</v>
      </c>
      <c r="E244" s="433">
        <v>1245</v>
      </c>
      <c r="F244" s="409">
        <f t="shared" si="25"/>
        <v>68.004738955823299</v>
      </c>
      <c r="G244" s="304">
        <f t="shared" si="29"/>
        <v>1.1719260764086973E-2</v>
      </c>
      <c r="H244" s="301">
        <v>1305.768</v>
      </c>
      <c r="I244" s="386">
        <v>1931</v>
      </c>
      <c r="J244" s="307">
        <f t="shared" si="26"/>
        <v>67.621336095287418</v>
      </c>
      <c r="K244" s="308">
        <f t="shared" si="28"/>
        <v>1.6612928088559058E-3</v>
      </c>
      <c r="L244" s="304">
        <f t="shared" si="27"/>
        <v>64.839925622315747</v>
      </c>
      <c r="M244" s="168"/>
    </row>
    <row r="245" spans="1:14" ht="13.5" customHeight="1" x14ac:dyDescent="0.15">
      <c r="A245" s="299"/>
      <c r="B245" s="280">
        <v>554</v>
      </c>
      <c r="C245" s="348" t="s">
        <v>239</v>
      </c>
      <c r="D245" s="349">
        <v>692.13300000000004</v>
      </c>
      <c r="E245" s="433">
        <v>629</v>
      </c>
      <c r="F245" s="409">
        <f t="shared" si="25"/>
        <v>110.03704292527823</v>
      </c>
      <c r="G245" s="304">
        <f t="shared" si="29"/>
        <v>9.5803471178240694E-3</v>
      </c>
      <c r="H245" s="301">
        <v>15496.036</v>
      </c>
      <c r="I245" s="386">
        <v>18513</v>
      </c>
      <c r="J245" s="307">
        <f t="shared" si="26"/>
        <v>83.7035380543402</v>
      </c>
      <c r="K245" s="308">
        <f t="shared" si="28"/>
        <v>1.9715181542641749E-2</v>
      </c>
      <c r="L245" s="304">
        <f t="shared" si="27"/>
        <v>4.4665164691150689</v>
      </c>
      <c r="M245" s="168"/>
    </row>
    <row r="246" spans="1:14" ht="13.5" customHeight="1" x14ac:dyDescent="0.15">
      <c r="A246" s="299"/>
      <c r="B246" s="280">
        <v>555</v>
      </c>
      <c r="C246" s="348" t="s">
        <v>240</v>
      </c>
      <c r="D246" s="301"/>
      <c r="E246" s="433"/>
      <c r="F246" s="409"/>
      <c r="G246" s="304">
        <f t="shared" si="29"/>
        <v>0</v>
      </c>
      <c r="H246" s="301">
        <v>3372.1320000000001</v>
      </c>
      <c r="I246" s="386">
        <v>3040</v>
      </c>
      <c r="J246" s="307">
        <f t="shared" si="26"/>
        <v>110.92539473684211</v>
      </c>
      <c r="K246" s="308">
        <f t="shared" si="28"/>
        <v>4.2902710451725602E-3</v>
      </c>
      <c r="L246" s="304">
        <f t="shared" si="27"/>
        <v>0</v>
      </c>
      <c r="M246" s="168"/>
      <c r="N246" s="2"/>
    </row>
    <row r="247" spans="1:14" ht="13.5" customHeight="1" x14ac:dyDescent="0.15">
      <c r="A247" s="299"/>
      <c r="B247" s="280">
        <v>556</v>
      </c>
      <c r="C247" s="348" t="s">
        <v>491</v>
      </c>
      <c r="D247" s="301"/>
      <c r="E247" s="433">
        <v>14</v>
      </c>
      <c r="F247" s="409" t="s">
        <v>492</v>
      </c>
      <c r="G247" s="304">
        <f t="shared" si="29"/>
        <v>0</v>
      </c>
      <c r="H247" s="301">
        <v>136.02699999999999</v>
      </c>
      <c r="I247" s="386">
        <v>148</v>
      </c>
      <c r="J247" s="307">
        <f t="shared" si="26"/>
        <v>91.910135135135135</v>
      </c>
      <c r="K247" s="308">
        <f t="shared" si="28"/>
        <v>1.7306342084523612E-4</v>
      </c>
      <c r="L247" s="304">
        <f t="shared" si="27"/>
        <v>0</v>
      </c>
      <c r="M247" s="168"/>
    </row>
    <row r="248" spans="1:14" ht="13.5" customHeight="1" x14ac:dyDescent="0.15">
      <c r="A248" s="299"/>
      <c r="B248" s="280">
        <v>558</v>
      </c>
      <c r="C248" s="348" t="s">
        <v>242</v>
      </c>
      <c r="D248" s="349">
        <v>0.95</v>
      </c>
      <c r="E248" s="207">
        <v>1</v>
      </c>
      <c r="F248" s="409"/>
      <c r="G248" s="304">
        <f t="shared" si="29"/>
        <v>1.3149683315103985E-5</v>
      </c>
      <c r="H248" s="301">
        <v>27.417000000000002</v>
      </c>
      <c r="I248" s="386">
        <v>121</v>
      </c>
      <c r="J248" s="307">
        <f t="shared" si="26"/>
        <v>22.658677685950416</v>
      </c>
      <c r="K248" s="308">
        <f t="shared" si="28"/>
        <v>3.4881897044806099E-5</v>
      </c>
      <c r="L248" s="304">
        <f t="shared" si="27"/>
        <v>3.4650034650034649</v>
      </c>
      <c r="M248" s="168"/>
    </row>
    <row r="249" spans="1:14" ht="13.5" customHeight="1" x14ac:dyDescent="0.15">
      <c r="A249" s="299"/>
      <c r="B249" s="280">
        <v>559</v>
      </c>
      <c r="C249" s="348" t="s">
        <v>243</v>
      </c>
      <c r="D249" s="301"/>
      <c r="E249" s="207"/>
      <c r="F249" s="409"/>
      <c r="G249" s="304">
        <f t="shared" si="29"/>
        <v>0</v>
      </c>
      <c r="H249" s="301">
        <v>0.26400000000000001</v>
      </c>
      <c r="I249" s="386">
        <v>3</v>
      </c>
      <c r="J249" s="307">
        <f t="shared" si="26"/>
        <v>8.8000000000000007</v>
      </c>
      <c r="K249" s="308">
        <f t="shared" si="28"/>
        <v>3.3587995841371447E-7</v>
      </c>
      <c r="L249" s="304">
        <f t="shared" si="27"/>
        <v>0</v>
      </c>
      <c r="M249" s="168"/>
    </row>
    <row r="250" spans="1:14" ht="13.5" customHeight="1" x14ac:dyDescent="0.15">
      <c r="A250" s="400"/>
      <c r="B250" s="401">
        <v>560</v>
      </c>
      <c r="C250" s="402" t="s">
        <v>244</v>
      </c>
      <c r="D250" s="301"/>
      <c r="E250" s="207"/>
      <c r="F250" s="409"/>
      <c r="G250" s="304">
        <f t="shared" si="29"/>
        <v>0</v>
      </c>
      <c r="H250" s="301">
        <v>0.79900000000000004</v>
      </c>
      <c r="I250" s="386">
        <v>38</v>
      </c>
      <c r="J250" s="307">
        <f t="shared" si="26"/>
        <v>2.1026315789473684</v>
      </c>
      <c r="K250" s="308">
        <f t="shared" si="28"/>
        <v>1.0165457832293859E-6</v>
      </c>
      <c r="L250" s="304">
        <f t="shared" si="27"/>
        <v>0</v>
      </c>
      <c r="M250" s="168"/>
    </row>
    <row r="251" spans="1:14" ht="13.5" customHeight="1" thickBot="1" x14ac:dyDescent="0.2">
      <c r="A251" s="320" t="s">
        <v>245</v>
      </c>
      <c r="B251" s="321" t="s">
        <v>480</v>
      </c>
      <c r="C251" s="322"/>
      <c r="D251" s="323">
        <f>SUM(D192:D250)</f>
        <v>104358.264</v>
      </c>
      <c r="E251" s="355">
        <f>SUM(E192:E250)</f>
        <v>106861</v>
      </c>
      <c r="F251" s="395">
        <f>D251/E251*100</f>
        <v>97.657951918847843</v>
      </c>
      <c r="G251" s="394">
        <f>D251/$D$8*100</f>
        <v>1.4445032872779124</v>
      </c>
      <c r="H251" s="323">
        <f>SUM(H192:H250)</f>
        <v>917541.52999999991</v>
      </c>
      <c r="I251" s="324">
        <f>SUM(I192:I250)</f>
        <v>991312</v>
      </c>
      <c r="J251" s="395">
        <f t="shared" si="26"/>
        <v>92.558299506109066</v>
      </c>
      <c r="K251" s="393">
        <f t="shared" si="28"/>
        <v>1.1673629202244542</v>
      </c>
      <c r="L251" s="394">
        <f t="shared" si="27"/>
        <v>11.373682889318374</v>
      </c>
      <c r="M251" s="168"/>
    </row>
    <row r="252" spans="1:14" ht="13.5" customHeight="1" x14ac:dyDescent="0.15">
      <c r="A252" s="299"/>
      <c r="B252" s="280">
        <v>702</v>
      </c>
      <c r="C252" s="348" t="s">
        <v>248</v>
      </c>
      <c r="D252" s="332"/>
      <c r="E252" s="419"/>
      <c r="F252" s="420"/>
      <c r="G252" s="298">
        <f t="shared" ref="G252" si="30">D252/$D$8*100</f>
        <v>0</v>
      </c>
      <c r="H252" s="332">
        <v>247.94900000000001</v>
      </c>
      <c r="I252" s="386">
        <v>491</v>
      </c>
      <c r="J252" s="307">
        <f t="shared" si="26"/>
        <v>50.498778004073316</v>
      </c>
      <c r="K252" s="308">
        <f t="shared" si="28"/>
        <v>3.154587113966746E-4</v>
      </c>
      <c r="L252" s="304">
        <f t="shared" si="27"/>
        <v>0</v>
      </c>
      <c r="M252" s="168"/>
    </row>
    <row r="253" spans="1:14" ht="13.5" customHeight="1" thickBot="1" x14ac:dyDescent="0.2">
      <c r="A253" s="320" t="s">
        <v>249</v>
      </c>
      <c r="B253" s="321" t="s">
        <v>481</v>
      </c>
      <c r="C253" s="322" t="s">
        <v>248</v>
      </c>
      <c r="D253" s="323">
        <f>SUM(D252:D252)</f>
        <v>0</v>
      </c>
      <c r="E253" s="355">
        <f>SUM(E252:E252)</f>
        <v>0</v>
      </c>
      <c r="F253" s="395">
        <v>0</v>
      </c>
      <c r="G253" s="394">
        <f>D253/$D$8*100</f>
        <v>0</v>
      </c>
      <c r="H253" s="323">
        <f>SUM(H252:H252)</f>
        <v>247.94900000000001</v>
      </c>
      <c r="I253" s="324">
        <f>SUM(I252:I252)</f>
        <v>491</v>
      </c>
      <c r="J253" s="395">
        <f>H253/I253*100</f>
        <v>50.498778004073316</v>
      </c>
      <c r="K253" s="393">
        <f>H253/$H$8*100</f>
        <v>3.154587113966746E-4</v>
      </c>
      <c r="L253" s="394">
        <f t="shared" si="27"/>
        <v>0</v>
      </c>
      <c r="M253" s="168"/>
    </row>
    <row r="254" spans="1:14" ht="18.75" x14ac:dyDescent="0.15">
      <c r="A254" s="112"/>
      <c r="B254" s="112"/>
      <c r="C254" s="268"/>
      <c r="D254" s="208"/>
      <c r="E254" s="208"/>
      <c r="F254" s="266"/>
      <c r="G254" s="112"/>
      <c r="H254" s="208"/>
      <c r="I254" s="208"/>
      <c r="J254" s="112"/>
      <c r="K254" s="112"/>
      <c r="L254" s="112"/>
    </row>
  </sheetData>
  <mergeCells count="7">
    <mergeCell ref="H6:K6"/>
    <mergeCell ref="L6:L7"/>
    <mergeCell ref="A8:C8"/>
    <mergeCell ref="A6:A7"/>
    <mergeCell ref="B6:B7"/>
    <mergeCell ref="C6:C7"/>
    <mergeCell ref="D6:G6"/>
  </mergeCells>
  <phoneticPr fontId="5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名古屋港(輸出入）</vt:lpstr>
      <vt:lpstr>衣浦港（輸出入）</vt:lpstr>
      <vt:lpstr>三河港（輸出入）</vt:lpstr>
      <vt:lpstr>中部空港（輸出入） </vt:lpstr>
      <vt:lpstr>県内全体輸出</vt:lpstr>
      <vt:lpstr>県内全体輸入</vt:lpstr>
      <vt:lpstr>県内全体輸出!Print_Titles</vt:lpstr>
      <vt:lpstr>県内全体輸入!Print_Titles</vt:lpstr>
      <vt:lpstr>'三河港（輸出入）'!Print_Titles</vt:lpstr>
      <vt:lpstr>'中部空港（輸出入） '!Print_Titles</vt:lpstr>
      <vt:lpstr>'名古屋港(輸出入）'!Print_Titles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森島　章</dc:creator>
  <cp:lastModifiedBy>前田美紀</cp:lastModifiedBy>
  <cp:lastPrinted>2020-08-18T05:31:46Z</cp:lastPrinted>
  <dcterms:created xsi:type="dcterms:W3CDTF">2019-04-11T07:25:06Z</dcterms:created>
  <dcterms:modified xsi:type="dcterms:W3CDTF">2020-08-18T05:31:50Z</dcterms:modified>
</cp:coreProperties>
</file>