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EE5CE962-EEC6-4318-8E40-F468BE1955DC}" xr6:coauthVersionLast="47" xr6:coauthVersionMax="47" xr10:uidLastSave="{00000000-0000-0000-0000-000000000000}"/>
  <bookViews>
    <workbookView xWindow="-120" yWindow="-120" windowWidth="29040" windowHeight="15720" tabRatio="792" xr2:uid="{00000000-000D-0000-FFFF-FFFF00000000}"/>
  </bookViews>
  <sheets>
    <sheet name="県内全体輸出" sheetId="1" r:id="rId1"/>
    <sheet name="県内全体輸入" sheetId="2" r:id="rId2"/>
    <sheet name="名古屋港（輸出入）" sheetId="7" r:id="rId3"/>
    <sheet name="衣浦港（輸出入）" sheetId="8" r:id="rId4"/>
    <sheet name="三河港（輸出入）" sheetId="9" r:id="rId5"/>
    <sheet name="中部国際空港（輸出入）" sheetId="10" r:id="rId6"/>
  </sheets>
  <definedNames>
    <definedName name="_xlnm.Print_Titles" localSheetId="3">'衣浦港（輸出入）'!$3:$5</definedName>
    <definedName name="_xlnm.Print_Titles" localSheetId="0">県内全体輸出!$3:$6</definedName>
    <definedName name="_xlnm.Print_Titles" localSheetId="1">県内全体輸入!$4:$6</definedName>
    <definedName name="_xlnm.Print_Titles" localSheetId="4">'三河港（輸出入）'!$3:$5</definedName>
    <definedName name="_xlnm.Print_Titles" localSheetId="5">'中部国際空港（輸出入）'!$3:$5</definedName>
    <definedName name="_xlnm.Print_Titles" localSheetId="2">'名古屋港（輸出入）'!$3:$5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9" i="10" l="1"/>
  <c r="D162" i="10"/>
  <c r="D147" i="10"/>
  <c r="J145" i="10"/>
  <c r="D145" i="10"/>
  <c r="D146" i="10" s="1"/>
  <c r="J123" i="10"/>
  <c r="D122" i="10"/>
  <c r="D120" i="10"/>
  <c r="D119" i="10"/>
  <c r="J110" i="10"/>
  <c r="J108" i="10"/>
  <c r="D89" i="10"/>
  <c r="J88" i="10"/>
  <c r="J86" i="10"/>
  <c r="J85" i="10"/>
  <c r="J87" i="10" s="1"/>
  <c r="J57" i="10"/>
  <c r="D53" i="10"/>
  <c r="D49" i="10"/>
  <c r="J40" i="10"/>
  <c r="J37" i="10"/>
  <c r="D34" i="10"/>
  <c r="D32" i="10"/>
  <c r="J31" i="10"/>
  <c r="J29" i="10"/>
  <c r="D77" i="9"/>
  <c r="J75" i="9"/>
  <c r="D74" i="9"/>
  <c r="J71" i="9"/>
  <c r="D70" i="9"/>
  <c r="J69" i="9"/>
  <c r="J67" i="9"/>
  <c r="J68" i="9" s="1"/>
  <c r="D67" i="9"/>
  <c r="D68" i="9" s="1"/>
  <c r="D62" i="9"/>
  <c r="J61" i="9"/>
  <c r="D60" i="9"/>
  <c r="J59" i="9"/>
  <c r="J58" i="9"/>
  <c r="D52" i="9"/>
  <c r="J38" i="9"/>
  <c r="D32" i="9"/>
  <c r="J31" i="9"/>
  <c r="D29" i="9"/>
  <c r="J28" i="9"/>
  <c r="D26" i="9"/>
  <c r="J24" i="9"/>
  <c r="D24" i="9"/>
  <c r="J22" i="9"/>
  <c r="D56" i="8"/>
  <c r="D52" i="8"/>
  <c r="D47" i="8"/>
  <c r="D46" i="8"/>
  <c r="D45" i="8"/>
  <c r="D41" i="8"/>
  <c r="D39" i="8"/>
  <c r="D40" i="8" s="1"/>
  <c r="J38" i="8"/>
  <c r="J36" i="8"/>
  <c r="J33" i="8"/>
  <c r="J32" i="8"/>
  <c r="D32" i="8"/>
  <c r="D29" i="8"/>
  <c r="J28" i="8"/>
  <c r="D26" i="8"/>
  <c r="J23" i="8"/>
  <c r="D23" i="8"/>
  <c r="D22" i="8"/>
  <c r="D21" i="8"/>
  <c r="J20" i="8"/>
  <c r="J18" i="8"/>
  <c r="J16" i="8"/>
  <c r="D231" i="7"/>
  <c r="D177" i="7"/>
  <c r="J169" i="7"/>
  <c r="D162" i="7"/>
  <c r="D161" i="7"/>
  <c r="D160" i="7"/>
  <c r="D137" i="7"/>
  <c r="D135" i="7"/>
  <c r="J134" i="7"/>
  <c r="D134" i="7"/>
  <c r="J121" i="7"/>
  <c r="J119" i="7"/>
  <c r="D104" i="7"/>
  <c r="J97" i="7"/>
  <c r="J95" i="7"/>
  <c r="J94" i="7"/>
  <c r="J68" i="7"/>
  <c r="D60" i="7"/>
  <c r="D57" i="7"/>
  <c r="J44" i="7"/>
  <c r="J40" i="7"/>
  <c r="D35" i="7"/>
  <c r="D33" i="7"/>
  <c r="J31" i="7"/>
  <c r="J29" i="7"/>
  <c r="K29" i="7" l="1"/>
  <c r="D34" i="7"/>
  <c r="E34" i="7" s="1"/>
  <c r="D6" i="7"/>
  <c r="K40" i="7"/>
  <c r="K97" i="7"/>
  <c r="J96" i="7"/>
  <c r="K121" i="7"/>
  <c r="J120" i="7"/>
  <c r="K134" i="7"/>
  <c r="E137" i="7"/>
  <c r="D136" i="7"/>
  <c r="E136" i="7" s="1"/>
  <c r="E161" i="7"/>
  <c r="E177" i="7"/>
  <c r="D6" i="8"/>
  <c r="E32" i="10"/>
  <c r="J30" i="7"/>
  <c r="K30" i="7" s="1"/>
  <c r="J6" i="7"/>
  <c r="E33" i="7"/>
  <c r="E60" i="7"/>
  <c r="K95" i="7"/>
  <c r="E104" i="7"/>
  <c r="K119" i="7"/>
  <c r="E134" i="7"/>
  <c r="E135" i="7"/>
  <c r="J17" i="8"/>
  <c r="K17" i="8" s="1"/>
  <c r="J6" i="8"/>
  <c r="K32" i="8"/>
  <c r="K36" i="8"/>
  <c r="E46" i="8"/>
  <c r="J6" i="9"/>
  <c r="K59" i="9"/>
  <c r="J60" i="9"/>
  <c r="D121" i="10"/>
  <c r="E121" i="10" s="1"/>
  <c r="E45" i="8"/>
  <c r="J23" i="9"/>
  <c r="K23" i="9" s="1"/>
  <c r="D25" i="9"/>
  <c r="D6" i="9"/>
  <c r="E32" i="9"/>
  <c r="D61" i="9"/>
  <c r="E61" i="9" s="1"/>
  <c r="E74" i="9"/>
  <c r="J30" i="10"/>
  <c r="J6" i="10"/>
  <c r="D33" i="10"/>
  <c r="E33" i="10" s="1"/>
  <c r="D6" i="10"/>
  <c r="K37" i="10"/>
  <c r="E53" i="10"/>
  <c r="E89" i="10"/>
  <c r="K88" i="10"/>
  <c r="J109" i="10"/>
  <c r="K109" i="10" s="1"/>
  <c r="G237" i="2"/>
  <c r="G225" i="2"/>
  <c r="G226" i="2"/>
  <c r="G215" i="2"/>
  <c r="G138" i="2"/>
  <c r="G77" i="2"/>
  <c r="G29" i="2"/>
  <c r="F237" i="2"/>
  <c r="F138" i="2"/>
  <c r="F29" i="2"/>
  <c r="K122" i="10" l="1"/>
  <c r="K120" i="10"/>
  <c r="K118" i="10"/>
  <c r="K117" i="10"/>
  <c r="K116" i="10"/>
  <c r="K115" i="10"/>
  <c r="K114" i="10"/>
  <c r="K113" i="10"/>
  <c r="K112" i="10"/>
  <c r="K111" i="10"/>
  <c r="K145" i="10"/>
  <c r="K144" i="10"/>
  <c r="K142" i="10"/>
  <c r="K140" i="10"/>
  <c r="K138" i="10"/>
  <c r="K136" i="10"/>
  <c r="K134" i="10"/>
  <c r="K132" i="10"/>
  <c r="K130" i="10"/>
  <c r="K128" i="10"/>
  <c r="K126" i="10"/>
  <c r="K124" i="10"/>
  <c r="K121" i="10"/>
  <c r="K119" i="10"/>
  <c r="K107" i="10"/>
  <c r="K105" i="10"/>
  <c r="K103" i="10"/>
  <c r="K101" i="10"/>
  <c r="K99" i="10"/>
  <c r="K97" i="10"/>
  <c r="K95" i="10"/>
  <c r="K93" i="10"/>
  <c r="K91" i="10"/>
  <c r="K89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2" i="10"/>
  <c r="K141" i="10"/>
  <c r="K137" i="10"/>
  <c r="K133" i="10"/>
  <c r="K129" i="10"/>
  <c r="K125" i="10"/>
  <c r="K104" i="10"/>
  <c r="K100" i="10"/>
  <c r="K96" i="10"/>
  <c r="K92" i="10"/>
  <c r="K56" i="10"/>
  <c r="K54" i="10"/>
  <c r="K51" i="10"/>
  <c r="K50" i="10"/>
  <c r="K49" i="10"/>
  <c r="K39" i="10"/>
  <c r="K38" i="10"/>
  <c r="K33" i="10"/>
  <c r="K143" i="10"/>
  <c r="K135" i="10"/>
  <c r="K127" i="10"/>
  <c r="K102" i="10"/>
  <c r="K94" i="10"/>
  <c r="K85" i="10"/>
  <c r="K53" i="10"/>
  <c r="K47" i="10"/>
  <c r="K45" i="10"/>
  <c r="K43" i="10"/>
  <c r="K41" i="10"/>
  <c r="K35" i="10"/>
  <c r="K32" i="10"/>
  <c r="K28" i="10"/>
  <c r="K26" i="10"/>
  <c r="K24" i="10"/>
  <c r="K22" i="10"/>
  <c r="K20" i="10"/>
  <c r="K18" i="10"/>
  <c r="K16" i="10"/>
  <c r="K14" i="10"/>
  <c r="K12" i="10"/>
  <c r="K10" i="10"/>
  <c r="K8" i="10"/>
  <c r="K139" i="10"/>
  <c r="K131" i="10"/>
  <c r="K123" i="10"/>
  <c r="K106" i="10"/>
  <c r="K98" i="10"/>
  <c r="K90" i="10"/>
  <c r="K48" i="10"/>
  <c r="K44" i="10"/>
  <c r="K40" i="10"/>
  <c r="K34" i="10"/>
  <c r="K25" i="10"/>
  <c r="K21" i="10"/>
  <c r="K17" i="10"/>
  <c r="K13" i="10"/>
  <c r="K9" i="10"/>
  <c r="K55" i="10"/>
  <c r="K46" i="10"/>
  <c r="K42" i="10"/>
  <c r="K36" i="10"/>
  <c r="K27" i="10"/>
  <c r="K23" i="10"/>
  <c r="K19" i="10"/>
  <c r="K15" i="10"/>
  <c r="K11" i="10"/>
  <c r="K6" i="10"/>
  <c r="K31" i="10"/>
  <c r="E75" i="9"/>
  <c r="E66" i="9"/>
  <c r="E65" i="9"/>
  <c r="E64" i="9"/>
  <c r="E63" i="9"/>
  <c r="E59" i="9"/>
  <c r="E51" i="9"/>
  <c r="E50" i="9"/>
  <c r="E49" i="9"/>
  <c r="E48" i="9"/>
  <c r="E47" i="9"/>
  <c r="E46" i="9"/>
  <c r="E45" i="9"/>
  <c r="E44" i="9"/>
  <c r="E38" i="9"/>
  <c r="E37" i="9"/>
  <c r="E36" i="9"/>
  <c r="E35" i="9"/>
  <c r="E34" i="9"/>
  <c r="E33" i="9"/>
  <c r="E31" i="9"/>
  <c r="E30" i="9"/>
  <c r="E28" i="9"/>
  <c r="E27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2" i="9"/>
  <c r="E71" i="9"/>
  <c r="E58" i="9"/>
  <c r="E56" i="9"/>
  <c r="E54" i="9"/>
  <c r="E52" i="9"/>
  <c r="E43" i="9"/>
  <c r="E41" i="9"/>
  <c r="E39" i="9"/>
  <c r="E24" i="9"/>
  <c r="E6" i="9"/>
  <c r="E77" i="9"/>
  <c r="E76" i="9"/>
  <c r="E73" i="9"/>
  <c r="E70" i="9"/>
  <c r="E57" i="9"/>
  <c r="E53" i="9"/>
  <c r="E42" i="9"/>
  <c r="E23" i="9"/>
  <c r="E67" i="9"/>
  <c r="E55" i="9"/>
  <c r="E40" i="9"/>
  <c r="E26" i="9"/>
  <c r="K87" i="10"/>
  <c r="E68" i="9"/>
  <c r="K73" i="9"/>
  <c r="K72" i="9"/>
  <c r="K70" i="9"/>
  <c r="K57" i="9"/>
  <c r="K56" i="9"/>
  <c r="K55" i="9"/>
  <c r="K54" i="9"/>
  <c r="K53" i="9"/>
  <c r="K52" i="9"/>
  <c r="K42" i="9"/>
  <c r="K41" i="9"/>
  <c r="K40" i="9"/>
  <c r="K39" i="9"/>
  <c r="K25" i="9"/>
  <c r="K65" i="9"/>
  <c r="K63" i="9"/>
  <c r="K58" i="9"/>
  <c r="K51" i="9"/>
  <c r="K49" i="9"/>
  <c r="K47" i="9"/>
  <c r="K45" i="9"/>
  <c r="K37" i="9"/>
  <c r="K35" i="9"/>
  <c r="K33" i="9"/>
  <c r="K30" i="9"/>
  <c r="K27" i="9"/>
  <c r="K24" i="9"/>
  <c r="K20" i="9"/>
  <c r="K18" i="9"/>
  <c r="K16" i="9"/>
  <c r="K14" i="9"/>
  <c r="K12" i="9"/>
  <c r="K10" i="9"/>
  <c r="K8" i="9"/>
  <c r="K74" i="9"/>
  <c r="K69" i="9"/>
  <c r="K68" i="9"/>
  <c r="K64" i="9"/>
  <c r="K50" i="9"/>
  <c r="K46" i="9"/>
  <c r="K34" i="9"/>
  <c r="K29" i="9"/>
  <c r="K21" i="9"/>
  <c r="K17" i="9"/>
  <c r="K13" i="9"/>
  <c r="K9" i="9"/>
  <c r="K67" i="9"/>
  <c r="K66" i="9"/>
  <c r="K62" i="9"/>
  <c r="K48" i="9"/>
  <c r="K44" i="9"/>
  <c r="K36" i="9"/>
  <c r="K32" i="9"/>
  <c r="K26" i="9"/>
  <c r="K19" i="9"/>
  <c r="K15" i="9"/>
  <c r="K11" i="9"/>
  <c r="K6" i="9"/>
  <c r="K31" i="9"/>
  <c r="E54" i="8"/>
  <c r="E51" i="8"/>
  <c r="E49" i="8"/>
  <c r="E44" i="8"/>
  <c r="E53" i="8"/>
  <c r="E50" i="8"/>
  <c r="E42" i="8"/>
  <c r="E36" i="8"/>
  <c r="E35" i="8"/>
  <c r="E34" i="8"/>
  <c r="E25" i="8"/>
  <c r="E24" i="8"/>
  <c r="E18" i="8"/>
  <c r="E16" i="8"/>
  <c r="E15" i="8"/>
  <c r="E14" i="8"/>
  <c r="E13" i="8"/>
  <c r="E12" i="8"/>
  <c r="E11" i="8"/>
  <c r="E10" i="8"/>
  <c r="E9" i="8"/>
  <c r="E8" i="8"/>
  <c r="E56" i="8"/>
  <c r="E55" i="8"/>
  <c r="E48" i="8"/>
  <c r="E43" i="8"/>
  <c r="E39" i="8"/>
  <c r="E38" i="8"/>
  <c r="E31" i="8"/>
  <c r="E29" i="8"/>
  <c r="E28" i="8"/>
  <c r="E26" i="8"/>
  <c r="E23" i="8"/>
  <c r="E21" i="8"/>
  <c r="E20" i="8"/>
  <c r="E17" i="8"/>
  <c r="E41" i="8"/>
  <c r="E37" i="8"/>
  <c r="E33" i="8"/>
  <c r="E30" i="8"/>
  <c r="E27" i="8"/>
  <c r="E19" i="8"/>
  <c r="E6" i="8"/>
  <c r="E22" i="8"/>
  <c r="K110" i="10"/>
  <c r="K108" i="10"/>
  <c r="K86" i="10"/>
  <c r="K57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0" i="10"/>
  <c r="E158" i="10"/>
  <c r="E156" i="10"/>
  <c r="E154" i="10"/>
  <c r="E152" i="10"/>
  <c r="E150" i="10"/>
  <c r="E148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10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8" i="10"/>
  <c r="E199" i="10"/>
  <c r="E198" i="10"/>
  <c r="E194" i="10"/>
  <c r="E190" i="10"/>
  <c r="E186" i="10"/>
  <c r="E182" i="10"/>
  <c r="E178" i="10"/>
  <c r="E174" i="10"/>
  <c r="E170" i="10"/>
  <c r="E166" i="10"/>
  <c r="E162" i="10"/>
  <c r="E161" i="10"/>
  <c r="E157" i="10"/>
  <c r="E153" i="10"/>
  <c r="E149" i="10"/>
  <c r="E145" i="10"/>
  <c r="E122" i="10"/>
  <c r="E120" i="10"/>
  <c r="E118" i="10"/>
  <c r="E116" i="10"/>
  <c r="E114" i="10"/>
  <c r="E112" i="10"/>
  <c r="E109" i="10"/>
  <c r="E86" i="10"/>
  <c r="E57" i="10"/>
  <c r="E56" i="10"/>
  <c r="E55" i="10"/>
  <c r="E54" i="10"/>
  <c r="E192" i="10"/>
  <c r="E184" i="10"/>
  <c r="E176" i="10"/>
  <c r="E168" i="10"/>
  <c r="E155" i="10"/>
  <c r="E147" i="10"/>
  <c r="E117" i="10"/>
  <c r="E113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48" i="10"/>
  <c r="E47" i="10"/>
  <c r="E46" i="10"/>
  <c r="E45" i="10"/>
  <c r="E44" i="10"/>
  <c r="E43" i="10"/>
  <c r="E42" i="10"/>
  <c r="E41" i="10"/>
  <c r="E37" i="10"/>
  <c r="E36" i="10"/>
  <c r="E35" i="10"/>
  <c r="E31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188" i="10"/>
  <c r="E172" i="10"/>
  <c r="E151" i="10"/>
  <c r="E115" i="10"/>
  <c r="E87" i="10"/>
  <c r="E85" i="10"/>
  <c r="E81" i="10"/>
  <c r="E77" i="10"/>
  <c r="E73" i="10"/>
  <c r="E69" i="10"/>
  <c r="E65" i="10"/>
  <c r="E61" i="10"/>
  <c r="E52" i="10"/>
  <c r="E50" i="10"/>
  <c r="E39" i="10"/>
  <c r="E30" i="10"/>
  <c r="E6" i="10"/>
  <c r="E196" i="10"/>
  <c r="E180" i="10"/>
  <c r="E164" i="10"/>
  <c r="E159" i="10"/>
  <c r="E123" i="10"/>
  <c r="E111" i="10"/>
  <c r="E79" i="10"/>
  <c r="E71" i="10"/>
  <c r="E63" i="10"/>
  <c r="E49" i="10"/>
  <c r="E40" i="10"/>
  <c r="E83" i="10"/>
  <c r="E75" i="10"/>
  <c r="E67" i="10"/>
  <c r="E59" i="10"/>
  <c r="E51" i="10"/>
  <c r="E38" i="10"/>
  <c r="E34" i="10"/>
  <c r="K30" i="10"/>
  <c r="K75" i="9"/>
  <c r="E62" i="9"/>
  <c r="E60" i="9"/>
  <c r="E29" i="9"/>
  <c r="E25" i="9"/>
  <c r="K22" i="9"/>
  <c r="E47" i="8"/>
  <c r="E146" i="10"/>
  <c r="E119" i="10"/>
  <c r="K29" i="10"/>
  <c r="K60" i="9"/>
  <c r="K38" i="9"/>
  <c r="K28" i="9"/>
  <c r="K37" i="8"/>
  <c r="K31" i="8"/>
  <c r="K30" i="8"/>
  <c r="K29" i="8"/>
  <c r="K27" i="8"/>
  <c r="K26" i="8"/>
  <c r="K21" i="8"/>
  <c r="K19" i="8"/>
  <c r="K38" i="8"/>
  <c r="K34" i="8"/>
  <c r="K28" i="8"/>
  <c r="K25" i="8"/>
  <c r="K23" i="8"/>
  <c r="K22" i="8"/>
  <c r="K20" i="8"/>
  <c r="K15" i="8"/>
  <c r="K13" i="8"/>
  <c r="K11" i="8"/>
  <c r="K9" i="8"/>
  <c r="K6" i="8"/>
  <c r="K35" i="8"/>
  <c r="K33" i="8"/>
  <c r="K24" i="8"/>
  <c r="K14" i="8"/>
  <c r="K12" i="8"/>
  <c r="K10" i="8"/>
  <c r="K8" i="8"/>
  <c r="K18" i="8"/>
  <c r="K168" i="7"/>
  <c r="K167" i="7"/>
  <c r="K166" i="7"/>
  <c r="K165" i="7"/>
  <c r="K164" i="7"/>
  <c r="K163" i="7"/>
  <c r="K162" i="7"/>
  <c r="K160" i="7"/>
  <c r="K136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03" i="7"/>
  <c r="K102" i="7"/>
  <c r="K101" i="7"/>
  <c r="K100" i="7"/>
  <c r="K99" i="7"/>
  <c r="K98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59" i="7"/>
  <c r="K58" i="7"/>
  <c r="K57" i="7"/>
  <c r="K43" i="7"/>
  <c r="K42" i="7"/>
  <c r="K41" i="7"/>
  <c r="K34" i="7"/>
  <c r="K32" i="7"/>
  <c r="K161" i="7"/>
  <c r="K159" i="7"/>
  <c r="K157" i="7"/>
  <c r="K155" i="7"/>
  <c r="K153" i="7"/>
  <c r="K151" i="7"/>
  <c r="K149" i="7"/>
  <c r="K147" i="7"/>
  <c r="K145" i="7"/>
  <c r="K143" i="7"/>
  <c r="K141" i="7"/>
  <c r="K139" i="7"/>
  <c r="K137" i="7"/>
  <c r="K117" i="7"/>
  <c r="K115" i="7"/>
  <c r="K113" i="7"/>
  <c r="K111" i="7"/>
  <c r="K109" i="7"/>
  <c r="K107" i="7"/>
  <c r="K105" i="7"/>
  <c r="K67" i="7"/>
  <c r="K65" i="7"/>
  <c r="K63" i="7"/>
  <c r="K61" i="7"/>
  <c r="K55" i="7"/>
  <c r="K53" i="7"/>
  <c r="K51" i="7"/>
  <c r="K49" i="7"/>
  <c r="K47" i="7"/>
  <c r="K45" i="7"/>
  <c r="K39" i="7"/>
  <c r="K37" i="7"/>
  <c r="K35" i="7"/>
  <c r="K28" i="7"/>
  <c r="K26" i="7"/>
  <c r="K24" i="7"/>
  <c r="K22" i="7"/>
  <c r="K20" i="7"/>
  <c r="K18" i="7"/>
  <c r="K16" i="7"/>
  <c r="K14" i="7"/>
  <c r="K12" i="7"/>
  <c r="K10" i="7"/>
  <c r="K8" i="7"/>
  <c r="K169" i="7"/>
  <c r="K158" i="7"/>
  <c r="K156" i="7"/>
  <c r="K154" i="7"/>
  <c r="K152" i="7"/>
  <c r="K150" i="7"/>
  <c r="K148" i="7"/>
  <c r="K146" i="7"/>
  <c r="K144" i="7"/>
  <c r="K142" i="7"/>
  <c r="K140" i="7"/>
  <c r="K138" i="7"/>
  <c r="K135" i="7"/>
  <c r="K118" i="7"/>
  <c r="K116" i="7"/>
  <c r="K114" i="7"/>
  <c r="K112" i="7"/>
  <c r="K110" i="7"/>
  <c r="K108" i="7"/>
  <c r="K106" i="7"/>
  <c r="K104" i="7"/>
  <c r="K94" i="7"/>
  <c r="K66" i="7"/>
  <c r="K64" i="7"/>
  <c r="K62" i="7"/>
  <c r="K60" i="7"/>
  <c r="K56" i="7"/>
  <c r="K54" i="7"/>
  <c r="K52" i="7"/>
  <c r="K50" i="7"/>
  <c r="K48" i="7"/>
  <c r="K46" i="7"/>
  <c r="K44" i="7"/>
  <c r="K38" i="7"/>
  <c r="K36" i="7"/>
  <c r="K33" i="7"/>
  <c r="K27" i="7"/>
  <c r="K25" i="7"/>
  <c r="K23" i="7"/>
  <c r="K21" i="7"/>
  <c r="K19" i="7"/>
  <c r="K17" i="7"/>
  <c r="K15" i="7"/>
  <c r="K13" i="7"/>
  <c r="K11" i="7"/>
  <c r="K9" i="7"/>
  <c r="K6" i="7"/>
  <c r="K31" i="7"/>
  <c r="K61" i="9"/>
  <c r="E52" i="8"/>
  <c r="E32" i="8"/>
  <c r="K16" i="8"/>
  <c r="K120" i="7"/>
  <c r="K96" i="7"/>
  <c r="K68" i="7"/>
  <c r="E229" i="7"/>
  <c r="E227" i="7"/>
  <c r="E225" i="7"/>
  <c r="E223" i="7"/>
  <c r="E221" i="7"/>
  <c r="E219" i="7"/>
  <c r="E217" i="7"/>
  <c r="E215" i="7"/>
  <c r="E213" i="7"/>
  <c r="E211" i="7"/>
  <c r="E209" i="7"/>
  <c r="E207" i="7"/>
  <c r="E205" i="7"/>
  <c r="E203" i="7"/>
  <c r="E201" i="7"/>
  <c r="E199" i="7"/>
  <c r="E197" i="7"/>
  <c r="E195" i="7"/>
  <c r="E193" i="7"/>
  <c r="E191" i="7"/>
  <c r="E189" i="7"/>
  <c r="E187" i="7"/>
  <c r="E185" i="7"/>
  <c r="E183" i="7"/>
  <c r="E181" i="7"/>
  <c r="E179" i="7"/>
  <c r="E176" i="7"/>
  <c r="E174" i="7"/>
  <c r="E172" i="7"/>
  <c r="E17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21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97" i="7"/>
  <c r="E95" i="7"/>
  <c r="E68" i="7"/>
  <c r="E67" i="7"/>
  <c r="E66" i="7"/>
  <c r="E65" i="7"/>
  <c r="E64" i="7"/>
  <c r="E63" i="7"/>
  <c r="E62" i="7"/>
  <c r="E61" i="7"/>
  <c r="E56" i="7"/>
  <c r="E55" i="7"/>
  <c r="E54" i="7"/>
  <c r="E53" i="7"/>
  <c r="E52" i="7"/>
  <c r="E51" i="7"/>
  <c r="E50" i="7"/>
  <c r="E49" i="7"/>
  <c r="E48" i="7"/>
  <c r="E47" i="7"/>
  <c r="E46" i="7"/>
  <c r="E45" i="7"/>
  <c r="E40" i="7"/>
  <c r="E39" i="7"/>
  <c r="E38" i="7"/>
  <c r="E37" i="7"/>
  <c r="E36" i="7"/>
  <c r="E31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231" i="7"/>
  <c r="E230" i="7"/>
  <c r="E226" i="7"/>
  <c r="E222" i="7"/>
  <c r="E218" i="7"/>
  <c r="E214" i="7"/>
  <c r="E210" i="7"/>
  <c r="E206" i="7"/>
  <c r="E202" i="7"/>
  <c r="E198" i="7"/>
  <c r="E194" i="7"/>
  <c r="E190" i="7"/>
  <c r="E186" i="7"/>
  <c r="E182" i="7"/>
  <c r="E178" i="7"/>
  <c r="E175" i="7"/>
  <c r="E171" i="7"/>
  <c r="E168" i="7"/>
  <c r="E166" i="7"/>
  <c r="E164" i="7"/>
  <c r="E162" i="7"/>
  <c r="E160" i="7"/>
  <c r="E132" i="7"/>
  <c r="E130" i="7"/>
  <c r="E128" i="7"/>
  <c r="E126" i="7"/>
  <c r="E124" i="7"/>
  <c r="E122" i="7"/>
  <c r="E102" i="7"/>
  <c r="E100" i="7"/>
  <c r="E98" i="7"/>
  <c r="E93" i="7"/>
  <c r="E91" i="7"/>
  <c r="E89" i="7"/>
  <c r="E87" i="7"/>
  <c r="E85" i="7"/>
  <c r="E83" i="7"/>
  <c r="E81" i="7"/>
  <c r="E79" i="7"/>
  <c r="E77" i="7"/>
  <c r="E75" i="7"/>
  <c r="E73" i="7"/>
  <c r="E71" i="7"/>
  <c r="E69" i="7"/>
  <c r="E58" i="7"/>
  <c r="E43" i="7"/>
  <c r="E41" i="7"/>
  <c r="E30" i="7"/>
  <c r="E6" i="7"/>
  <c r="E228" i="7"/>
  <c r="E224" i="7"/>
  <c r="E220" i="7"/>
  <c r="E216" i="7"/>
  <c r="E212" i="7"/>
  <c r="E208" i="7"/>
  <c r="E204" i="7"/>
  <c r="E200" i="7"/>
  <c r="E196" i="7"/>
  <c r="E192" i="7"/>
  <c r="E188" i="7"/>
  <c r="E184" i="7"/>
  <c r="E180" i="7"/>
  <c r="E173" i="7"/>
  <c r="E169" i="7"/>
  <c r="E167" i="7"/>
  <c r="E165" i="7"/>
  <c r="E163" i="7"/>
  <c r="E133" i="7"/>
  <c r="E131" i="7"/>
  <c r="E129" i="7"/>
  <c r="E127" i="7"/>
  <c r="E125" i="7"/>
  <c r="E123" i="7"/>
  <c r="E120" i="7"/>
  <c r="E103" i="7"/>
  <c r="E101" i="7"/>
  <c r="E99" i="7"/>
  <c r="E96" i="7"/>
  <c r="E94" i="7"/>
  <c r="E92" i="7"/>
  <c r="E90" i="7"/>
  <c r="E88" i="7"/>
  <c r="E86" i="7"/>
  <c r="E84" i="7"/>
  <c r="E82" i="7"/>
  <c r="E80" i="7"/>
  <c r="E78" i="7"/>
  <c r="E76" i="7"/>
  <c r="E74" i="7"/>
  <c r="E72" i="7"/>
  <c r="E70" i="7"/>
  <c r="E59" i="7"/>
  <c r="E57" i="7"/>
  <c r="E44" i="7"/>
  <c r="E42" i="7"/>
  <c r="E32" i="7"/>
  <c r="E35" i="7"/>
  <c r="E40" i="8"/>
  <c r="E148" i="1"/>
  <c r="E149" i="1"/>
  <c r="I251" i="2" l="1"/>
  <c r="H251" i="2"/>
  <c r="E251" i="2"/>
  <c r="D251" i="2"/>
  <c r="L251" i="2" s="1"/>
  <c r="L250" i="2"/>
  <c r="J250" i="2"/>
  <c r="I249" i="2"/>
  <c r="H249" i="2"/>
  <c r="E249" i="2"/>
  <c r="D249" i="2"/>
  <c r="L248" i="2"/>
  <c r="J248" i="2"/>
  <c r="L247" i="2"/>
  <c r="J247" i="2"/>
  <c r="L246" i="2"/>
  <c r="J246" i="2"/>
  <c r="L245" i="2"/>
  <c r="J245" i="2"/>
  <c r="L244" i="2"/>
  <c r="J244" i="2"/>
  <c r="L243" i="2"/>
  <c r="J243" i="2"/>
  <c r="F243" i="2"/>
  <c r="L242" i="2"/>
  <c r="J242" i="2"/>
  <c r="F242" i="2"/>
  <c r="L241" i="2"/>
  <c r="J241" i="2"/>
  <c r="L240" i="2"/>
  <c r="J240" i="2"/>
  <c r="F240" i="2"/>
  <c r="L239" i="2"/>
  <c r="J239" i="2"/>
  <c r="L238" i="2"/>
  <c r="J238" i="2"/>
  <c r="F238" i="2"/>
  <c r="L237" i="2"/>
  <c r="J237" i="2"/>
  <c r="L236" i="2"/>
  <c r="J236" i="2"/>
  <c r="F236" i="2"/>
  <c r="L235" i="2"/>
  <c r="J235" i="2"/>
  <c r="F235" i="2"/>
  <c r="L234" i="2"/>
  <c r="J234" i="2"/>
  <c r="F234" i="2"/>
  <c r="L233" i="2"/>
  <c r="J233" i="2"/>
  <c r="L232" i="2"/>
  <c r="J232" i="2"/>
  <c r="F232" i="2"/>
  <c r="L231" i="2"/>
  <c r="J231" i="2"/>
  <c r="F231" i="2"/>
  <c r="L230" i="2"/>
  <c r="J230" i="2"/>
  <c r="F230" i="2"/>
  <c r="L229" i="2"/>
  <c r="J229" i="2"/>
  <c r="F229" i="2"/>
  <c r="L228" i="2"/>
  <c r="J228" i="2"/>
  <c r="L227" i="2"/>
  <c r="J227" i="2"/>
  <c r="F227" i="2"/>
  <c r="L226" i="2"/>
  <c r="J226" i="2"/>
  <c r="F226" i="2"/>
  <c r="L225" i="2"/>
  <c r="J225" i="2"/>
  <c r="F225" i="2"/>
  <c r="L224" i="2"/>
  <c r="J224" i="2"/>
  <c r="F224" i="2"/>
  <c r="L223" i="2"/>
  <c r="J223" i="2"/>
  <c r="L222" i="2"/>
  <c r="J222" i="2"/>
  <c r="F222" i="2"/>
  <c r="L221" i="2"/>
  <c r="J221" i="2"/>
  <c r="F221" i="2"/>
  <c r="L220" i="2"/>
  <c r="J220" i="2"/>
  <c r="F220" i="2"/>
  <c r="L219" i="2"/>
  <c r="J219" i="2"/>
  <c r="L218" i="2"/>
  <c r="J218" i="2"/>
  <c r="F218" i="2"/>
  <c r="L217" i="2"/>
  <c r="J217" i="2"/>
  <c r="L216" i="2"/>
  <c r="J216" i="2"/>
  <c r="F216" i="2"/>
  <c r="L215" i="2"/>
  <c r="J215" i="2"/>
  <c r="F215" i="2"/>
  <c r="L214" i="2"/>
  <c r="J214" i="2"/>
  <c r="F214" i="2"/>
  <c r="L213" i="2"/>
  <c r="J213" i="2"/>
  <c r="F213" i="2"/>
  <c r="L212" i="2"/>
  <c r="J212" i="2"/>
  <c r="L211" i="2"/>
  <c r="J211" i="2"/>
  <c r="F211" i="2"/>
  <c r="L210" i="2"/>
  <c r="J210" i="2"/>
  <c r="F210" i="2"/>
  <c r="L209" i="2"/>
  <c r="J209" i="2"/>
  <c r="L208" i="2"/>
  <c r="J208" i="2"/>
  <c r="F208" i="2"/>
  <c r="L207" i="2"/>
  <c r="J207" i="2"/>
  <c r="F207" i="2"/>
  <c r="L206" i="2"/>
  <c r="J206" i="2"/>
  <c r="L205" i="2"/>
  <c r="J205" i="2"/>
  <c r="F205" i="2"/>
  <c r="L204" i="2"/>
  <c r="J204" i="2"/>
  <c r="L203" i="2"/>
  <c r="J203" i="2"/>
  <c r="L202" i="2"/>
  <c r="J202" i="2"/>
  <c r="L201" i="2"/>
  <c r="J201" i="2"/>
  <c r="F201" i="2"/>
  <c r="L200" i="2"/>
  <c r="J200" i="2"/>
  <c r="F200" i="2"/>
  <c r="L199" i="2"/>
  <c r="J199" i="2"/>
  <c r="L198" i="2"/>
  <c r="J198" i="2"/>
  <c r="F198" i="2"/>
  <c r="L197" i="2"/>
  <c r="J197" i="2"/>
  <c r="F197" i="2"/>
  <c r="L196" i="2"/>
  <c r="J196" i="2"/>
  <c r="L195" i="2"/>
  <c r="J195" i="2"/>
  <c r="F195" i="2"/>
  <c r="L194" i="2"/>
  <c r="J194" i="2"/>
  <c r="F194" i="2"/>
  <c r="L193" i="2"/>
  <c r="J193" i="2"/>
  <c r="L192" i="2"/>
  <c r="J192" i="2"/>
  <c r="F192" i="2"/>
  <c r="I191" i="2"/>
  <c r="H191" i="2"/>
  <c r="J191" i="2" s="1"/>
  <c r="E191" i="2"/>
  <c r="D191" i="2"/>
  <c r="L191" i="2" s="1"/>
  <c r="L190" i="2"/>
  <c r="J190" i="2"/>
  <c r="L189" i="2"/>
  <c r="J189" i="2"/>
  <c r="L188" i="2"/>
  <c r="J188" i="2"/>
  <c r="F188" i="2"/>
  <c r="L187" i="2"/>
  <c r="J187" i="2"/>
  <c r="F187" i="2"/>
  <c r="L186" i="2"/>
  <c r="J186" i="2"/>
  <c r="F186" i="2"/>
  <c r="L185" i="2"/>
  <c r="J185" i="2"/>
  <c r="F185" i="2"/>
  <c r="L184" i="2"/>
  <c r="J184" i="2"/>
  <c r="F184" i="2"/>
  <c r="L183" i="2"/>
  <c r="J183" i="2"/>
  <c r="F183" i="2"/>
  <c r="L182" i="2"/>
  <c r="J182" i="2"/>
  <c r="F182" i="2"/>
  <c r="L181" i="2"/>
  <c r="J181" i="2"/>
  <c r="F181" i="2"/>
  <c r="L180" i="2"/>
  <c r="J180" i="2"/>
  <c r="F180" i="2"/>
  <c r="L179" i="2"/>
  <c r="J179" i="2"/>
  <c r="F179" i="2"/>
  <c r="L178" i="2"/>
  <c r="J178" i="2"/>
  <c r="F178" i="2"/>
  <c r="L177" i="2"/>
  <c r="J177" i="2"/>
  <c r="F177" i="2"/>
  <c r="I176" i="2"/>
  <c r="H176" i="2"/>
  <c r="E176" i="2"/>
  <c r="D176" i="2"/>
  <c r="I175" i="2"/>
  <c r="E175" i="2"/>
  <c r="L174" i="2"/>
  <c r="I174" i="2"/>
  <c r="H174" i="2"/>
  <c r="E174" i="2"/>
  <c r="D174" i="2"/>
  <c r="L173" i="2"/>
  <c r="J173" i="2"/>
  <c r="F173" i="2"/>
  <c r="L172" i="2"/>
  <c r="J172" i="2"/>
  <c r="F172" i="2"/>
  <c r="L171" i="2"/>
  <c r="J171" i="2"/>
  <c r="F171" i="2"/>
  <c r="L170" i="2"/>
  <c r="J170" i="2"/>
  <c r="F170" i="2"/>
  <c r="L169" i="2"/>
  <c r="J169" i="2"/>
  <c r="F169" i="2"/>
  <c r="L168" i="2"/>
  <c r="J168" i="2"/>
  <c r="F168" i="2"/>
  <c r="L167" i="2"/>
  <c r="J167" i="2"/>
  <c r="F167" i="2"/>
  <c r="L166" i="2"/>
  <c r="J166" i="2"/>
  <c r="F166" i="2"/>
  <c r="L165" i="2"/>
  <c r="J165" i="2"/>
  <c r="F165" i="2"/>
  <c r="L164" i="2"/>
  <c r="J164" i="2"/>
  <c r="F164" i="2"/>
  <c r="L163" i="2"/>
  <c r="J163" i="2"/>
  <c r="F163" i="2"/>
  <c r="L162" i="2"/>
  <c r="J162" i="2"/>
  <c r="F162" i="2"/>
  <c r="L161" i="2"/>
  <c r="J161" i="2"/>
  <c r="F161" i="2"/>
  <c r="L160" i="2"/>
  <c r="J160" i="2"/>
  <c r="F160" i="2"/>
  <c r="L159" i="2"/>
  <c r="J159" i="2"/>
  <c r="F159" i="2"/>
  <c r="L158" i="2"/>
  <c r="J158" i="2"/>
  <c r="L157" i="2"/>
  <c r="J157" i="2"/>
  <c r="L156" i="2"/>
  <c r="J156" i="2"/>
  <c r="L155" i="2"/>
  <c r="J155" i="2"/>
  <c r="F155" i="2"/>
  <c r="L154" i="2"/>
  <c r="J154" i="2"/>
  <c r="F154" i="2"/>
  <c r="L153" i="2"/>
  <c r="J153" i="2"/>
  <c r="F153" i="2"/>
  <c r="L152" i="2"/>
  <c r="J152" i="2"/>
  <c r="F152" i="2"/>
  <c r="I151" i="2"/>
  <c r="H151" i="2"/>
  <c r="E151" i="2"/>
  <c r="D151" i="2"/>
  <c r="I150" i="2"/>
  <c r="I149" i="2"/>
  <c r="H149" i="2"/>
  <c r="E149" i="2"/>
  <c r="D149" i="2"/>
  <c r="I148" i="2"/>
  <c r="H148" i="2"/>
  <c r="J148" i="2" s="1"/>
  <c r="E148" i="2"/>
  <c r="D148" i="2"/>
  <c r="L148" i="2" s="1"/>
  <c r="L146" i="2"/>
  <c r="J146" i="2"/>
  <c r="L145" i="2"/>
  <c r="J145" i="2"/>
  <c r="L144" i="2"/>
  <c r="J144" i="2"/>
  <c r="F144" i="2"/>
  <c r="L143" i="2"/>
  <c r="J143" i="2"/>
  <c r="F143" i="2"/>
  <c r="L142" i="2"/>
  <c r="J142" i="2"/>
  <c r="F142" i="2"/>
  <c r="L141" i="2"/>
  <c r="J141" i="2"/>
  <c r="F141" i="2"/>
  <c r="L140" i="2"/>
  <c r="J140" i="2"/>
  <c r="F140" i="2"/>
  <c r="L139" i="2"/>
  <c r="J139" i="2"/>
  <c r="F139" i="2"/>
  <c r="L138" i="2"/>
  <c r="J138" i="2"/>
  <c r="L137" i="2"/>
  <c r="J137" i="2"/>
  <c r="F137" i="2"/>
  <c r="L136" i="2"/>
  <c r="J136" i="2"/>
  <c r="F136" i="2"/>
  <c r="L135" i="2"/>
  <c r="J135" i="2"/>
  <c r="F135" i="2"/>
  <c r="L134" i="2"/>
  <c r="J134" i="2"/>
  <c r="F134" i="2"/>
  <c r="L133" i="2"/>
  <c r="J133" i="2"/>
  <c r="F133" i="2"/>
  <c r="L132" i="2"/>
  <c r="J132" i="2"/>
  <c r="F132" i="2"/>
  <c r="L131" i="2"/>
  <c r="J131" i="2"/>
  <c r="L130" i="2"/>
  <c r="J130" i="2"/>
  <c r="F130" i="2"/>
  <c r="L129" i="2"/>
  <c r="J129" i="2"/>
  <c r="F129" i="2"/>
  <c r="L128" i="2"/>
  <c r="J128" i="2"/>
  <c r="F128" i="2"/>
  <c r="L127" i="2"/>
  <c r="J127" i="2"/>
  <c r="F127" i="2"/>
  <c r="L126" i="2"/>
  <c r="J126" i="2"/>
  <c r="L125" i="2"/>
  <c r="J125" i="2"/>
  <c r="L124" i="2"/>
  <c r="J124" i="2"/>
  <c r="F124" i="2"/>
  <c r="L123" i="2"/>
  <c r="J123" i="2"/>
  <c r="F123" i="2"/>
  <c r="L122" i="2"/>
  <c r="J122" i="2"/>
  <c r="F122" i="2"/>
  <c r="L121" i="2"/>
  <c r="J121" i="2"/>
  <c r="F121" i="2"/>
  <c r="L120" i="2"/>
  <c r="J120" i="2"/>
  <c r="F120" i="2"/>
  <c r="L119" i="2"/>
  <c r="J119" i="2"/>
  <c r="F119" i="2"/>
  <c r="L118" i="2"/>
  <c r="J118" i="2"/>
  <c r="F118" i="2"/>
  <c r="L117" i="2"/>
  <c r="J117" i="2"/>
  <c r="F117" i="2"/>
  <c r="L116" i="2"/>
  <c r="J116" i="2"/>
  <c r="F116" i="2"/>
  <c r="L115" i="2"/>
  <c r="J115" i="2"/>
  <c r="F115" i="2"/>
  <c r="I114" i="2"/>
  <c r="H114" i="2"/>
  <c r="E114" i="2"/>
  <c r="D114" i="2"/>
  <c r="L112" i="2"/>
  <c r="J112" i="2"/>
  <c r="L111" i="2"/>
  <c r="J111" i="2"/>
  <c r="F111" i="2"/>
  <c r="L110" i="2"/>
  <c r="J110" i="2"/>
  <c r="F110" i="2"/>
  <c r="L109" i="2"/>
  <c r="J109" i="2"/>
  <c r="F109" i="2"/>
  <c r="L108" i="2"/>
  <c r="J108" i="2"/>
  <c r="F108" i="2"/>
  <c r="L107" i="2"/>
  <c r="J107" i="2"/>
  <c r="F107" i="2"/>
  <c r="L106" i="2"/>
  <c r="J106" i="2"/>
  <c r="L105" i="2"/>
  <c r="J105" i="2"/>
  <c r="F105" i="2"/>
  <c r="L104" i="2"/>
  <c r="J104" i="2"/>
  <c r="F104" i="2"/>
  <c r="L102" i="2"/>
  <c r="J102" i="2"/>
  <c r="F102" i="2"/>
  <c r="L101" i="2"/>
  <c r="J101" i="2"/>
  <c r="F101" i="2"/>
  <c r="L100" i="2"/>
  <c r="J100" i="2"/>
  <c r="F100" i="2"/>
  <c r="L99" i="2"/>
  <c r="J99" i="2"/>
  <c r="F99" i="2"/>
  <c r="L97" i="2"/>
  <c r="J97" i="2"/>
  <c r="L96" i="2"/>
  <c r="J96" i="2"/>
  <c r="L95" i="2"/>
  <c r="J95" i="2"/>
  <c r="L94" i="2"/>
  <c r="J94" i="2"/>
  <c r="L93" i="2"/>
  <c r="J93" i="2"/>
  <c r="L92" i="2"/>
  <c r="J92" i="2"/>
  <c r="L91" i="2"/>
  <c r="J91" i="2"/>
  <c r="L90" i="2"/>
  <c r="J90" i="2"/>
  <c r="J88" i="2"/>
  <c r="L87" i="2"/>
  <c r="J87" i="2"/>
  <c r="L86" i="2"/>
  <c r="J86" i="2"/>
  <c r="L85" i="2"/>
  <c r="J85" i="2"/>
  <c r="L84" i="2"/>
  <c r="J84" i="2"/>
  <c r="F84" i="2"/>
  <c r="L83" i="2"/>
  <c r="J83" i="2"/>
  <c r="F83" i="2"/>
  <c r="L82" i="2"/>
  <c r="J82" i="2"/>
  <c r="F82" i="2"/>
  <c r="L81" i="2"/>
  <c r="J81" i="2"/>
  <c r="L80" i="2"/>
  <c r="J80" i="2"/>
  <c r="F80" i="2"/>
  <c r="L79" i="2"/>
  <c r="J79" i="2"/>
  <c r="L77" i="2"/>
  <c r="J77" i="2"/>
  <c r="F77" i="2"/>
  <c r="L76" i="2"/>
  <c r="J76" i="2"/>
  <c r="L75" i="2"/>
  <c r="J75" i="2"/>
  <c r="L74" i="2"/>
  <c r="J74" i="2"/>
  <c r="F74" i="2"/>
  <c r="L73" i="2"/>
  <c r="J73" i="2"/>
  <c r="F73" i="2"/>
  <c r="L72" i="2"/>
  <c r="J72" i="2"/>
  <c r="F72" i="2"/>
  <c r="L71" i="2"/>
  <c r="J71" i="2"/>
  <c r="F71" i="2"/>
  <c r="L70" i="2"/>
  <c r="J70" i="2"/>
  <c r="L69" i="2"/>
  <c r="J69" i="2"/>
  <c r="F69" i="2"/>
  <c r="L68" i="2"/>
  <c r="J68" i="2"/>
  <c r="F68" i="2"/>
  <c r="L67" i="2"/>
  <c r="J67" i="2"/>
  <c r="F67" i="2"/>
  <c r="I66" i="2"/>
  <c r="I7" i="2" s="1"/>
  <c r="H66" i="2"/>
  <c r="E66" i="2"/>
  <c r="D66" i="2"/>
  <c r="L66" i="2" s="1"/>
  <c r="L65" i="2"/>
  <c r="J65" i="2"/>
  <c r="F65" i="2"/>
  <c r="L64" i="2"/>
  <c r="J64" i="2"/>
  <c r="F64" i="2"/>
  <c r="L63" i="2"/>
  <c r="J63" i="2"/>
  <c r="F63" i="2"/>
  <c r="I62" i="2"/>
  <c r="H62" i="2"/>
  <c r="J62" i="2" s="1"/>
  <c r="E62" i="2"/>
  <c r="D62" i="2"/>
  <c r="L62" i="2" s="1"/>
  <c r="L61" i="2"/>
  <c r="J61" i="2"/>
  <c r="L60" i="2"/>
  <c r="J60" i="2"/>
  <c r="L59" i="2"/>
  <c r="J59" i="2"/>
  <c r="L58" i="2"/>
  <c r="J58" i="2"/>
  <c r="L57" i="2"/>
  <c r="J57" i="2"/>
  <c r="L56" i="2"/>
  <c r="J56" i="2"/>
  <c r="L55" i="2"/>
  <c r="J55" i="2"/>
  <c r="L54" i="2"/>
  <c r="J54" i="2"/>
  <c r="L53" i="2"/>
  <c r="J53" i="2"/>
  <c r="L52" i="2"/>
  <c r="J52" i="2"/>
  <c r="F52" i="2"/>
  <c r="L51" i="2"/>
  <c r="J51" i="2"/>
  <c r="L49" i="2"/>
  <c r="J49" i="2"/>
  <c r="L48" i="2"/>
  <c r="J48" i="2"/>
  <c r="L47" i="2"/>
  <c r="J47" i="2"/>
  <c r="L46" i="2"/>
  <c r="J46" i="2"/>
  <c r="F46" i="2"/>
  <c r="L45" i="2"/>
  <c r="J45" i="2"/>
  <c r="L44" i="2"/>
  <c r="J44" i="2"/>
  <c r="F44" i="2"/>
  <c r="L43" i="2"/>
  <c r="J43" i="2"/>
  <c r="L42" i="2"/>
  <c r="J42" i="2"/>
  <c r="L41" i="2"/>
  <c r="J41" i="2"/>
  <c r="L40" i="2"/>
  <c r="J40" i="2"/>
  <c r="F40" i="2"/>
  <c r="J39" i="2"/>
  <c r="L38" i="2"/>
  <c r="J38" i="2"/>
  <c r="F38" i="2"/>
  <c r="L37" i="2"/>
  <c r="J37" i="2"/>
  <c r="F37" i="2"/>
  <c r="I36" i="2"/>
  <c r="H36" i="2"/>
  <c r="J36" i="2" s="1"/>
  <c r="E36" i="2"/>
  <c r="E35" i="2" s="1"/>
  <c r="D36" i="2"/>
  <c r="L36" i="2" s="1"/>
  <c r="H35" i="2"/>
  <c r="D35" i="2"/>
  <c r="I34" i="2"/>
  <c r="H34" i="2"/>
  <c r="E34" i="2"/>
  <c r="D34" i="2"/>
  <c r="L34" i="2" s="1"/>
  <c r="L33" i="2"/>
  <c r="J33" i="2"/>
  <c r="L32" i="2"/>
  <c r="J32" i="2"/>
  <c r="F32" i="2"/>
  <c r="L31" i="2"/>
  <c r="J31" i="2"/>
  <c r="L30" i="2"/>
  <c r="J30" i="2"/>
  <c r="F30" i="2"/>
  <c r="L29" i="2"/>
  <c r="J29" i="2"/>
  <c r="L28" i="2"/>
  <c r="J28" i="2"/>
  <c r="F28" i="2"/>
  <c r="L27" i="2"/>
  <c r="J27" i="2"/>
  <c r="L26" i="2"/>
  <c r="J26" i="2"/>
  <c r="F26" i="2"/>
  <c r="L25" i="2"/>
  <c r="J25" i="2"/>
  <c r="F25" i="2"/>
  <c r="L24" i="2"/>
  <c r="J24" i="2"/>
  <c r="F24" i="2"/>
  <c r="L23" i="2"/>
  <c r="J23" i="2"/>
  <c r="F23" i="2"/>
  <c r="L22" i="2"/>
  <c r="J22" i="2"/>
  <c r="F22" i="2"/>
  <c r="L21" i="2"/>
  <c r="J21" i="2"/>
  <c r="F21" i="2"/>
  <c r="L20" i="2"/>
  <c r="J20" i="2"/>
  <c r="F20" i="2"/>
  <c r="L19" i="2"/>
  <c r="J19" i="2"/>
  <c r="F19" i="2"/>
  <c r="L18" i="2"/>
  <c r="J18" i="2"/>
  <c r="F18" i="2"/>
  <c r="L17" i="2"/>
  <c r="J17" i="2"/>
  <c r="F17" i="2"/>
  <c r="L16" i="2"/>
  <c r="J16" i="2"/>
  <c r="F16" i="2"/>
  <c r="L15" i="2"/>
  <c r="J15" i="2"/>
  <c r="F15" i="2"/>
  <c r="L14" i="2"/>
  <c r="J14" i="2"/>
  <c r="F14" i="2"/>
  <c r="L13" i="2"/>
  <c r="J13" i="2"/>
  <c r="F13" i="2"/>
  <c r="L12" i="2"/>
  <c r="J12" i="2"/>
  <c r="F12" i="2"/>
  <c r="L11" i="2"/>
  <c r="J11" i="2"/>
  <c r="F11" i="2"/>
  <c r="L10" i="2"/>
  <c r="J10" i="2"/>
  <c r="F10" i="2"/>
  <c r="L9" i="2"/>
  <c r="J9" i="2"/>
  <c r="F9" i="2"/>
  <c r="H7" i="2"/>
  <c r="D7" i="2"/>
  <c r="I251" i="1"/>
  <c r="H251" i="1"/>
  <c r="E251" i="1"/>
  <c r="I249" i="1"/>
  <c r="H249" i="1"/>
  <c r="E249" i="1"/>
  <c r="D249" i="1"/>
  <c r="L248" i="1"/>
  <c r="J248" i="1"/>
  <c r="F248" i="1"/>
  <c r="L247" i="1"/>
  <c r="J247" i="1"/>
  <c r="L246" i="1"/>
  <c r="J246" i="1"/>
  <c r="L245" i="1"/>
  <c r="J245" i="1"/>
  <c r="F245" i="1"/>
  <c r="L244" i="1"/>
  <c r="J244" i="1"/>
  <c r="F244" i="1"/>
  <c r="L243" i="1"/>
  <c r="J243" i="1"/>
  <c r="F243" i="1"/>
  <c r="L242" i="1"/>
  <c r="J242" i="1"/>
  <c r="F242" i="1"/>
  <c r="L241" i="1"/>
  <c r="J241" i="1"/>
  <c r="F241" i="1"/>
  <c r="L240" i="1"/>
  <c r="J240" i="1"/>
  <c r="F240" i="1"/>
  <c r="L239" i="1"/>
  <c r="J239" i="1"/>
  <c r="F239" i="1"/>
  <c r="L238" i="1"/>
  <c r="J238" i="1"/>
  <c r="F238" i="1"/>
  <c r="L237" i="1"/>
  <c r="J237" i="1"/>
  <c r="F237" i="1"/>
  <c r="L236" i="1"/>
  <c r="J236" i="1"/>
  <c r="F236" i="1"/>
  <c r="L235" i="1"/>
  <c r="J235" i="1"/>
  <c r="F235" i="1"/>
  <c r="L234" i="1"/>
  <c r="J234" i="1"/>
  <c r="F234" i="1"/>
  <c r="L233" i="1"/>
  <c r="J233" i="1"/>
  <c r="F233" i="1"/>
  <c r="L232" i="1"/>
  <c r="J232" i="1"/>
  <c r="F232" i="1"/>
  <c r="L231" i="1"/>
  <c r="J231" i="1"/>
  <c r="F231" i="1"/>
  <c r="L230" i="1"/>
  <c r="J230" i="1"/>
  <c r="F230" i="1"/>
  <c r="L229" i="1"/>
  <c r="J229" i="1"/>
  <c r="F229" i="1"/>
  <c r="L228" i="1"/>
  <c r="J228" i="1"/>
  <c r="F228" i="1"/>
  <c r="L227" i="1"/>
  <c r="J227" i="1"/>
  <c r="F227" i="1"/>
  <c r="L226" i="1"/>
  <c r="J226" i="1"/>
  <c r="F226" i="1"/>
  <c r="L225" i="1"/>
  <c r="J225" i="1"/>
  <c r="L224" i="1"/>
  <c r="J224" i="1"/>
  <c r="F224" i="1"/>
  <c r="L223" i="1"/>
  <c r="J223" i="1"/>
  <c r="F223" i="1"/>
  <c r="L222" i="1"/>
  <c r="J222" i="1"/>
  <c r="F222" i="1"/>
  <c r="L221" i="1"/>
  <c r="J221" i="1"/>
  <c r="F221" i="1"/>
  <c r="L220" i="1"/>
  <c r="J220" i="1"/>
  <c r="F220" i="1"/>
  <c r="L219" i="1"/>
  <c r="J219" i="1"/>
  <c r="F219" i="1"/>
  <c r="L218" i="1"/>
  <c r="J218" i="1"/>
  <c r="F218" i="1"/>
  <c r="L217" i="1"/>
  <c r="J217" i="1"/>
  <c r="F217" i="1"/>
  <c r="L216" i="1"/>
  <c r="J216" i="1"/>
  <c r="F216" i="1"/>
  <c r="L215" i="1"/>
  <c r="J215" i="1"/>
  <c r="F215" i="1"/>
  <c r="L214" i="1"/>
  <c r="J214" i="1"/>
  <c r="F214" i="1"/>
  <c r="L213" i="1"/>
  <c r="J213" i="1"/>
  <c r="F213" i="1"/>
  <c r="L212" i="1"/>
  <c r="J212" i="1"/>
  <c r="F212" i="1"/>
  <c r="L211" i="1"/>
  <c r="J211" i="1"/>
  <c r="F211" i="1"/>
  <c r="L210" i="1"/>
  <c r="J210" i="1"/>
  <c r="F210" i="1"/>
  <c r="L209" i="1"/>
  <c r="J209" i="1"/>
  <c r="F209" i="1"/>
  <c r="L208" i="1"/>
  <c r="J208" i="1"/>
  <c r="F208" i="1"/>
  <c r="L207" i="1"/>
  <c r="J207" i="1"/>
  <c r="F207" i="1"/>
  <c r="L206" i="1"/>
  <c r="J206" i="1"/>
  <c r="F206" i="1"/>
  <c r="L205" i="1"/>
  <c r="J205" i="1"/>
  <c r="F205" i="1"/>
  <c r="L204" i="1"/>
  <c r="J204" i="1"/>
  <c r="F204" i="1"/>
  <c r="L203" i="1"/>
  <c r="J203" i="1"/>
  <c r="F203" i="1"/>
  <c r="L202" i="1"/>
  <c r="J202" i="1"/>
  <c r="F202" i="1"/>
  <c r="L201" i="1"/>
  <c r="J201" i="1"/>
  <c r="F201" i="1"/>
  <c r="L200" i="1"/>
  <c r="J200" i="1"/>
  <c r="F200" i="1"/>
  <c r="L199" i="1"/>
  <c r="J199" i="1"/>
  <c r="F199" i="1"/>
  <c r="L198" i="1"/>
  <c r="J198" i="1"/>
  <c r="F198" i="1"/>
  <c r="L196" i="1"/>
  <c r="J196" i="1"/>
  <c r="F196" i="1"/>
  <c r="L195" i="1"/>
  <c r="J195" i="1"/>
  <c r="F195" i="1"/>
  <c r="L194" i="1"/>
  <c r="J194" i="1"/>
  <c r="F194" i="1"/>
  <c r="L193" i="1"/>
  <c r="J193" i="1"/>
  <c r="F193" i="1"/>
  <c r="L192" i="1"/>
  <c r="J192" i="1"/>
  <c r="F192" i="1"/>
  <c r="L191" i="1"/>
  <c r="J191" i="1"/>
  <c r="L190" i="1"/>
  <c r="J190" i="1"/>
  <c r="F190" i="1"/>
  <c r="I189" i="1"/>
  <c r="H189" i="1"/>
  <c r="J189" i="1" s="1"/>
  <c r="E189" i="1"/>
  <c r="D189" i="1"/>
  <c r="L189" i="1" s="1"/>
  <c r="L188" i="1"/>
  <c r="J188" i="1"/>
  <c r="F188" i="1"/>
  <c r="L187" i="1"/>
  <c r="J187" i="1"/>
  <c r="F187" i="1"/>
  <c r="L186" i="1"/>
  <c r="J186" i="1"/>
  <c r="F186" i="1"/>
  <c r="L185" i="1"/>
  <c r="J185" i="1"/>
  <c r="F185" i="1"/>
  <c r="L184" i="1"/>
  <c r="J184" i="1"/>
  <c r="F184" i="1"/>
  <c r="L183" i="1"/>
  <c r="J183" i="1"/>
  <c r="F183" i="1"/>
  <c r="L182" i="1"/>
  <c r="J182" i="1"/>
  <c r="F182" i="1"/>
  <c r="L181" i="1"/>
  <c r="J181" i="1"/>
  <c r="F181" i="1"/>
  <c r="L180" i="1"/>
  <c r="J180" i="1"/>
  <c r="F180" i="1"/>
  <c r="L179" i="1"/>
  <c r="J179" i="1"/>
  <c r="F179" i="1"/>
  <c r="L178" i="1"/>
  <c r="J178" i="1"/>
  <c r="F178" i="1"/>
  <c r="L177" i="1"/>
  <c r="J177" i="1"/>
  <c r="F177" i="1"/>
  <c r="L176" i="1"/>
  <c r="J176" i="1"/>
  <c r="F176" i="1"/>
  <c r="L175" i="1"/>
  <c r="J175" i="1"/>
  <c r="F175" i="1"/>
  <c r="I174" i="1"/>
  <c r="H174" i="1"/>
  <c r="E174" i="1"/>
  <c r="D174" i="1"/>
  <c r="I173" i="1"/>
  <c r="I172" i="1"/>
  <c r="H172" i="1"/>
  <c r="E172" i="1"/>
  <c r="E173" i="1" s="1"/>
  <c r="D172" i="1"/>
  <c r="L171" i="1"/>
  <c r="J171" i="1"/>
  <c r="F171" i="1"/>
  <c r="L170" i="1"/>
  <c r="J170" i="1"/>
  <c r="F170" i="1"/>
  <c r="L169" i="1"/>
  <c r="J169" i="1"/>
  <c r="F169" i="1"/>
  <c r="L168" i="1"/>
  <c r="J168" i="1"/>
  <c r="F168" i="1"/>
  <c r="L167" i="1"/>
  <c r="J167" i="1"/>
  <c r="F167" i="1"/>
  <c r="L166" i="1"/>
  <c r="J166" i="1"/>
  <c r="F166" i="1"/>
  <c r="L165" i="1"/>
  <c r="J165" i="1"/>
  <c r="F165" i="1"/>
  <c r="L164" i="1"/>
  <c r="J164" i="1"/>
  <c r="F164" i="1"/>
  <c r="L163" i="1"/>
  <c r="J163" i="1"/>
  <c r="F163" i="1"/>
  <c r="L162" i="1"/>
  <c r="J162" i="1"/>
  <c r="F162" i="1"/>
  <c r="L161" i="1"/>
  <c r="J161" i="1"/>
  <c r="L160" i="1"/>
  <c r="J160" i="1"/>
  <c r="F160" i="1"/>
  <c r="L159" i="1"/>
  <c r="J159" i="1"/>
  <c r="F159" i="1"/>
  <c r="L158" i="1"/>
  <c r="J158" i="1"/>
  <c r="F158" i="1"/>
  <c r="L157" i="1"/>
  <c r="J157" i="1"/>
  <c r="F157" i="1"/>
  <c r="L156" i="1"/>
  <c r="J156" i="1"/>
  <c r="F156" i="1"/>
  <c r="L155" i="1"/>
  <c r="J155" i="1"/>
  <c r="F155" i="1"/>
  <c r="L154" i="1"/>
  <c r="J154" i="1"/>
  <c r="F154" i="1"/>
  <c r="L153" i="1"/>
  <c r="J153" i="1"/>
  <c r="F153" i="1"/>
  <c r="L152" i="1"/>
  <c r="J152" i="1"/>
  <c r="F152" i="1"/>
  <c r="L151" i="1"/>
  <c r="J151" i="1"/>
  <c r="F151" i="1"/>
  <c r="L150" i="1"/>
  <c r="J150" i="1"/>
  <c r="F150" i="1"/>
  <c r="I149" i="1"/>
  <c r="H149" i="1"/>
  <c r="D149" i="1"/>
  <c r="I147" i="1"/>
  <c r="H147" i="1"/>
  <c r="E147" i="1"/>
  <c r="D147" i="1"/>
  <c r="I146" i="1"/>
  <c r="I148" i="1" s="1"/>
  <c r="H146" i="1"/>
  <c r="E146" i="1"/>
  <c r="D146" i="1"/>
  <c r="L146" i="1" s="1"/>
  <c r="L143" i="1"/>
  <c r="J143" i="1"/>
  <c r="L142" i="1"/>
  <c r="J142" i="1"/>
  <c r="F142" i="1"/>
  <c r="L141" i="1"/>
  <c r="J141" i="1"/>
  <c r="F141" i="1"/>
  <c r="L140" i="1"/>
  <c r="J140" i="1"/>
  <c r="F140" i="1"/>
  <c r="L139" i="1"/>
  <c r="J139" i="1"/>
  <c r="F139" i="1"/>
  <c r="L138" i="1"/>
  <c r="J138" i="1"/>
  <c r="F138" i="1"/>
  <c r="L137" i="1"/>
  <c r="J137" i="1"/>
  <c r="F137" i="1"/>
  <c r="L136" i="1"/>
  <c r="J136" i="1"/>
  <c r="F136" i="1"/>
  <c r="L135" i="1"/>
  <c r="J135" i="1"/>
  <c r="F135" i="1"/>
  <c r="L134" i="1"/>
  <c r="J134" i="1"/>
  <c r="F134" i="1"/>
  <c r="L133" i="1"/>
  <c r="J133" i="1"/>
  <c r="F133" i="1"/>
  <c r="L132" i="1"/>
  <c r="J132" i="1"/>
  <c r="F132" i="1"/>
  <c r="L131" i="1"/>
  <c r="J131" i="1"/>
  <c r="F131" i="1"/>
  <c r="L130" i="1"/>
  <c r="J130" i="1"/>
  <c r="F130" i="1"/>
  <c r="L129" i="1"/>
  <c r="J129" i="1"/>
  <c r="F129" i="1"/>
  <c r="L128" i="1"/>
  <c r="J128" i="1"/>
  <c r="F128" i="1"/>
  <c r="L127" i="1"/>
  <c r="J127" i="1"/>
  <c r="F127" i="1"/>
  <c r="L126" i="1"/>
  <c r="J126" i="1"/>
  <c r="F126" i="1"/>
  <c r="L125" i="1"/>
  <c r="J125" i="1"/>
  <c r="F125" i="1"/>
  <c r="L124" i="1"/>
  <c r="J124" i="1"/>
  <c r="L123" i="1"/>
  <c r="J123" i="1"/>
  <c r="L122" i="1"/>
  <c r="J122" i="1"/>
  <c r="F122" i="1"/>
  <c r="L121" i="1"/>
  <c r="J121" i="1"/>
  <c r="F121" i="1"/>
  <c r="L120" i="1"/>
  <c r="J120" i="1"/>
  <c r="F120" i="1"/>
  <c r="L119" i="1"/>
  <c r="J119" i="1"/>
  <c r="F119" i="1"/>
  <c r="L118" i="1"/>
  <c r="J118" i="1"/>
  <c r="F118" i="1"/>
  <c r="L117" i="1"/>
  <c r="J117" i="1"/>
  <c r="F117" i="1"/>
  <c r="L116" i="1"/>
  <c r="J116" i="1"/>
  <c r="F116" i="1"/>
  <c r="L115" i="1"/>
  <c r="J115" i="1"/>
  <c r="F115" i="1"/>
  <c r="L114" i="1"/>
  <c r="J114" i="1"/>
  <c r="F114" i="1"/>
  <c r="L113" i="1"/>
  <c r="J113" i="1"/>
  <c r="F113" i="1"/>
  <c r="I112" i="1"/>
  <c r="H112" i="1"/>
  <c r="J112" i="1" s="1"/>
  <c r="E112" i="1"/>
  <c r="E7" i="1" s="1"/>
  <c r="D112" i="1"/>
  <c r="L112" i="1" s="1"/>
  <c r="L111" i="1"/>
  <c r="J111" i="1"/>
  <c r="L110" i="1"/>
  <c r="J110" i="1"/>
  <c r="F110" i="1"/>
  <c r="L109" i="1"/>
  <c r="J109" i="1"/>
  <c r="F109" i="1"/>
  <c r="L108" i="1"/>
  <c r="J108" i="1"/>
  <c r="F108" i="1"/>
  <c r="L107" i="1"/>
  <c r="J107" i="1"/>
  <c r="F107" i="1"/>
  <c r="L106" i="1"/>
  <c r="J106" i="1"/>
  <c r="F106" i="1"/>
  <c r="L105" i="1"/>
  <c r="J105" i="1"/>
  <c r="F105" i="1"/>
  <c r="L104" i="1"/>
  <c r="J104" i="1"/>
  <c r="F104" i="1"/>
  <c r="L103" i="1"/>
  <c r="J103" i="1"/>
  <c r="F103" i="1"/>
  <c r="L102" i="1"/>
  <c r="J102" i="1"/>
  <c r="F102" i="1"/>
  <c r="L101" i="1"/>
  <c r="J101" i="1"/>
  <c r="F101" i="1"/>
  <c r="L100" i="1"/>
  <c r="J100" i="1"/>
  <c r="F100" i="1"/>
  <c r="L99" i="1"/>
  <c r="J99" i="1"/>
  <c r="F99" i="1"/>
  <c r="L98" i="1"/>
  <c r="J98" i="1"/>
  <c r="F98" i="1"/>
  <c r="L97" i="1"/>
  <c r="J97" i="1"/>
  <c r="L96" i="1"/>
  <c r="J96" i="1"/>
  <c r="F96" i="1"/>
  <c r="L95" i="1"/>
  <c r="J95" i="1"/>
  <c r="F95" i="1"/>
  <c r="L94" i="1"/>
  <c r="J94" i="1"/>
  <c r="F94" i="1"/>
  <c r="L93" i="1"/>
  <c r="J93" i="1"/>
  <c r="F93" i="1"/>
  <c r="L92" i="1"/>
  <c r="J92" i="1"/>
  <c r="F92" i="1"/>
  <c r="L91" i="1"/>
  <c r="J91" i="1"/>
  <c r="F91" i="1"/>
  <c r="L90" i="1"/>
  <c r="J90" i="1"/>
  <c r="F90" i="1"/>
  <c r="L89" i="1"/>
  <c r="J89" i="1"/>
  <c r="F89" i="1"/>
  <c r="L88" i="1"/>
  <c r="J88" i="1"/>
  <c r="F88" i="1"/>
  <c r="L87" i="1"/>
  <c r="J87" i="1"/>
  <c r="F87" i="1"/>
  <c r="L86" i="1"/>
  <c r="J86" i="1"/>
  <c r="F86" i="1"/>
  <c r="L85" i="1"/>
  <c r="J85" i="1"/>
  <c r="F85" i="1"/>
  <c r="L84" i="1"/>
  <c r="J84" i="1"/>
  <c r="L83" i="1"/>
  <c r="J83" i="1"/>
  <c r="F83" i="1"/>
  <c r="L82" i="1"/>
  <c r="J82" i="1"/>
  <c r="F82" i="1"/>
  <c r="L81" i="1"/>
  <c r="J81" i="1"/>
  <c r="F81" i="1"/>
  <c r="L80" i="1"/>
  <c r="J80" i="1"/>
  <c r="F80" i="1"/>
  <c r="L79" i="1"/>
  <c r="J79" i="1"/>
  <c r="F79" i="1"/>
  <c r="L78" i="1"/>
  <c r="J78" i="1"/>
  <c r="F78" i="1"/>
  <c r="L77" i="1"/>
  <c r="J77" i="1"/>
  <c r="F77" i="1"/>
  <c r="L76" i="1"/>
  <c r="J76" i="1"/>
  <c r="F76" i="1"/>
  <c r="L75" i="1"/>
  <c r="J75" i="1"/>
  <c r="F75" i="1"/>
  <c r="L74" i="1"/>
  <c r="J74" i="1"/>
  <c r="F74" i="1"/>
  <c r="L73" i="1"/>
  <c r="J73" i="1"/>
  <c r="F73" i="1"/>
  <c r="L72" i="1"/>
  <c r="J72" i="1"/>
  <c r="F72" i="1"/>
  <c r="L71" i="1"/>
  <c r="J71" i="1"/>
  <c r="F71" i="1"/>
  <c r="L70" i="1"/>
  <c r="J70" i="1"/>
  <c r="F70" i="1"/>
  <c r="L69" i="1"/>
  <c r="J69" i="1"/>
  <c r="F69" i="1"/>
  <c r="L68" i="1"/>
  <c r="J68" i="1"/>
  <c r="F68" i="1"/>
  <c r="L67" i="1"/>
  <c r="J67" i="1"/>
  <c r="F67" i="1"/>
  <c r="L66" i="1"/>
  <c r="J66" i="1"/>
  <c r="F66" i="1"/>
  <c r="I65" i="1"/>
  <c r="H65" i="1"/>
  <c r="E65" i="1"/>
  <c r="D65" i="1"/>
  <c r="L64" i="1"/>
  <c r="J64" i="1"/>
  <c r="F64" i="1"/>
  <c r="L63" i="1"/>
  <c r="J63" i="1"/>
  <c r="F63" i="1"/>
  <c r="L62" i="1"/>
  <c r="J62" i="1"/>
  <c r="F62" i="1"/>
  <c r="I61" i="1"/>
  <c r="H61" i="1"/>
  <c r="E61" i="1"/>
  <c r="D61" i="1"/>
  <c r="L60" i="1"/>
  <c r="J60" i="1"/>
  <c r="F60" i="1"/>
  <c r="L59" i="1"/>
  <c r="J59" i="1"/>
  <c r="F59" i="1"/>
  <c r="L58" i="1"/>
  <c r="J58" i="1"/>
  <c r="F58" i="1"/>
  <c r="L57" i="1"/>
  <c r="J57" i="1"/>
  <c r="F57" i="1"/>
  <c r="L56" i="1"/>
  <c r="J56" i="1"/>
  <c r="F56" i="1"/>
  <c r="L55" i="1"/>
  <c r="J55" i="1"/>
  <c r="L54" i="1"/>
  <c r="J54" i="1"/>
  <c r="F54" i="1"/>
  <c r="L53" i="1"/>
  <c r="J53" i="1"/>
  <c r="F53" i="1"/>
  <c r="L52" i="1"/>
  <c r="J52" i="1"/>
  <c r="F52" i="1"/>
  <c r="L51" i="1"/>
  <c r="J51" i="1"/>
  <c r="F51" i="1"/>
  <c r="L50" i="1"/>
  <c r="J50" i="1"/>
  <c r="F50" i="1"/>
  <c r="L49" i="1"/>
  <c r="J49" i="1"/>
  <c r="F49" i="1"/>
  <c r="L48" i="1"/>
  <c r="J48" i="1"/>
  <c r="F48" i="1"/>
  <c r="L47" i="1"/>
  <c r="J47" i="1"/>
  <c r="F47" i="1"/>
  <c r="L46" i="1"/>
  <c r="J46" i="1"/>
  <c r="F46" i="1"/>
  <c r="L45" i="1"/>
  <c r="J45" i="1"/>
  <c r="F45" i="1"/>
  <c r="L44" i="1"/>
  <c r="J44" i="1"/>
  <c r="F44" i="1"/>
  <c r="L43" i="1"/>
  <c r="J43" i="1"/>
  <c r="F43" i="1"/>
  <c r="L41" i="1"/>
  <c r="J41" i="1"/>
  <c r="F41" i="1"/>
  <c r="L40" i="1"/>
  <c r="J40" i="1"/>
  <c r="F40" i="1"/>
  <c r="L39" i="1"/>
  <c r="J39" i="1"/>
  <c r="F39" i="1"/>
  <c r="L38" i="1"/>
  <c r="J38" i="1"/>
  <c r="F38" i="1"/>
  <c r="L37" i="1"/>
  <c r="J37" i="1"/>
  <c r="F37" i="1"/>
  <c r="I36" i="1"/>
  <c r="H36" i="1"/>
  <c r="K36" i="1" s="1"/>
  <c r="E36" i="1"/>
  <c r="D36" i="1"/>
  <c r="G36" i="1" s="1"/>
  <c r="I35" i="1"/>
  <c r="E35" i="1"/>
  <c r="I34" i="1"/>
  <c r="H34" i="1"/>
  <c r="K34" i="1" s="1"/>
  <c r="E34" i="1"/>
  <c r="D34" i="1"/>
  <c r="G34" i="1" s="1"/>
  <c r="L33" i="1"/>
  <c r="J33" i="1"/>
  <c r="F33" i="1"/>
  <c r="L32" i="1"/>
  <c r="J32" i="1"/>
  <c r="F32" i="1"/>
  <c r="L31" i="1"/>
  <c r="J31" i="1"/>
  <c r="F31" i="1"/>
  <c r="L30" i="1"/>
  <c r="J30" i="1"/>
  <c r="F30" i="1"/>
  <c r="L29" i="1"/>
  <c r="J29" i="1"/>
  <c r="F29" i="1"/>
  <c r="L28" i="1"/>
  <c r="J28" i="1"/>
  <c r="F28" i="1"/>
  <c r="L27" i="1"/>
  <c r="J27" i="1"/>
  <c r="F27" i="1"/>
  <c r="L26" i="1"/>
  <c r="J26" i="1"/>
  <c r="F26" i="1"/>
  <c r="L25" i="1"/>
  <c r="J25" i="1"/>
  <c r="F25" i="1"/>
  <c r="L24" i="1"/>
  <c r="J24" i="1"/>
  <c r="F24" i="1"/>
  <c r="L23" i="1"/>
  <c r="J23" i="1"/>
  <c r="F23" i="1"/>
  <c r="L22" i="1"/>
  <c r="J22" i="1"/>
  <c r="F22" i="1"/>
  <c r="L21" i="1"/>
  <c r="J21" i="1"/>
  <c r="F21" i="1"/>
  <c r="L20" i="1"/>
  <c r="J20" i="1"/>
  <c r="F20" i="1"/>
  <c r="L19" i="1"/>
  <c r="J19" i="1"/>
  <c r="F19" i="1"/>
  <c r="L18" i="1"/>
  <c r="J18" i="1"/>
  <c r="F18" i="1"/>
  <c r="L17" i="1"/>
  <c r="J17" i="1"/>
  <c r="F17" i="1"/>
  <c r="L16" i="1"/>
  <c r="J16" i="1"/>
  <c r="F16" i="1"/>
  <c r="L15" i="1"/>
  <c r="J15" i="1"/>
  <c r="F15" i="1"/>
  <c r="L14" i="1"/>
  <c r="J14" i="1"/>
  <c r="F14" i="1"/>
  <c r="L13" i="1"/>
  <c r="J13" i="1"/>
  <c r="F13" i="1"/>
  <c r="L12" i="1"/>
  <c r="J12" i="1"/>
  <c r="F12" i="1"/>
  <c r="L11" i="1"/>
  <c r="J11" i="1"/>
  <c r="F11" i="1"/>
  <c r="L10" i="1"/>
  <c r="J10" i="1"/>
  <c r="F10" i="1"/>
  <c r="L9" i="1"/>
  <c r="J9" i="1"/>
  <c r="F9" i="1"/>
  <c r="I7" i="1"/>
  <c r="H7" i="1"/>
  <c r="D7" i="1"/>
  <c r="E150" i="2" l="1"/>
  <c r="G243" i="2"/>
  <c r="G235" i="2"/>
  <c r="G231" i="2"/>
  <c r="G229" i="2"/>
  <c r="G227" i="2"/>
  <c r="G221" i="2"/>
  <c r="G214" i="2"/>
  <c r="G210" i="2"/>
  <c r="G208" i="2"/>
  <c r="G200" i="2"/>
  <c r="G198" i="2"/>
  <c r="G194" i="2"/>
  <c r="G192" i="2"/>
  <c r="G188" i="2"/>
  <c r="G186" i="2"/>
  <c r="G184" i="2"/>
  <c r="G182" i="2"/>
  <c r="G180" i="2"/>
  <c r="G178" i="2"/>
  <c r="G172" i="2"/>
  <c r="G170" i="2"/>
  <c r="G168" i="2"/>
  <c r="G166" i="2"/>
  <c r="G164" i="2"/>
  <c r="G162" i="2"/>
  <c r="G160" i="2"/>
  <c r="G240" i="2"/>
  <c r="G236" i="2"/>
  <c r="G234" i="2"/>
  <c r="G222" i="2"/>
  <c r="G220" i="2"/>
  <c r="G216" i="2"/>
  <c r="G211" i="2"/>
  <c r="G207" i="2"/>
  <c r="G195" i="2"/>
  <c r="G191" i="2"/>
  <c r="G187" i="2"/>
  <c r="G185" i="2"/>
  <c r="G183" i="2"/>
  <c r="G181" i="2"/>
  <c r="G179" i="2"/>
  <c r="G177" i="2"/>
  <c r="G155" i="2"/>
  <c r="G153" i="2"/>
  <c r="G144" i="2"/>
  <c r="G142" i="2"/>
  <c r="G140" i="2"/>
  <c r="G136" i="2"/>
  <c r="G134" i="2"/>
  <c r="G132" i="2"/>
  <c r="G130" i="2"/>
  <c r="G128" i="2"/>
  <c r="G124" i="2"/>
  <c r="G122" i="2"/>
  <c r="G120" i="2"/>
  <c r="G118" i="2"/>
  <c r="G116" i="2"/>
  <c r="G111" i="2"/>
  <c r="G109" i="2"/>
  <c r="G107" i="2"/>
  <c r="G105" i="2"/>
  <c r="G102" i="2"/>
  <c r="G100" i="2"/>
  <c r="G83" i="2"/>
  <c r="G73" i="2"/>
  <c r="G71" i="2"/>
  <c r="G69" i="2"/>
  <c r="G67" i="2"/>
  <c r="G65" i="2"/>
  <c r="G63" i="2"/>
  <c r="G46" i="2"/>
  <c r="G44" i="2"/>
  <c r="G40" i="2"/>
  <c r="G37" i="2"/>
  <c r="G25" i="2"/>
  <c r="G23" i="2"/>
  <c r="G21" i="2"/>
  <c r="K247" i="2"/>
  <c r="K245" i="2"/>
  <c r="K243" i="2"/>
  <c r="K241" i="2"/>
  <c r="K239" i="2"/>
  <c r="K237" i="2"/>
  <c r="K235" i="2"/>
  <c r="K233" i="2"/>
  <c r="K231" i="2"/>
  <c r="K229" i="2"/>
  <c r="K227" i="2"/>
  <c r="K223" i="2"/>
  <c r="K221" i="2"/>
  <c r="K219" i="2"/>
  <c r="K217" i="2"/>
  <c r="K215" i="2"/>
  <c r="K214" i="2"/>
  <c r="K212" i="2"/>
  <c r="K210" i="2"/>
  <c r="K208" i="2"/>
  <c r="K206" i="2"/>
  <c r="K204" i="2"/>
  <c r="K202" i="2"/>
  <c r="K200" i="2"/>
  <c r="K198" i="2"/>
  <c r="K196" i="2"/>
  <c r="K194" i="2"/>
  <c r="K192" i="2"/>
  <c r="K190" i="2"/>
  <c r="K188" i="2"/>
  <c r="K186" i="2"/>
  <c r="K184" i="2"/>
  <c r="K182" i="2"/>
  <c r="K180" i="2"/>
  <c r="K178" i="2"/>
  <c r="K172" i="2"/>
  <c r="K170" i="2"/>
  <c r="K168" i="2"/>
  <c r="K166" i="2"/>
  <c r="K164" i="2"/>
  <c r="K162" i="2"/>
  <c r="K160" i="2"/>
  <c r="K158" i="2"/>
  <c r="K251" i="2"/>
  <c r="K246" i="2"/>
  <c r="K240" i="2"/>
  <c r="K236" i="2"/>
  <c r="K234" i="2"/>
  <c r="K222" i="2"/>
  <c r="K220" i="2"/>
  <c r="K216" i="2"/>
  <c r="K211" i="2"/>
  <c r="K209" i="2"/>
  <c r="K207" i="2"/>
  <c r="K203" i="2"/>
  <c r="K195" i="2"/>
  <c r="K193" i="2"/>
  <c r="K189" i="2"/>
  <c r="K187" i="2"/>
  <c r="K185" i="2"/>
  <c r="K183" i="2"/>
  <c r="K181" i="2"/>
  <c r="K179" i="2"/>
  <c r="K177" i="2"/>
  <c r="K157" i="2"/>
  <c r="K155" i="2"/>
  <c r="K153" i="2"/>
  <c r="K146" i="2"/>
  <c r="K144" i="2"/>
  <c r="K142" i="2"/>
  <c r="K140" i="2"/>
  <c r="K138" i="2"/>
  <c r="K136" i="2"/>
  <c r="K134" i="2"/>
  <c r="K132" i="2"/>
  <c r="K130" i="2"/>
  <c r="K128" i="2"/>
  <c r="K126" i="2"/>
  <c r="K124" i="2"/>
  <c r="K122" i="2"/>
  <c r="K120" i="2"/>
  <c r="K118" i="2"/>
  <c r="K116" i="2"/>
  <c r="K111" i="2"/>
  <c r="K109" i="2"/>
  <c r="K107" i="2"/>
  <c r="K105" i="2"/>
  <c r="K102" i="2"/>
  <c r="K100" i="2"/>
  <c r="K97" i="2"/>
  <c r="K95" i="2"/>
  <c r="K93" i="2"/>
  <c r="K91" i="2"/>
  <c r="K87" i="2"/>
  <c r="K85" i="2"/>
  <c r="K83" i="2"/>
  <c r="K81" i="2"/>
  <c r="K79" i="2"/>
  <c r="K75" i="2"/>
  <c r="K73" i="2"/>
  <c r="K71" i="2"/>
  <c r="K69" i="2"/>
  <c r="K67" i="2"/>
  <c r="K65" i="2"/>
  <c r="K63" i="2"/>
  <c r="K61" i="2"/>
  <c r="K59" i="2"/>
  <c r="K57" i="2"/>
  <c r="K55" i="2"/>
  <c r="K53" i="2"/>
  <c r="K51" i="2"/>
  <c r="K48" i="2"/>
  <c r="K46" i="2"/>
  <c r="K44" i="2"/>
  <c r="K42" i="2"/>
  <c r="K40" i="2"/>
  <c r="K39" i="2"/>
  <c r="K37" i="2"/>
  <c r="K33" i="2"/>
  <c r="K31" i="2"/>
  <c r="K29" i="2"/>
  <c r="K27" i="2"/>
  <c r="K25" i="2"/>
  <c r="K23" i="2"/>
  <c r="K21" i="2"/>
  <c r="J7" i="2"/>
  <c r="L7" i="2"/>
  <c r="G9" i="2"/>
  <c r="K9" i="2"/>
  <c r="G11" i="2"/>
  <c r="K11" i="2"/>
  <c r="G13" i="2"/>
  <c r="K13" i="2"/>
  <c r="G15" i="2"/>
  <c r="K15" i="2"/>
  <c r="G17" i="2"/>
  <c r="K17" i="2"/>
  <c r="G19" i="2"/>
  <c r="K19" i="2"/>
  <c r="G28" i="2"/>
  <c r="K28" i="2"/>
  <c r="G32" i="2"/>
  <c r="K32" i="2"/>
  <c r="G34" i="2"/>
  <c r="G35" i="2"/>
  <c r="K35" i="2"/>
  <c r="L35" i="2"/>
  <c r="K36" i="2"/>
  <c r="K41" i="2"/>
  <c r="K49" i="2"/>
  <c r="K54" i="2"/>
  <c r="K58" i="2"/>
  <c r="K62" i="2"/>
  <c r="G66" i="2"/>
  <c r="G68" i="2"/>
  <c r="K68" i="2"/>
  <c r="K70" i="2"/>
  <c r="G72" i="2"/>
  <c r="K72" i="2"/>
  <c r="G74" i="2"/>
  <c r="K74" i="2"/>
  <c r="G80" i="2"/>
  <c r="K80" i="2"/>
  <c r="K86" i="2"/>
  <c r="K92" i="2"/>
  <c r="K96" i="2"/>
  <c r="K114" i="2"/>
  <c r="J114" i="2"/>
  <c r="G127" i="2"/>
  <c r="K127" i="2"/>
  <c r="G129" i="2"/>
  <c r="K129" i="2"/>
  <c r="K131" i="2"/>
  <c r="G133" i="2"/>
  <c r="K133" i="2"/>
  <c r="G135" i="2"/>
  <c r="K135" i="2"/>
  <c r="G137" i="2"/>
  <c r="K137" i="2"/>
  <c r="K148" i="2"/>
  <c r="K149" i="2"/>
  <c r="J149" i="2"/>
  <c r="G151" i="2"/>
  <c r="D150" i="2"/>
  <c r="F151" i="2"/>
  <c r="L151" i="2"/>
  <c r="G152" i="2"/>
  <c r="K152" i="2"/>
  <c r="G154" i="2"/>
  <c r="K154" i="2"/>
  <c r="K156" i="2"/>
  <c r="K191" i="2"/>
  <c r="G205" i="2"/>
  <c r="K205" i="2"/>
  <c r="K248" i="2"/>
  <c r="G249" i="2"/>
  <c r="F249" i="2"/>
  <c r="E7" i="2"/>
  <c r="F7" i="2" s="1"/>
  <c r="G7" i="2"/>
  <c r="K7" i="2"/>
  <c r="G10" i="2"/>
  <c r="K10" i="2"/>
  <c r="G12" i="2"/>
  <c r="K12" i="2"/>
  <c r="G14" i="2"/>
  <c r="K14" i="2"/>
  <c r="G16" i="2"/>
  <c r="K16" i="2"/>
  <c r="G18" i="2"/>
  <c r="K18" i="2"/>
  <c r="G20" i="2"/>
  <c r="K20" i="2"/>
  <c r="G22" i="2"/>
  <c r="K22" i="2"/>
  <c r="G24" i="2"/>
  <c r="K24" i="2"/>
  <c r="G26" i="2"/>
  <c r="K26" i="2"/>
  <c r="G30" i="2"/>
  <c r="K30" i="2"/>
  <c r="J34" i="2"/>
  <c r="K34" i="2"/>
  <c r="F35" i="2"/>
  <c r="G36" i="2"/>
  <c r="I35" i="2"/>
  <c r="J35" i="2" s="1"/>
  <c r="G38" i="2"/>
  <c r="K38" i="2"/>
  <c r="K43" i="2"/>
  <c r="K45" i="2"/>
  <c r="K47" i="2"/>
  <c r="G52" i="2"/>
  <c r="K52" i="2"/>
  <c r="K56" i="2"/>
  <c r="K60" i="2"/>
  <c r="G62" i="2"/>
  <c r="G64" i="2"/>
  <c r="K64" i="2"/>
  <c r="J66" i="2"/>
  <c r="K66" i="2"/>
  <c r="K76" i="2"/>
  <c r="K77" i="2"/>
  <c r="G82" i="2"/>
  <c r="K82" i="2"/>
  <c r="G84" i="2"/>
  <c r="K84" i="2"/>
  <c r="K88" i="2"/>
  <c r="K90" i="2"/>
  <c r="K94" i="2"/>
  <c r="G99" i="2"/>
  <c r="K99" i="2"/>
  <c r="G101" i="2"/>
  <c r="K101" i="2"/>
  <c r="G104" i="2"/>
  <c r="K104" i="2"/>
  <c r="K106" i="2"/>
  <c r="G108" i="2"/>
  <c r="K108" i="2"/>
  <c r="G110" i="2"/>
  <c r="K110" i="2"/>
  <c r="K112" i="2"/>
  <c r="G114" i="2"/>
  <c r="F114" i="2"/>
  <c r="L114" i="2"/>
  <c r="G115" i="2"/>
  <c r="K115" i="2"/>
  <c r="G117" i="2"/>
  <c r="K117" i="2"/>
  <c r="G119" i="2"/>
  <c r="K119" i="2"/>
  <c r="G121" i="2"/>
  <c r="K121" i="2"/>
  <c r="G123" i="2"/>
  <c r="K123" i="2"/>
  <c r="K125" i="2"/>
  <c r="G139" i="2"/>
  <c r="K139" i="2"/>
  <c r="G141" i="2"/>
  <c r="K141" i="2"/>
  <c r="G143" i="2"/>
  <c r="K143" i="2"/>
  <c r="K145" i="2"/>
  <c r="G148" i="2"/>
  <c r="G149" i="2"/>
  <c r="F149" i="2"/>
  <c r="L149" i="2"/>
  <c r="K151" i="2"/>
  <c r="H150" i="2"/>
  <c r="J151" i="2"/>
  <c r="G159" i="2"/>
  <c r="K159" i="2"/>
  <c r="G161" i="2"/>
  <c r="K161" i="2"/>
  <c r="G163" i="2"/>
  <c r="K163" i="2"/>
  <c r="G165" i="2"/>
  <c r="K165" i="2"/>
  <c r="G167" i="2"/>
  <c r="K167" i="2"/>
  <c r="G169" i="2"/>
  <c r="K169" i="2"/>
  <c r="G171" i="2"/>
  <c r="K171" i="2"/>
  <c r="G173" i="2"/>
  <c r="K173" i="2"/>
  <c r="G174" i="2"/>
  <c r="F174" i="2"/>
  <c r="K176" i="2"/>
  <c r="H175" i="2"/>
  <c r="J176" i="2"/>
  <c r="G197" i="2"/>
  <c r="K197" i="2"/>
  <c r="K199" i="2"/>
  <c r="G201" i="2"/>
  <c r="K201" i="2"/>
  <c r="G213" i="2"/>
  <c r="K213" i="2"/>
  <c r="G218" i="2"/>
  <c r="K218" i="2"/>
  <c r="G224" i="2"/>
  <c r="K224" i="2"/>
  <c r="K225" i="2"/>
  <c r="K226" i="2"/>
  <c r="K228" i="2"/>
  <c r="G230" i="2"/>
  <c r="K230" i="2"/>
  <c r="G232" i="2"/>
  <c r="K232" i="2"/>
  <c r="G238" i="2"/>
  <c r="K238" i="2"/>
  <c r="G242" i="2"/>
  <c r="K242" i="2"/>
  <c r="K244" i="2"/>
  <c r="L249" i="2"/>
  <c r="K250" i="2"/>
  <c r="G251" i="2"/>
  <c r="F34" i="2"/>
  <c r="F36" i="2"/>
  <c r="F62" i="2"/>
  <c r="F66" i="2"/>
  <c r="F148" i="2"/>
  <c r="K174" i="2"/>
  <c r="J174" i="2"/>
  <c r="G176" i="2"/>
  <c r="D175" i="2"/>
  <c r="F176" i="2"/>
  <c r="L176" i="2"/>
  <c r="K249" i="2"/>
  <c r="J249" i="2"/>
  <c r="J251" i="2"/>
  <c r="F191" i="2"/>
  <c r="G245" i="1"/>
  <c r="G243" i="1"/>
  <c r="G241" i="1"/>
  <c r="G239" i="1"/>
  <c r="G237" i="1"/>
  <c r="G235" i="1"/>
  <c r="G233" i="1"/>
  <c r="G231" i="1"/>
  <c r="G229" i="1"/>
  <c r="G227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6" i="1"/>
  <c r="G194" i="1"/>
  <c r="G192" i="1"/>
  <c r="G190" i="1"/>
  <c r="G188" i="1"/>
  <c r="G186" i="1"/>
  <c r="G184" i="1"/>
  <c r="G182" i="1"/>
  <c r="G180" i="1"/>
  <c r="G178" i="1"/>
  <c r="G176" i="1"/>
  <c r="G251" i="1"/>
  <c r="G248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5" i="1"/>
  <c r="G193" i="1"/>
  <c r="G189" i="1"/>
  <c r="G171" i="1"/>
  <c r="G169" i="1"/>
  <c r="G167" i="1"/>
  <c r="G165" i="1"/>
  <c r="G163" i="1"/>
  <c r="G159" i="1"/>
  <c r="G157" i="1"/>
  <c r="G155" i="1"/>
  <c r="G153" i="1"/>
  <c r="G151" i="1"/>
  <c r="G141" i="1"/>
  <c r="G139" i="1"/>
  <c r="G137" i="1"/>
  <c r="G135" i="1"/>
  <c r="G133" i="1"/>
  <c r="G131" i="1"/>
  <c r="G129" i="1"/>
  <c r="G127" i="1"/>
  <c r="G125" i="1"/>
  <c r="G121" i="1"/>
  <c r="G119" i="1"/>
  <c r="G117" i="1"/>
  <c r="G115" i="1"/>
  <c r="G113" i="1"/>
  <c r="G109" i="1"/>
  <c r="G107" i="1"/>
  <c r="G105" i="1"/>
  <c r="G103" i="1"/>
  <c r="G101" i="1"/>
  <c r="G99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3" i="1"/>
  <c r="G59" i="1"/>
  <c r="G57" i="1"/>
  <c r="G53" i="1"/>
  <c r="F7" i="1"/>
  <c r="K247" i="1"/>
  <c r="K245" i="1"/>
  <c r="K243" i="1"/>
  <c r="K241" i="1"/>
  <c r="K239" i="1"/>
  <c r="K237" i="1"/>
  <c r="K235" i="1"/>
  <c r="K233" i="1"/>
  <c r="K231" i="1"/>
  <c r="K229" i="1"/>
  <c r="K227" i="1"/>
  <c r="K225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9" i="1"/>
  <c r="K196" i="1"/>
  <c r="K194" i="1"/>
  <c r="K192" i="1"/>
  <c r="K190" i="1"/>
  <c r="K188" i="1"/>
  <c r="K186" i="1"/>
  <c r="K184" i="1"/>
  <c r="K182" i="1"/>
  <c r="K180" i="1"/>
  <c r="K178" i="1"/>
  <c r="K176" i="1"/>
  <c r="K248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5" i="1"/>
  <c r="K193" i="1"/>
  <c r="K191" i="1"/>
  <c r="K171" i="1"/>
  <c r="K169" i="1"/>
  <c r="K167" i="1"/>
  <c r="K165" i="1"/>
  <c r="K163" i="1"/>
  <c r="K161" i="1"/>
  <c r="K159" i="1"/>
  <c r="K157" i="1"/>
  <c r="K155" i="1"/>
  <c r="K153" i="1"/>
  <c r="K151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3" i="1"/>
  <c r="K59" i="1"/>
  <c r="K57" i="1"/>
  <c r="K55" i="1"/>
  <c r="K53" i="1"/>
  <c r="K51" i="1"/>
  <c r="J7" i="1"/>
  <c r="L7" i="1"/>
  <c r="G9" i="1"/>
  <c r="K9" i="1"/>
  <c r="G11" i="1"/>
  <c r="K11" i="1"/>
  <c r="G13" i="1"/>
  <c r="K13" i="1"/>
  <c r="G15" i="1"/>
  <c r="K15" i="1"/>
  <c r="G17" i="1"/>
  <c r="K17" i="1"/>
  <c r="G19" i="1"/>
  <c r="K19" i="1"/>
  <c r="G21" i="1"/>
  <c r="K21" i="1"/>
  <c r="G23" i="1"/>
  <c r="K23" i="1"/>
  <c r="G25" i="1"/>
  <c r="K25" i="1"/>
  <c r="G27" i="1"/>
  <c r="K27" i="1"/>
  <c r="G29" i="1"/>
  <c r="K29" i="1"/>
  <c r="G31" i="1"/>
  <c r="K31" i="1"/>
  <c r="G33" i="1"/>
  <c r="K33" i="1"/>
  <c r="F34" i="1"/>
  <c r="J34" i="1"/>
  <c r="L34" i="1"/>
  <c r="F36" i="1"/>
  <c r="J36" i="1"/>
  <c r="L36" i="1"/>
  <c r="G37" i="1"/>
  <c r="K37" i="1"/>
  <c r="G39" i="1"/>
  <c r="K39" i="1"/>
  <c r="G41" i="1"/>
  <c r="K41" i="1"/>
  <c r="G44" i="1"/>
  <c r="K44" i="1"/>
  <c r="G46" i="1"/>
  <c r="K46" i="1"/>
  <c r="G48" i="1"/>
  <c r="K48" i="1"/>
  <c r="G50" i="1"/>
  <c r="K50" i="1"/>
  <c r="G56" i="1"/>
  <c r="K56" i="1"/>
  <c r="G58" i="1"/>
  <c r="K58" i="1"/>
  <c r="G60" i="1"/>
  <c r="K60" i="1"/>
  <c r="G61" i="1"/>
  <c r="F61" i="1"/>
  <c r="L61" i="1"/>
  <c r="G62" i="1"/>
  <c r="K62" i="1"/>
  <c r="G64" i="1"/>
  <c r="K64" i="1"/>
  <c r="G65" i="1"/>
  <c r="F65" i="1"/>
  <c r="L65" i="1"/>
  <c r="G66" i="1"/>
  <c r="K66" i="1"/>
  <c r="G68" i="1"/>
  <c r="K68" i="1"/>
  <c r="G70" i="1"/>
  <c r="K70" i="1"/>
  <c r="G72" i="1"/>
  <c r="K72" i="1"/>
  <c r="G74" i="1"/>
  <c r="K74" i="1"/>
  <c r="G76" i="1"/>
  <c r="K76" i="1"/>
  <c r="G78" i="1"/>
  <c r="K78" i="1"/>
  <c r="G80" i="1"/>
  <c r="K80" i="1"/>
  <c r="G82" i="1"/>
  <c r="K82" i="1"/>
  <c r="K84" i="1"/>
  <c r="G86" i="1"/>
  <c r="K86" i="1"/>
  <c r="G88" i="1"/>
  <c r="K88" i="1"/>
  <c r="G90" i="1"/>
  <c r="K90" i="1"/>
  <c r="G92" i="1"/>
  <c r="K92" i="1"/>
  <c r="G94" i="1"/>
  <c r="K94" i="1"/>
  <c r="G96" i="1"/>
  <c r="K96" i="1"/>
  <c r="K112" i="1"/>
  <c r="K124" i="1"/>
  <c r="G126" i="1"/>
  <c r="K126" i="1"/>
  <c r="G128" i="1"/>
  <c r="K128" i="1"/>
  <c r="G130" i="1"/>
  <c r="K130" i="1"/>
  <c r="G132" i="1"/>
  <c r="K132" i="1"/>
  <c r="G134" i="1"/>
  <c r="K134" i="1"/>
  <c r="G136" i="1"/>
  <c r="K136" i="1"/>
  <c r="G138" i="1"/>
  <c r="K138" i="1"/>
  <c r="G140" i="1"/>
  <c r="K140" i="1"/>
  <c r="G142" i="1"/>
  <c r="K142" i="1"/>
  <c r="G146" i="1"/>
  <c r="G147" i="1"/>
  <c r="F147" i="1"/>
  <c r="L147" i="1"/>
  <c r="K149" i="1"/>
  <c r="H148" i="1"/>
  <c r="J149" i="1"/>
  <c r="G162" i="1"/>
  <c r="K162" i="1"/>
  <c r="G164" i="1"/>
  <c r="K164" i="1"/>
  <c r="G166" i="1"/>
  <c r="K166" i="1"/>
  <c r="G168" i="1"/>
  <c r="K168" i="1"/>
  <c r="G170" i="1"/>
  <c r="K170" i="1"/>
  <c r="G174" i="1"/>
  <c r="D173" i="1"/>
  <c r="F174" i="1"/>
  <c r="K189" i="1"/>
  <c r="K249" i="1"/>
  <c r="J249" i="1"/>
  <c r="K251" i="1"/>
  <c r="G7" i="1"/>
  <c r="K7" i="1"/>
  <c r="G10" i="1"/>
  <c r="K10" i="1"/>
  <c r="G12" i="1"/>
  <c r="K12" i="1"/>
  <c r="G14" i="1"/>
  <c r="K14" i="1"/>
  <c r="G16" i="1"/>
  <c r="K16" i="1"/>
  <c r="G18" i="1"/>
  <c r="K18" i="1"/>
  <c r="G20" i="1"/>
  <c r="K20" i="1"/>
  <c r="G22" i="1"/>
  <c r="K22" i="1"/>
  <c r="G24" i="1"/>
  <c r="K24" i="1"/>
  <c r="G26" i="1"/>
  <c r="K26" i="1"/>
  <c r="G28" i="1"/>
  <c r="K28" i="1"/>
  <c r="G30" i="1"/>
  <c r="K30" i="1"/>
  <c r="G32" i="1"/>
  <c r="K32" i="1"/>
  <c r="D35" i="1"/>
  <c r="H35" i="1"/>
  <c r="G38" i="1"/>
  <c r="K38" i="1"/>
  <c r="G40" i="1"/>
  <c r="K40" i="1"/>
  <c r="G43" i="1"/>
  <c r="K43" i="1"/>
  <c r="G45" i="1"/>
  <c r="K45" i="1"/>
  <c r="G47" i="1"/>
  <c r="K47" i="1"/>
  <c r="G49" i="1"/>
  <c r="K49" i="1"/>
  <c r="G51" i="1"/>
  <c r="G52" i="1"/>
  <c r="K52" i="1"/>
  <c r="G54" i="1"/>
  <c r="K54" i="1"/>
  <c r="K61" i="1"/>
  <c r="J61" i="1"/>
  <c r="K65" i="1"/>
  <c r="J65" i="1"/>
  <c r="G98" i="1"/>
  <c r="K98" i="1"/>
  <c r="G100" i="1"/>
  <c r="K100" i="1"/>
  <c r="G102" i="1"/>
  <c r="K102" i="1"/>
  <c r="G104" i="1"/>
  <c r="K104" i="1"/>
  <c r="G106" i="1"/>
  <c r="K106" i="1"/>
  <c r="G108" i="1"/>
  <c r="K108" i="1"/>
  <c r="G110" i="1"/>
  <c r="K110" i="1"/>
  <c r="G112" i="1"/>
  <c r="G114" i="1"/>
  <c r="K114" i="1"/>
  <c r="G116" i="1"/>
  <c r="K116" i="1"/>
  <c r="G118" i="1"/>
  <c r="K118" i="1"/>
  <c r="G120" i="1"/>
  <c r="K120" i="1"/>
  <c r="G122" i="1"/>
  <c r="K122" i="1"/>
  <c r="J146" i="1"/>
  <c r="K146" i="1"/>
  <c r="K147" i="1"/>
  <c r="J147" i="1"/>
  <c r="G149" i="1"/>
  <c r="D148" i="1"/>
  <c r="F149" i="1"/>
  <c r="L149" i="1"/>
  <c r="G150" i="1"/>
  <c r="K150" i="1"/>
  <c r="G152" i="1"/>
  <c r="K152" i="1"/>
  <c r="G154" i="1"/>
  <c r="K154" i="1"/>
  <c r="G156" i="1"/>
  <c r="K156" i="1"/>
  <c r="G158" i="1"/>
  <c r="K158" i="1"/>
  <c r="G160" i="1"/>
  <c r="K160" i="1"/>
  <c r="K172" i="1"/>
  <c r="J172" i="1"/>
  <c r="L174" i="1"/>
  <c r="G175" i="1"/>
  <c r="K175" i="1"/>
  <c r="G177" i="1"/>
  <c r="K177" i="1"/>
  <c r="G179" i="1"/>
  <c r="K179" i="1"/>
  <c r="G181" i="1"/>
  <c r="K181" i="1"/>
  <c r="G183" i="1"/>
  <c r="K183" i="1"/>
  <c r="G185" i="1"/>
  <c r="K185" i="1"/>
  <c r="G187" i="1"/>
  <c r="K187" i="1"/>
  <c r="G226" i="1"/>
  <c r="K226" i="1"/>
  <c r="G228" i="1"/>
  <c r="K228" i="1"/>
  <c r="G230" i="1"/>
  <c r="K230" i="1"/>
  <c r="G232" i="1"/>
  <c r="K232" i="1"/>
  <c r="G234" i="1"/>
  <c r="K234" i="1"/>
  <c r="G236" i="1"/>
  <c r="K236" i="1"/>
  <c r="G238" i="1"/>
  <c r="K238" i="1"/>
  <c r="G240" i="1"/>
  <c r="K240" i="1"/>
  <c r="G242" i="1"/>
  <c r="K242" i="1"/>
  <c r="G244" i="1"/>
  <c r="K244" i="1"/>
  <c r="K246" i="1"/>
  <c r="F112" i="1"/>
  <c r="F146" i="1"/>
  <c r="G172" i="1"/>
  <c r="F172" i="1"/>
  <c r="L172" i="1"/>
  <c r="K174" i="1"/>
  <c r="H173" i="1"/>
  <c r="J174" i="1"/>
  <c r="G249" i="1"/>
  <c r="F249" i="1"/>
  <c r="L249" i="1"/>
  <c r="F189" i="1"/>
  <c r="J150" i="2" l="1"/>
  <c r="K150" i="2"/>
  <c r="L150" i="2"/>
  <c r="F150" i="2"/>
  <c r="G150" i="2"/>
  <c r="L175" i="2"/>
  <c r="F175" i="2"/>
  <c r="G175" i="2"/>
  <c r="J175" i="2"/>
  <c r="K175" i="2"/>
  <c r="L148" i="1"/>
  <c r="F148" i="1"/>
  <c r="G148" i="1"/>
  <c r="J35" i="1"/>
  <c r="K35" i="1"/>
  <c r="J148" i="1"/>
  <c r="K148" i="1"/>
  <c r="J173" i="1"/>
  <c r="K173" i="1"/>
  <c r="L35" i="1"/>
  <c r="F35" i="1"/>
  <c r="G35" i="1"/>
  <c r="L173" i="1"/>
  <c r="F173" i="1"/>
  <c r="G173" i="1"/>
</calcChain>
</file>

<file path=xl/sharedStrings.xml><?xml version="1.0" encoding="utf-8"?>
<sst xmlns="http://schemas.openxmlformats.org/spreadsheetml/2006/main" count="1748" uniqueCount="367">
  <si>
    <t>（１）県内港全体</t>
    <phoneticPr fontId="6"/>
  </si>
  <si>
    <t>&lt;1&gt;輸出</t>
    <phoneticPr fontId="6"/>
  </si>
  <si>
    <t>(単位：百万円、%)</t>
    <phoneticPr fontId="6"/>
  </si>
  <si>
    <t>地域分類</t>
    <rPh sb="2" eb="4">
      <t>ブンルイ</t>
    </rPh>
    <phoneticPr fontId="6"/>
  </si>
  <si>
    <t>国コード</t>
    <rPh sb="0" eb="1">
      <t>クニ</t>
    </rPh>
    <phoneticPr fontId="6"/>
  </si>
  <si>
    <t>国名</t>
  </si>
  <si>
    <t>県内港</t>
  </si>
  <si>
    <t>全国</t>
  </si>
  <si>
    <t>本県の
割合</t>
    <phoneticPr fontId="6"/>
  </si>
  <si>
    <t>前年比</t>
    <phoneticPr fontId="6"/>
  </si>
  <si>
    <t>構成比</t>
    <phoneticPr fontId="6"/>
  </si>
  <si>
    <t>総　　額</t>
    <phoneticPr fontId="6"/>
  </si>
  <si>
    <t>アジア</t>
  </si>
  <si>
    <t>大韓民国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</si>
  <si>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</si>
  <si>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</si>
  <si>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</si>
  <si>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</si>
  <si>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</si>
  <si>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</si>
  <si>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</si>
  <si>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</si>
  <si>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</si>
  <si>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</si>
  <si>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</si>
  <si>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</si>
  <si>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</si>
  <si>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</si>
  <si>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</si>
  <si>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</si>
  <si>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</si>
  <si>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</si>
  <si>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</si>
  <si>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</si>
  <si>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</si>
  <si>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</si>
  <si>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</si>
  <si>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</si>
  <si>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(ASEAN)</t>
    <phoneticPr fontId="6"/>
  </si>
  <si>
    <t>(その他）</t>
    <phoneticPr fontId="6"/>
  </si>
  <si>
    <t>アジア 合計</t>
  </si>
  <si>
    <t>a</t>
    <phoneticPr fontId="6"/>
  </si>
  <si>
    <t>大洋州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</si>
  <si>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</si>
  <si>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</si>
  <si>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</si>
  <si>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</si>
  <si>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</si>
  <si>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  <phoneticPr fontId="6"/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</si>
  <si>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</si>
  <si>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</si>
  <si>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</si>
  <si>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</si>
  <si>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</si>
  <si>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</si>
  <si>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</si>
  <si>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</si>
  <si>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</si>
  <si>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</si>
  <si>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</si>
  <si>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</si>
  <si>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</si>
  <si>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</si>
  <si>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</si>
  <si>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</si>
  <si>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</si>
  <si>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大洋州 合計</t>
    <phoneticPr fontId="6"/>
  </si>
  <si>
    <t>b</t>
    <phoneticPr fontId="6"/>
  </si>
  <si>
    <t>北米</t>
  </si>
  <si>
    <t>グリーンランド(デンマーク領）</t>
    <rPh sb="13" eb="14">
      <t>リョウ</t>
    </rPh>
    <phoneticPr fontId="6"/>
  </si>
  <si>
    <t>カナダ</t>
  </si>
  <si>
    <t>アメリカ合衆国</t>
  </si>
  <si>
    <t>北米 合計</t>
  </si>
  <si>
    <t>c</t>
    <phoneticPr fontId="6"/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</si>
  <si>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</si>
  <si>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</si>
  <si>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</si>
  <si>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</si>
  <si>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</si>
  <si>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</si>
  <si>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</si>
  <si>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</si>
  <si>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</si>
  <si>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</si>
  <si>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</si>
  <si>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</si>
  <si>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タークス及びカイコス諸島(英）</t>
    <phoneticPr fontId="6"/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</si>
  <si>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</si>
  <si>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</si>
  <si>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</si>
  <si>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</si>
  <si>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</si>
  <si>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</si>
  <si>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</si>
  <si>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</si>
  <si>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</si>
  <si>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</si>
  <si>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</si>
  <si>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</si>
  <si>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</si>
  <si>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</si>
  <si>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</si>
  <si>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</si>
  <si>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</si>
  <si>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</si>
  <si>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</si>
  <si>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サン・バルテルミ―島（仏）</t>
    <rPh sb="9" eb="10">
      <t>シマ</t>
    </rPh>
    <rPh sb="11" eb="12">
      <t>ブツ</t>
    </rPh>
    <phoneticPr fontId="6"/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</si>
  <si>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</si>
  <si>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</si>
  <si>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</si>
  <si>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</si>
  <si>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</si>
  <si>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</si>
  <si>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</si>
  <si>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</si>
  <si>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</si>
  <si>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</si>
  <si>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</si>
  <si>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</si>
  <si>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</si>
  <si>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</si>
  <si>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皆減</t>
    <rPh sb="0" eb="1">
      <t>ミナ</t>
    </rPh>
    <rPh sb="1" eb="2">
      <t>ゲン</t>
    </rPh>
    <phoneticPr fontId="6"/>
  </si>
  <si>
    <t>中南米 合計</t>
  </si>
  <si>
    <t>d</t>
    <phoneticPr fontId="6"/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</si>
  <si>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</si>
  <si>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</si>
  <si>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</si>
  <si>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</si>
  <si>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</si>
  <si>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</si>
  <si>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</si>
  <si>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</si>
  <si>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</si>
  <si>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</si>
  <si>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</si>
  <si>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</si>
  <si>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</si>
  <si>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</si>
  <si>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</si>
  <si>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</si>
  <si>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</si>
  <si>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</si>
  <si>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</si>
  <si>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</si>
  <si>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</si>
  <si>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</si>
  <si>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</t>
    <phoneticPr fontId="6"/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</si>
  <si>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</si>
  <si>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</si>
  <si>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</si>
  <si>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</si>
  <si>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</si>
  <si>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</si>
  <si>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北マケドニア</t>
    <rPh sb="0" eb="1">
      <t>キタ</t>
    </rPh>
    <phoneticPr fontId="6"/>
  </si>
  <si>
    <t>モンテネグロ</t>
    <phoneticPr fontId="6"/>
  </si>
  <si>
    <t>コソボ</t>
  </si>
  <si>
    <t>フェロー諸島（デンマーク）</t>
    <rPh sb="4" eb="6">
      <t>ショトウ</t>
    </rPh>
    <phoneticPr fontId="6"/>
  </si>
  <si>
    <t>バチカン</t>
    <phoneticPr fontId="6"/>
  </si>
  <si>
    <t>(EU)</t>
    <phoneticPr fontId="6"/>
  </si>
  <si>
    <t>(EFTA)</t>
    <phoneticPr fontId="6"/>
  </si>
  <si>
    <t>西欧 合計</t>
  </si>
  <si>
    <t>e1</t>
    <phoneticPr fontId="6"/>
  </si>
  <si>
    <t>中東欧・</t>
    <phoneticPr fontId="6"/>
  </si>
  <si>
    <t>アゼルバイジャン</t>
  </si>
  <si>
    <t>ロシア等</t>
    <phoneticPr fontId="6"/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</si>
  <si>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</si>
  <si>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</si>
  <si>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</si>
  <si>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</si>
  <si>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</si>
  <si>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</si>
  <si>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  <phoneticPr fontId="6"/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</si>
  <si>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</si>
  <si>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</si>
  <si>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</si>
  <si>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</si>
  <si>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</si>
  <si>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</si>
  <si>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</si>
  <si>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</si>
  <si>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</si>
  <si>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</si>
  <si>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</si>
  <si>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</si>
  <si>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</si>
  <si>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</si>
  <si>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(その他)</t>
    <phoneticPr fontId="6"/>
  </si>
  <si>
    <t>中東欧・ロシア等</t>
    <phoneticPr fontId="6"/>
  </si>
  <si>
    <t>e2</t>
    <phoneticPr fontId="6"/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</si>
  <si>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</si>
  <si>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</si>
  <si>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</si>
  <si>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</si>
  <si>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</si>
  <si>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</si>
  <si>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</si>
  <si>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</si>
  <si>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</si>
  <si>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</si>
  <si>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</si>
  <si>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</si>
  <si>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</si>
  <si>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</si>
  <si>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</si>
  <si>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</si>
  <si>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f</t>
    <phoneticPr fontId="6"/>
  </si>
  <si>
    <t>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</si>
  <si>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</si>
  <si>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</si>
  <si>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</si>
  <si>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</si>
  <si>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</si>
  <si>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</si>
  <si>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</si>
  <si>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</si>
  <si>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</si>
  <si>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</si>
  <si>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</si>
  <si>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</si>
  <si>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</si>
  <si>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</si>
  <si>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</si>
  <si>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</si>
  <si>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</si>
  <si>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</si>
  <si>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</si>
  <si>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</si>
  <si>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</si>
  <si>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</si>
  <si>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</si>
  <si>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</si>
  <si>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</si>
  <si>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</si>
  <si>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</si>
  <si>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</si>
  <si>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</si>
  <si>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</si>
  <si>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</si>
  <si>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</si>
  <si>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</si>
  <si>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</si>
  <si>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</si>
  <si>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</si>
  <si>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</si>
  <si>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</si>
  <si>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</si>
  <si>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</si>
  <si>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</si>
  <si>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</si>
  <si>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</si>
  <si>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</si>
  <si>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</si>
  <si>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</si>
  <si>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</si>
  <si>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</si>
  <si>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</si>
  <si>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</si>
  <si>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</si>
  <si>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</si>
  <si>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</si>
  <si>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</si>
  <si>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</si>
  <si>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エスワティ二</t>
    <rPh sb="5" eb="6">
      <t>ニ</t>
    </rPh>
    <phoneticPr fontId="6"/>
  </si>
  <si>
    <t>コモロ</t>
  </si>
  <si>
    <t>エリトリア</t>
  </si>
  <si>
    <t>南スーダン</t>
    <rPh sb="0" eb="1">
      <t>ミナミ</t>
    </rPh>
    <phoneticPr fontId="6"/>
  </si>
  <si>
    <t>アフリカ 合計</t>
  </si>
  <si>
    <t>g</t>
    <phoneticPr fontId="6"/>
  </si>
  <si>
    <t>特殊地域</t>
    <rPh sb="0" eb="2">
      <t>トクシュ</t>
    </rPh>
    <rPh sb="2" eb="4">
      <t>チイキ</t>
    </rPh>
    <phoneticPr fontId="6"/>
  </si>
  <si>
    <t>不明</t>
  </si>
  <si>
    <t>特殊地域合計</t>
    <rPh sb="0" eb="2">
      <t>トクシュ</t>
    </rPh>
    <rPh sb="2" eb="4">
      <t>チイキ</t>
    </rPh>
    <rPh sb="4" eb="6">
      <t>ゴウケイ</t>
    </rPh>
    <phoneticPr fontId="6"/>
  </si>
  <si>
    <t>h</t>
    <phoneticPr fontId="6"/>
  </si>
  <si>
    <t>（１）県内港全体</t>
    <rPh sb="3" eb="5">
      <t>ケンナイ</t>
    </rPh>
    <rPh sb="5" eb="6">
      <t>ミナト</t>
    </rPh>
    <rPh sb="6" eb="8">
      <t>ゼンタイ</t>
    </rPh>
    <phoneticPr fontId="6"/>
  </si>
  <si>
    <t>&lt;２&gt;輸入</t>
    <rPh sb="3" eb="5">
      <t>ユニュウ</t>
    </rPh>
    <phoneticPr fontId="6"/>
  </si>
  <si>
    <t>(単位：百万円、%)</t>
    <rPh sb="1" eb="3">
      <t>タンイ</t>
    </rPh>
    <rPh sb="4" eb="5">
      <t>ヒャク</t>
    </rPh>
    <rPh sb="5" eb="7">
      <t>マンエン</t>
    </rPh>
    <phoneticPr fontId="6"/>
  </si>
  <si>
    <t>県内港</t>
    <rPh sb="0" eb="2">
      <t>ケンナイ</t>
    </rPh>
    <rPh sb="2" eb="3">
      <t>コウ</t>
    </rPh>
    <phoneticPr fontId="6"/>
  </si>
  <si>
    <t>全国</t>
    <rPh sb="0" eb="2">
      <t>ゼンコク</t>
    </rPh>
    <phoneticPr fontId="6"/>
  </si>
  <si>
    <t>本県の
割合</t>
    <rPh sb="0" eb="2">
      <t>ホンケン</t>
    </rPh>
    <rPh sb="4" eb="6">
      <t>ワリアイ</t>
    </rPh>
    <phoneticPr fontId="6"/>
  </si>
  <si>
    <t>前年比</t>
    <rPh sb="0" eb="3">
      <t>ゼンネンヒ</t>
    </rPh>
    <phoneticPr fontId="6"/>
  </si>
  <si>
    <t>構成比</t>
    <rPh sb="0" eb="2">
      <t>コウセイ</t>
    </rPh>
    <rPh sb="2" eb="3">
      <t>ヒ</t>
    </rPh>
    <phoneticPr fontId="6"/>
  </si>
  <si>
    <t>総　　額</t>
    <rPh sb="0" eb="1">
      <t>フサ</t>
    </rPh>
    <rPh sb="3" eb="4">
      <t>ガク</t>
    </rPh>
    <phoneticPr fontId="6"/>
  </si>
  <si>
    <t>（その他）</t>
    <rPh sb="3" eb="4">
      <t>タ</t>
    </rPh>
    <phoneticPr fontId="6"/>
  </si>
  <si>
    <t>クック諸島(ニュージーランド）</t>
  </si>
  <si>
    <t>米領オセアニア</t>
  </si>
  <si>
    <t>グリーンランド(デンマーク）</t>
  </si>
  <si>
    <t>コソボ</t>
    <phoneticPr fontId="6"/>
  </si>
  <si>
    <t>(その他）</t>
    <rPh sb="3" eb="4">
      <t>タ</t>
    </rPh>
    <phoneticPr fontId="6"/>
  </si>
  <si>
    <t>（EU)</t>
    <phoneticPr fontId="6"/>
  </si>
  <si>
    <t>中東欧・ロシア等 合計</t>
  </si>
  <si>
    <t>エスワティニ</t>
    <phoneticPr fontId="6"/>
  </si>
  <si>
    <t>2020年</t>
    <rPh sb="4" eb="5">
      <t>ネン</t>
    </rPh>
    <phoneticPr fontId="6"/>
  </si>
  <si>
    <t>2020年</t>
    <rPh sb="4" eb="5">
      <t>ネン</t>
    </rPh>
    <phoneticPr fontId="5"/>
  </si>
  <si>
    <t>バチカン</t>
    <phoneticPr fontId="5"/>
  </si>
  <si>
    <t>米領オセアニア</t>
    <phoneticPr fontId="5"/>
  </si>
  <si>
    <t>皆増</t>
    <rPh sb="0" eb="1">
      <t>ミナ</t>
    </rPh>
    <rPh sb="1" eb="2">
      <t>ゾウ</t>
    </rPh>
    <phoneticPr fontId="5"/>
  </si>
  <si>
    <t>皆増</t>
    <rPh sb="0" eb="2">
      <t>ミナゾウ</t>
    </rPh>
    <phoneticPr fontId="5"/>
  </si>
  <si>
    <t>皆減</t>
    <rPh sb="0" eb="1">
      <t>ミナ</t>
    </rPh>
    <rPh sb="1" eb="2">
      <t>ゲン</t>
    </rPh>
    <phoneticPr fontId="5"/>
  </si>
  <si>
    <t>（2）港別ー①名古屋港ー</t>
    <rPh sb="3" eb="4">
      <t>ミナト</t>
    </rPh>
    <rPh sb="4" eb="5">
      <t>ベツ</t>
    </rPh>
    <rPh sb="7" eb="10">
      <t>ナゴヤ</t>
    </rPh>
    <rPh sb="10" eb="11">
      <t>コウ</t>
    </rPh>
    <phoneticPr fontId="6"/>
  </si>
  <si>
    <t>(単位：千円、%)</t>
    <rPh sb="1" eb="3">
      <t>タンイ</t>
    </rPh>
    <rPh sb="4" eb="5">
      <t>セン</t>
    </rPh>
    <rPh sb="5" eb="6">
      <t>エン</t>
    </rPh>
    <phoneticPr fontId="6"/>
  </si>
  <si>
    <t>価格</t>
    <rPh sb="0" eb="2">
      <t>カカク</t>
    </rPh>
    <phoneticPr fontId="21"/>
  </si>
  <si>
    <t>構成比</t>
    <rPh sb="0" eb="3">
      <t>コウセイヒ</t>
    </rPh>
    <phoneticPr fontId="21"/>
  </si>
  <si>
    <t>アジア 合計</t>
    <phoneticPr fontId="21"/>
  </si>
  <si>
    <t>大洋州 合計</t>
    <rPh sb="0" eb="2">
      <t>タイヨウ</t>
    </rPh>
    <rPh sb="2" eb="3">
      <t>シュウ</t>
    </rPh>
    <phoneticPr fontId="21"/>
  </si>
  <si>
    <t>クック</t>
  </si>
  <si>
    <t>北米</t>
    <rPh sb="0" eb="2">
      <t>ホクベイ</t>
    </rPh>
    <phoneticPr fontId="21"/>
  </si>
  <si>
    <t>グリーンランド(デンマーク)</t>
  </si>
  <si>
    <t>ニウエ</t>
  </si>
  <si>
    <t>ジャマイカ</t>
    <phoneticPr fontId="6"/>
  </si>
  <si>
    <t>キューバ</t>
    <phoneticPr fontId="6"/>
  </si>
  <si>
    <t>グリーンランド（デンマーク）</t>
    <phoneticPr fontId="6"/>
  </si>
  <si>
    <t>北米 合計</t>
    <phoneticPr fontId="21"/>
  </si>
  <si>
    <t>タークス及びカイコス諸島(英)</t>
  </si>
  <si>
    <t>セルビア</t>
  </si>
  <si>
    <t>モンテネグロ</t>
  </si>
  <si>
    <t>フェロー諸島（デンマーク）</t>
  </si>
  <si>
    <t>ジョージア</t>
  </si>
  <si>
    <t>中南米 合計</t>
    <phoneticPr fontId="21"/>
  </si>
  <si>
    <t>西欧 合計</t>
    <phoneticPr fontId="21"/>
  </si>
  <si>
    <t>中東欧・ロシア等集計</t>
    <rPh sb="8" eb="10">
      <t>シュウケイ</t>
    </rPh>
    <phoneticPr fontId="6"/>
  </si>
  <si>
    <t>中東 合計</t>
    <phoneticPr fontId="21"/>
  </si>
  <si>
    <t>南スーダン</t>
  </si>
  <si>
    <t>アフリカ 合計</t>
    <phoneticPr fontId="21"/>
  </si>
  <si>
    <t>（2）港別ー②衣浦港ー</t>
    <rPh sb="3" eb="4">
      <t>ミナト</t>
    </rPh>
    <rPh sb="4" eb="5">
      <t>ベツ</t>
    </rPh>
    <rPh sb="7" eb="8">
      <t>キヌ</t>
    </rPh>
    <rPh sb="8" eb="9">
      <t>ウラ</t>
    </rPh>
    <rPh sb="9" eb="10">
      <t>コウ</t>
    </rPh>
    <phoneticPr fontId="6"/>
  </si>
  <si>
    <t>バングラデシュ</t>
    <phoneticPr fontId="6"/>
  </si>
  <si>
    <t>コロンビア</t>
    <phoneticPr fontId="6"/>
  </si>
  <si>
    <t>ドイツ</t>
    <phoneticPr fontId="6"/>
  </si>
  <si>
    <t>ブラジル</t>
    <phoneticPr fontId="6"/>
  </si>
  <si>
    <t>ハンガリー</t>
    <phoneticPr fontId="6"/>
  </si>
  <si>
    <t>サウジアラビア</t>
    <phoneticPr fontId="6"/>
  </si>
  <si>
    <t>カタール</t>
    <phoneticPr fontId="6"/>
  </si>
  <si>
    <t>（2）港別ー③三河港ー</t>
    <rPh sb="3" eb="4">
      <t>ミナト</t>
    </rPh>
    <rPh sb="4" eb="5">
      <t>ベツ</t>
    </rPh>
    <rPh sb="7" eb="9">
      <t>ミカワ</t>
    </rPh>
    <rPh sb="9" eb="10">
      <t>コウ</t>
    </rPh>
    <rPh sb="10" eb="11">
      <t>メイコウ</t>
    </rPh>
    <phoneticPr fontId="6"/>
  </si>
  <si>
    <t>カンボジア</t>
    <phoneticPr fontId="6"/>
  </si>
  <si>
    <t>スリランカ</t>
    <phoneticPr fontId="6"/>
  </si>
  <si>
    <t>ペルー</t>
    <phoneticPr fontId="6"/>
  </si>
  <si>
    <t>スイス</t>
    <phoneticPr fontId="6"/>
  </si>
  <si>
    <t>トルコ</t>
    <phoneticPr fontId="6"/>
  </si>
  <si>
    <t>ポルトガル</t>
    <phoneticPr fontId="6"/>
  </si>
  <si>
    <t>ウズベキスタン</t>
    <phoneticPr fontId="6"/>
  </si>
  <si>
    <t>f</t>
  </si>
  <si>
    <t>南アフリカ共和国</t>
    <rPh sb="0" eb="1">
      <t>ミナミ</t>
    </rPh>
    <rPh sb="5" eb="8">
      <t>キョウワコク</t>
    </rPh>
    <phoneticPr fontId="6"/>
  </si>
  <si>
    <t>（2）港別ー④中部国際空港ー</t>
    <rPh sb="3" eb="4">
      <t>ミナト</t>
    </rPh>
    <rPh sb="4" eb="5">
      <t>ベツ</t>
    </rPh>
    <rPh sb="7" eb="9">
      <t>チュウブ</t>
    </rPh>
    <rPh sb="9" eb="11">
      <t>コクサイ</t>
    </rPh>
    <rPh sb="11" eb="13">
      <t>クウコウ</t>
    </rPh>
    <rPh sb="12" eb="13">
      <t>コウ</t>
    </rPh>
    <rPh sb="13" eb="14">
      <t>メイコウ</t>
    </rPh>
    <phoneticPr fontId="6"/>
  </si>
  <si>
    <t>ニューカレドニア（仏）</t>
    <rPh sb="9" eb="10">
      <t>ブツ</t>
    </rPh>
    <phoneticPr fontId="6"/>
  </si>
  <si>
    <t>サモア</t>
    <phoneticPr fontId="6"/>
  </si>
  <si>
    <t>ガイアナ</t>
    <phoneticPr fontId="6"/>
  </si>
  <si>
    <t>ケイマン諸島（英）</t>
    <rPh sb="4" eb="6">
      <t>ショトウ</t>
    </rPh>
    <rPh sb="7" eb="8">
      <t>エイ</t>
    </rPh>
    <phoneticPr fontId="6"/>
  </si>
  <si>
    <t>グレナダ</t>
    <phoneticPr fontId="6"/>
  </si>
  <si>
    <t>ボスニア・ヘルツェゴビナ</t>
    <phoneticPr fontId="6"/>
  </si>
  <si>
    <t>北マケドニア</t>
    <phoneticPr fontId="6"/>
  </si>
  <si>
    <t>シリア</t>
    <phoneticPr fontId="6"/>
  </si>
  <si>
    <t>サントメ・プリンシペ</t>
    <phoneticPr fontId="6"/>
  </si>
  <si>
    <t>ヨルダン川西岸及びガザ</t>
    <rPh sb="4" eb="5">
      <t>カワ</t>
    </rPh>
    <rPh sb="5" eb="6">
      <t>ニシ</t>
    </rPh>
    <rPh sb="6" eb="7">
      <t>キシ</t>
    </rPh>
    <rPh sb="7" eb="8">
      <t>オヨ</t>
    </rPh>
    <phoneticPr fontId="6"/>
  </si>
  <si>
    <t>ジブチ</t>
    <phoneticPr fontId="6"/>
  </si>
  <si>
    <t>(その他)</t>
    <rPh sb="3" eb="4">
      <t>タ</t>
    </rPh>
    <phoneticPr fontId="6"/>
  </si>
  <si>
    <t>西欧 合計</t>
    <phoneticPr fontId="5"/>
  </si>
  <si>
    <t>エスワティニ</t>
    <phoneticPr fontId="5"/>
  </si>
  <si>
    <t>第５表　県内港及び全国の地域（国）別輸出入額（令和3年/2021年）</t>
    <rPh sb="23" eb="25">
      <t>レイワ</t>
    </rPh>
    <rPh sb="26" eb="27">
      <t>トシ</t>
    </rPh>
    <rPh sb="32" eb="33">
      <t>ネン</t>
    </rPh>
    <rPh sb="33" eb="34">
      <t>ヘイネン</t>
    </rPh>
    <phoneticPr fontId="6"/>
  </si>
  <si>
    <t>2021年</t>
    <rPh sb="4" eb="5">
      <t>ネン</t>
    </rPh>
    <phoneticPr fontId="5"/>
  </si>
  <si>
    <t>皆増</t>
    <rPh sb="0" eb="1">
      <t>ミナ</t>
    </rPh>
    <rPh sb="1" eb="2">
      <t>ゾウ</t>
    </rPh>
    <phoneticPr fontId="6"/>
  </si>
  <si>
    <t>第５表　県内港及び全国の地域（国）別輸出入額（令和3年/2021年）</t>
    <rPh sb="0" eb="1">
      <t>ダイ</t>
    </rPh>
    <rPh sb="2" eb="3">
      <t>ヒョウ</t>
    </rPh>
    <rPh sb="4" eb="6">
      <t>ケンナイ</t>
    </rPh>
    <rPh sb="6" eb="7">
      <t>コウ</t>
    </rPh>
    <rPh sb="7" eb="8">
      <t>オヨ</t>
    </rPh>
    <rPh sb="9" eb="11">
      <t>ゼンコク</t>
    </rPh>
    <rPh sb="12" eb="14">
      <t>チイキ</t>
    </rPh>
    <rPh sb="15" eb="16">
      <t>クニ</t>
    </rPh>
    <rPh sb="17" eb="18">
      <t>ベツ</t>
    </rPh>
    <rPh sb="18" eb="20">
      <t>ユシュツ</t>
    </rPh>
    <rPh sb="20" eb="21">
      <t>ニュウ</t>
    </rPh>
    <rPh sb="21" eb="22">
      <t>ガク</t>
    </rPh>
    <rPh sb="23" eb="25">
      <t>レイワ</t>
    </rPh>
    <rPh sb="26" eb="27">
      <t>ネン</t>
    </rPh>
    <rPh sb="32" eb="33">
      <t>ネン</t>
    </rPh>
    <rPh sb="33" eb="34">
      <t>ヘイネン</t>
    </rPh>
    <phoneticPr fontId="6"/>
  </si>
  <si>
    <t>2021年</t>
    <rPh sb="4" eb="5">
      <t>ネン</t>
    </rPh>
    <phoneticPr fontId="6"/>
  </si>
  <si>
    <t>ピットケルン(英)</t>
    <phoneticPr fontId="5"/>
  </si>
  <si>
    <t>タークス及びカイコス諸島(英)</t>
    <phoneticPr fontId="5"/>
  </si>
  <si>
    <t>サン・バルテルミー島（仏）</t>
    <rPh sb="9" eb="10">
      <t>シマ</t>
    </rPh>
    <rPh sb="11" eb="12">
      <t>ブツ</t>
    </rPh>
    <phoneticPr fontId="4"/>
  </si>
  <si>
    <t>英領南極地域</t>
  </si>
  <si>
    <t>第５表　県内港及び全国の地域（国）別輸出入額（令和3年/2021年）</t>
    <rPh sb="23" eb="25">
      <t>レイワ</t>
    </rPh>
    <rPh sb="26" eb="27">
      <t>ネン</t>
    </rPh>
    <rPh sb="32" eb="33">
      <t>ネン</t>
    </rPh>
    <rPh sb="33" eb="34">
      <t>ヘイネン</t>
    </rPh>
    <phoneticPr fontId="6"/>
  </si>
  <si>
    <t>サン・バルテルミー島（仏）</t>
  </si>
  <si>
    <t>アルバニア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</si>
</sst>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_ "/>
    <numFmt numFmtId="178" formatCode="#,##0.0;&quot;△ &quot;#,##0.0"/>
    <numFmt numFmtId="179" formatCode="#,##0_ ;[Red]\-#,##0\ "/>
    <numFmt numFmtId="180" formatCode="#,##0_ 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4.8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7" fontId="8" fillId="0" borderId="22" xfId="2" applyNumberFormat="1" applyFont="1" applyFill="1" applyBorder="1" applyAlignment="1">
      <alignment horizontal="right" vertical="center" shrinkToFit="1"/>
    </xf>
    <xf numFmtId="0" fontId="8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177" fontId="8" fillId="0" borderId="12" xfId="2" applyNumberFormat="1" applyFont="1" applyFill="1" applyBorder="1" applyAlignment="1">
      <alignment horizontal="right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vertical="center" shrinkToFit="1"/>
    </xf>
    <xf numFmtId="177" fontId="8" fillId="4" borderId="12" xfId="2" applyNumberFormat="1" applyFont="1" applyFill="1" applyBorder="1" applyAlignment="1">
      <alignment horizontal="right" vertical="center" shrinkToFit="1"/>
    </xf>
    <xf numFmtId="178" fontId="8" fillId="4" borderId="14" xfId="0" applyNumberFormat="1" applyFont="1" applyFill="1" applyBorder="1" applyAlignment="1">
      <alignment horizontal="right" vertical="center" shrinkToFit="1"/>
    </xf>
    <xf numFmtId="177" fontId="8" fillId="4" borderId="12" xfId="0" applyNumberFormat="1" applyFont="1" applyFill="1" applyBorder="1" applyAlignment="1">
      <alignment horizontal="right" vertical="center" shrinkToFit="1"/>
    </xf>
    <xf numFmtId="178" fontId="8" fillId="4" borderId="10" xfId="0" applyNumberFormat="1" applyFont="1" applyFill="1" applyBorder="1" applyAlignment="1">
      <alignment horizontal="right" vertical="center" shrinkToFit="1"/>
    </xf>
    <xf numFmtId="0" fontId="8" fillId="5" borderId="15" xfId="0" applyFont="1" applyFill="1" applyBorder="1" applyAlignment="1">
      <alignment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vertical="center" shrinkToFit="1"/>
    </xf>
    <xf numFmtId="177" fontId="8" fillId="6" borderId="18" xfId="2" applyNumberFormat="1" applyFont="1" applyFill="1" applyBorder="1" applyAlignment="1">
      <alignment horizontal="right" vertical="center" shrinkToFit="1"/>
    </xf>
    <xf numFmtId="178" fontId="8" fillId="6" borderId="19" xfId="0" applyNumberFormat="1" applyFont="1" applyFill="1" applyBorder="1" applyAlignment="1">
      <alignment horizontal="right" vertical="center" shrinkToFit="1"/>
    </xf>
    <xf numFmtId="177" fontId="8" fillId="7" borderId="18" xfId="0" applyNumberFormat="1" applyFont="1" applyFill="1" applyBorder="1" applyAlignment="1">
      <alignment horizontal="right" vertical="center" shrinkToFit="1"/>
    </xf>
    <xf numFmtId="178" fontId="8" fillId="6" borderId="16" xfId="0" applyNumberFormat="1" applyFont="1" applyFill="1" applyBorder="1" applyAlignment="1">
      <alignment horizontal="right" vertical="center" shrinkToFit="1"/>
    </xf>
    <xf numFmtId="0" fontId="8" fillId="0" borderId="20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77" fontId="8" fillId="6" borderId="18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178" fontId="8" fillId="3" borderId="10" xfId="0" applyNumberFormat="1" applyFont="1" applyFill="1" applyBorder="1" applyAlignment="1">
      <alignment horizontal="right" vertical="center" shrinkToFit="1"/>
    </xf>
    <xf numFmtId="178" fontId="8" fillId="3" borderId="14" xfId="0" applyNumberFormat="1" applyFont="1" applyFill="1" applyBorder="1" applyAlignment="1">
      <alignment horizontal="right" vertical="center" shrinkToFit="1"/>
    </xf>
    <xf numFmtId="178" fontId="8" fillId="3" borderId="12" xfId="0" applyNumberFormat="1" applyFont="1" applyFill="1" applyBorder="1" applyAlignment="1">
      <alignment horizontal="right" vertical="center" shrinkToFit="1"/>
    </xf>
    <xf numFmtId="178" fontId="8" fillId="5" borderId="16" xfId="0" applyNumberFormat="1" applyFont="1" applyFill="1" applyBorder="1" applyAlignment="1">
      <alignment horizontal="right" vertical="center" shrinkToFit="1"/>
    </xf>
    <xf numFmtId="178" fontId="8" fillId="5" borderId="19" xfId="0" applyNumberFormat="1" applyFont="1" applyFill="1" applyBorder="1" applyAlignment="1">
      <alignment horizontal="right" vertical="center" shrinkToFit="1"/>
    </xf>
    <xf numFmtId="178" fontId="8" fillId="5" borderId="18" xfId="0" applyNumberFormat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vertical="center" shrinkToFit="1"/>
    </xf>
    <xf numFmtId="178" fontId="8" fillId="0" borderId="1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0" borderId="0" xfId="0" applyNumberFormat="1"/>
    <xf numFmtId="0" fontId="0" fillId="0" borderId="0" xfId="0" applyAlignment="1">
      <alignment horizontal="center" vertical="center"/>
    </xf>
    <xf numFmtId="38" fontId="8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38" fontId="8" fillId="0" borderId="10" xfId="1" applyFont="1" applyBorder="1">
      <alignment vertical="center"/>
    </xf>
    <xf numFmtId="38" fontId="7" fillId="0" borderId="0" xfId="0" applyNumberFormat="1" applyFont="1" applyAlignment="1">
      <alignment vertical="center"/>
    </xf>
    <xf numFmtId="38" fontId="8" fillId="3" borderId="10" xfId="0" applyNumberFormat="1" applyFont="1" applyFill="1" applyBorder="1" applyAlignment="1">
      <alignment horizontal="right" vertical="center"/>
    </xf>
    <xf numFmtId="38" fontId="8" fillId="3" borderId="10" xfId="1" applyFont="1" applyFill="1" applyBorder="1" applyAlignment="1">
      <alignment horizontal="right" vertical="center"/>
    </xf>
    <xf numFmtId="38" fontId="8" fillId="5" borderId="16" xfId="1" applyFont="1" applyFill="1" applyBorder="1" applyAlignment="1">
      <alignment horizontal="right" vertical="center"/>
    </xf>
    <xf numFmtId="38" fontId="8" fillId="5" borderId="16" xfId="0" applyNumberFormat="1" applyFont="1" applyFill="1" applyBorder="1" applyAlignment="1">
      <alignment horizontal="right" vertical="center"/>
    </xf>
    <xf numFmtId="38" fontId="0" fillId="0" borderId="22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8" fillId="5" borderId="29" xfId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 shrinkToFit="1"/>
    </xf>
    <xf numFmtId="38" fontId="8" fillId="3" borderId="12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38" fontId="8" fillId="0" borderId="12" xfId="0" applyNumberFormat="1" applyFont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8" fillId="0" borderId="12" xfId="1" applyFont="1" applyFill="1" applyBorder="1" applyAlignment="1">
      <alignment horizontal="right" vertical="center" shrinkToFit="1"/>
    </xf>
    <xf numFmtId="38" fontId="8" fillId="0" borderId="12" xfId="1" applyFont="1" applyBorder="1">
      <alignment vertical="center"/>
    </xf>
    <xf numFmtId="38" fontId="8" fillId="0" borderId="28" xfId="1" applyFont="1" applyFill="1" applyBorder="1">
      <alignment vertical="center"/>
    </xf>
    <xf numFmtId="38" fontId="8" fillId="5" borderId="18" xfId="0" applyNumberFormat="1" applyFont="1" applyFill="1" applyBorder="1" applyAlignment="1">
      <alignment horizontal="right" vertical="center"/>
    </xf>
    <xf numFmtId="38" fontId="0" fillId="0" borderId="30" xfId="0" applyNumberFormat="1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12" xfId="0" applyNumberFormat="1" applyBorder="1" applyAlignment="1">
      <alignment horizontal="right" vertical="center"/>
    </xf>
    <xf numFmtId="38" fontId="0" fillId="0" borderId="12" xfId="0" applyNumberFormat="1" applyBorder="1"/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vertical="center"/>
    </xf>
    <xf numFmtId="38" fontId="8" fillId="3" borderId="12" xfId="1" applyFont="1" applyFill="1" applyBorder="1" applyAlignment="1">
      <alignment horizontal="right" vertical="center"/>
    </xf>
    <xf numFmtId="38" fontId="8" fillId="5" borderId="18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 shrinkToFit="1"/>
    </xf>
    <xf numFmtId="179" fontId="8" fillId="0" borderId="10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179" fontId="8" fillId="0" borderId="13" xfId="1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9" fontId="8" fillId="0" borderId="0" xfId="1" applyNumberFormat="1" applyFont="1" applyAlignment="1">
      <alignment vertical="center"/>
    </xf>
    <xf numFmtId="179" fontId="8" fillId="0" borderId="12" xfId="1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9" fontId="8" fillId="0" borderId="2" xfId="1" applyNumberFormat="1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179" fontId="11" fillId="0" borderId="45" xfId="0" applyNumberFormat="1" applyFont="1" applyBorder="1" applyAlignment="1">
      <alignment vertical="center"/>
    </xf>
    <xf numFmtId="38" fontId="0" fillId="0" borderId="0" xfId="1" applyFont="1" applyAlignment="1"/>
    <xf numFmtId="0" fontId="9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9" fontId="8" fillId="0" borderId="24" xfId="1" applyNumberFormat="1" applyFont="1" applyBorder="1" applyAlignment="1">
      <alignment vertical="center"/>
    </xf>
    <xf numFmtId="179" fontId="8" fillId="5" borderId="18" xfId="0" applyNumberFormat="1" applyFont="1" applyFill="1" applyBorder="1" applyAlignment="1">
      <alignment horizontal="right" vertical="center" shrinkToFit="1"/>
    </xf>
    <xf numFmtId="179" fontId="8" fillId="5" borderId="18" xfId="0" applyNumberFormat="1" applyFont="1" applyFill="1" applyBorder="1" applyAlignment="1">
      <alignment horizontal="right" vertical="center"/>
    </xf>
    <xf numFmtId="179" fontId="0" fillId="0" borderId="31" xfId="0" applyNumberForma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20" xfId="0" applyNumberFormat="1" applyFont="1" applyBorder="1" applyAlignment="1">
      <alignment horizontal="right" vertical="center"/>
    </xf>
    <xf numFmtId="179" fontId="0" fillId="0" borderId="30" xfId="0" applyNumberForma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8" fillId="3" borderId="12" xfId="0" applyNumberFormat="1" applyFont="1" applyFill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8" fillId="3" borderId="12" xfId="0" applyNumberFormat="1" applyFont="1" applyFill="1" applyBorder="1" applyAlignment="1">
      <alignment horizontal="right" vertical="center"/>
    </xf>
    <xf numFmtId="179" fontId="8" fillId="4" borderId="12" xfId="0" applyNumberFormat="1" applyFont="1" applyFill="1" applyBorder="1" applyAlignment="1">
      <alignment horizontal="right" vertical="center"/>
    </xf>
    <xf numFmtId="179" fontId="0" fillId="0" borderId="12" xfId="0" applyNumberFormat="1" applyBorder="1"/>
    <xf numFmtId="179" fontId="8" fillId="0" borderId="22" xfId="0" applyNumberFormat="1" applyFont="1" applyBorder="1" applyAlignment="1">
      <alignment vertical="center"/>
    </xf>
    <xf numFmtId="179" fontId="8" fillId="0" borderId="0" xfId="0" applyNumberFormat="1" applyFont="1" applyAlignment="1">
      <alignment horizontal="center" vertical="center"/>
    </xf>
    <xf numFmtId="179" fontId="8" fillId="0" borderId="22" xfId="0" applyNumberFormat="1" applyFont="1" applyBorder="1" applyAlignment="1">
      <alignment horizontal="right" vertical="center"/>
    </xf>
    <xf numFmtId="179" fontId="8" fillId="3" borderId="10" xfId="0" applyNumberFormat="1" applyFont="1" applyFill="1" applyBorder="1" applyAlignment="1">
      <alignment horizontal="right" vertical="center"/>
    </xf>
    <xf numFmtId="179" fontId="8" fillId="5" borderId="16" xfId="0" applyNumberFormat="1" applyFont="1" applyFill="1" applyBorder="1" applyAlignment="1">
      <alignment horizontal="right" vertical="center"/>
    </xf>
    <xf numFmtId="179" fontId="8" fillId="4" borderId="10" xfId="0" applyNumberFormat="1" applyFont="1" applyFill="1" applyBorder="1" applyAlignment="1">
      <alignment horizontal="right" vertical="center"/>
    </xf>
    <xf numFmtId="179" fontId="8" fillId="5" borderId="18" xfId="0" applyNumberFormat="1" applyFont="1" applyFill="1" applyBorder="1" applyAlignment="1">
      <alignment vertical="center"/>
    </xf>
    <xf numFmtId="38" fontId="0" fillId="0" borderId="9" xfId="0" applyNumberFormat="1" applyBorder="1" applyAlignment="1">
      <alignment vertical="center"/>
    </xf>
    <xf numFmtId="178" fontId="8" fillId="2" borderId="41" xfId="0" applyNumberFormat="1" applyFont="1" applyFill="1" applyBorder="1" applyAlignment="1">
      <alignment horizontal="right" vertical="center" shrinkToFit="1"/>
    </xf>
    <xf numFmtId="38" fontId="8" fillId="2" borderId="37" xfId="0" applyNumberFormat="1" applyFont="1" applyFill="1" applyBorder="1" applyAlignment="1">
      <alignment horizontal="right" vertical="center"/>
    </xf>
    <xf numFmtId="38" fontId="8" fillId="2" borderId="47" xfId="0" applyNumberFormat="1" applyFont="1" applyFill="1" applyBorder="1" applyAlignment="1">
      <alignment horizontal="right" vertical="center"/>
    </xf>
    <xf numFmtId="177" fontId="8" fillId="2" borderId="47" xfId="2" applyNumberFormat="1" applyFont="1" applyFill="1" applyBorder="1" applyAlignment="1">
      <alignment horizontal="right" vertical="center" shrinkToFit="1"/>
    </xf>
    <xf numFmtId="38" fontId="8" fillId="2" borderId="37" xfId="1" applyFont="1" applyFill="1" applyBorder="1" applyAlignment="1">
      <alignment horizontal="right" vertical="center"/>
    </xf>
    <xf numFmtId="38" fontId="8" fillId="2" borderId="47" xfId="1" applyFont="1" applyFill="1" applyBorder="1" applyAlignment="1">
      <alignment horizontal="right" vertical="center"/>
    </xf>
    <xf numFmtId="177" fontId="8" fillId="2" borderId="47" xfId="0" applyNumberFormat="1" applyFont="1" applyFill="1" applyBorder="1" applyAlignment="1">
      <alignment horizontal="right" vertical="center" shrinkToFit="1"/>
    </xf>
    <xf numFmtId="178" fontId="8" fillId="2" borderId="40" xfId="0" applyNumberFormat="1" applyFont="1" applyFill="1" applyBorder="1" applyAlignment="1">
      <alignment horizontal="right" vertical="center" shrinkToFit="1"/>
    </xf>
    <xf numFmtId="179" fontId="8" fillId="2" borderId="49" xfId="0" applyNumberFormat="1" applyFont="1" applyFill="1" applyBorder="1" applyAlignment="1">
      <alignment horizontal="right" vertical="center"/>
    </xf>
    <xf numFmtId="179" fontId="8" fillId="2" borderId="50" xfId="0" applyNumberFormat="1" applyFont="1" applyFill="1" applyBorder="1" applyAlignment="1">
      <alignment horizontal="right" vertical="center"/>
    </xf>
    <xf numFmtId="178" fontId="8" fillId="2" borderId="50" xfId="0" applyNumberFormat="1" applyFont="1" applyFill="1" applyBorder="1" applyAlignment="1">
      <alignment horizontal="right" vertical="center" shrinkToFit="1"/>
    </xf>
    <xf numFmtId="178" fontId="8" fillId="2" borderId="51" xfId="0" applyNumberFormat="1" applyFont="1" applyFill="1" applyBorder="1" applyAlignment="1">
      <alignment horizontal="right" vertical="center" shrinkToFit="1"/>
    </xf>
    <xf numFmtId="178" fontId="8" fillId="2" borderId="52" xfId="0" applyNumberFormat="1" applyFont="1" applyFill="1" applyBorder="1" applyAlignment="1">
      <alignment horizontal="right" vertical="center" shrinkToFit="1"/>
    </xf>
    <xf numFmtId="178" fontId="8" fillId="8" borderId="51" xfId="0" applyNumberFormat="1" applyFont="1" applyFill="1" applyBorder="1" applyAlignment="1">
      <alignment horizontal="right" vertical="center" shrinkToFit="1"/>
    </xf>
    <xf numFmtId="179" fontId="8" fillId="0" borderId="0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178" fontId="8" fillId="6" borderId="14" xfId="0" applyNumberFormat="1" applyFont="1" applyFill="1" applyBorder="1" applyAlignment="1">
      <alignment horizontal="right" vertical="center" shrinkToFit="1"/>
    </xf>
    <xf numFmtId="38" fontId="7" fillId="0" borderId="57" xfId="0" applyNumberFormat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38" fontId="8" fillId="0" borderId="1" xfId="0" applyNumberFormat="1" applyFont="1" applyBorder="1" applyAlignment="1">
      <alignment horizontal="right" vertical="center" shrinkToFit="1"/>
    </xf>
    <xf numFmtId="38" fontId="8" fillId="0" borderId="24" xfId="0" applyNumberFormat="1" applyFont="1" applyBorder="1" applyAlignment="1">
      <alignment horizontal="right" vertical="center" shrinkToFit="1"/>
    </xf>
    <xf numFmtId="178" fontId="8" fillId="0" borderId="8" xfId="0" applyNumberFormat="1" applyFont="1" applyBorder="1" applyAlignment="1">
      <alignment horizontal="right" vertical="center" shrinkToFit="1"/>
    </xf>
    <xf numFmtId="177" fontId="8" fillId="0" borderId="22" xfId="0" applyNumberFormat="1" applyFont="1" applyBorder="1" applyAlignment="1">
      <alignment horizontal="right"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8" fontId="8" fillId="0" borderId="23" xfId="0" applyNumberFormat="1" applyFont="1" applyBorder="1" applyAlignment="1">
      <alignment horizontal="right" vertical="center" shrinkToFit="1"/>
    </xf>
    <xf numFmtId="178" fontId="8" fillId="0" borderId="11" xfId="0" applyNumberFormat="1" applyFont="1" applyBorder="1" applyAlignment="1">
      <alignment horizontal="right" vertical="center" shrinkToFit="1"/>
    </xf>
    <xf numFmtId="38" fontId="0" fillId="0" borderId="9" xfId="1" applyFont="1" applyBorder="1" applyAlignment="1"/>
    <xf numFmtId="177" fontId="8" fillId="0" borderId="12" xfId="0" applyNumberFormat="1" applyFont="1" applyBorder="1" applyAlignment="1">
      <alignment horizontal="right" vertical="center" shrinkToFit="1"/>
    </xf>
    <xf numFmtId="178" fontId="8" fillId="0" borderId="10" xfId="0" applyNumberFormat="1" applyFont="1" applyBorder="1" applyAlignment="1">
      <alignment horizontal="right" vertical="center" shrinkToFit="1"/>
    </xf>
    <xf numFmtId="178" fontId="8" fillId="0" borderId="14" xfId="0" applyNumberFormat="1" applyFont="1" applyBorder="1" applyAlignment="1">
      <alignment horizontal="right" vertical="center" shrinkToFit="1"/>
    </xf>
    <xf numFmtId="177" fontId="8" fillId="0" borderId="24" xfId="0" applyNumberFormat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38" fontId="8" fillId="0" borderId="12" xfId="1" applyFont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10" fillId="0" borderId="0" xfId="0" applyNumberFormat="1" applyFont="1" applyAlignment="1">
      <alignment horizontal="right" vertical="center" shrinkToFit="1"/>
    </xf>
    <xf numFmtId="0" fontId="8" fillId="0" borderId="23" xfId="0" applyFont="1" applyBorder="1" applyAlignment="1">
      <alignment horizontal="center" vertical="center" shrinkToFit="1"/>
    </xf>
    <xf numFmtId="178" fontId="8" fillId="0" borderId="22" xfId="0" applyNumberFormat="1" applyFont="1" applyBorder="1" applyAlignment="1">
      <alignment horizontal="right" vertical="center" shrinkToFit="1"/>
    </xf>
    <xf numFmtId="179" fontId="0" fillId="0" borderId="3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8" fillId="0" borderId="27" xfId="0" applyFont="1" applyBorder="1" applyAlignment="1">
      <alignment vertical="center" shrinkToFit="1"/>
    </xf>
    <xf numFmtId="179" fontId="8" fillId="0" borderId="30" xfId="0" applyNumberFormat="1" applyFont="1" applyBorder="1" applyAlignment="1">
      <alignment vertical="center"/>
    </xf>
    <xf numFmtId="178" fontId="8" fillId="0" borderId="30" xfId="0" applyNumberFormat="1" applyFont="1" applyBorder="1" applyAlignment="1">
      <alignment horizontal="right" vertical="center" shrinkToFit="1"/>
    </xf>
    <xf numFmtId="178" fontId="8" fillId="0" borderId="27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 shrinkToFit="1"/>
    </xf>
    <xf numFmtId="179" fontId="8" fillId="0" borderId="12" xfId="0" applyNumberFormat="1" applyFont="1" applyBorder="1" applyAlignment="1">
      <alignment horizontal="right" vertical="center" shrinkToFit="1"/>
    </xf>
    <xf numFmtId="0" fontId="4" fillId="0" borderId="0" xfId="5" applyFont="1">
      <alignment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 shrinkToFit="1"/>
    </xf>
    <xf numFmtId="179" fontId="7" fillId="0" borderId="0" xfId="5" applyNumberFormat="1" applyFont="1" applyAlignment="1">
      <alignment vertical="center" shrinkToFit="1"/>
    </xf>
    <xf numFmtId="0" fontId="7" fillId="0" borderId="0" xfId="5" applyFont="1" applyAlignment="1">
      <alignment horizontal="right" vertical="center"/>
    </xf>
    <xf numFmtId="0" fontId="18" fillId="0" borderId="0" xfId="5" applyFont="1">
      <alignment vertical="center"/>
    </xf>
    <xf numFmtId="0" fontId="18" fillId="0" borderId="0" xfId="5" applyFont="1" applyAlignment="1">
      <alignment horizontal="center" vertical="center"/>
    </xf>
    <xf numFmtId="0" fontId="19" fillId="0" borderId="0" xfId="5" applyFont="1">
      <alignment vertical="center"/>
    </xf>
    <xf numFmtId="0" fontId="1" fillId="0" borderId="0" xfId="5">
      <alignment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 shrinkToFit="1"/>
    </xf>
    <xf numFmtId="179" fontId="8" fillId="0" borderId="0" xfId="5" applyNumberFormat="1" applyFont="1" applyAlignment="1">
      <alignment vertical="center" shrinkToFit="1"/>
    </xf>
    <xf numFmtId="0" fontId="8" fillId="0" borderId="0" xfId="5" applyFont="1" applyAlignment="1">
      <alignment horizontal="right" vertical="center"/>
    </xf>
    <xf numFmtId="0" fontId="11" fillId="0" borderId="0" xfId="5" applyFont="1">
      <alignment vertical="center"/>
    </xf>
    <xf numFmtId="0" fontId="11" fillId="0" borderId="0" xfId="5" applyFont="1" applyAlignment="1">
      <alignment horizontal="center" vertical="center"/>
    </xf>
    <xf numFmtId="0" fontId="20" fillId="0" borderId="0" xfId="5" applyFont="1">
      <alignment vertical="center"/>
    </xf>
    <xf numFmtId="0" fontId="7" fillId="0" borderId="0" xfId="5" applyFont="1">
      <alignment vertical="center"/>
    </xf>
    <xf numFmtId="179" fontId="8" fillId="0" borderId="0" xfId="5" applyNumberFormat="1" applyFont="1">
      <alignment vertical="center"/>
    </xf>
    <xf numFmtId="0" fontId="8" fillId="0" borderId="49" xfId="5" applyFont="1" applyBorder="1" applyAlignment="1">
      <alignment vertical="center" shrinkToFit="1"/>
    </xf>
    <xf numFmtId="0" fontId="8" fillId="0" borderId="52" xfId="5" applyFont="1" applyBorder="1" applyAlignment="1">
      <alignment horizontal="center" vertical="center" shrinkToFit="1"/>
    </xf>
    <xf numFmtId="0" fontId="8" fillId="0" borderId="52" xfId="5" applyFont="1" applyBorder="1" applyAlignment="1">
      <alignment vertical="center" shrinkToFit="1"/>
    </xf>
    <xf numFmtId="179" fontId="8" fillId="0" borderId="52" xfId="5" applyNumberFormat="1" applyFont="1" applyBorder="1" applyAlignment="1">
      <alignment horizontal="center" vertical="center" shrinkToFit="1"/>
    </xf>
    <xf numFmtId="0" fontId="8" fillId="0" borderId="55" xfId="5" applyFont="1" applyBorder="1" applyAlignment="1">
      <alignment horizontal="center" vertical="center"/>
    </xf>
    <xf numFmtId="0" fontId="8" fillId="0" borderId="51" xfId="5" applyFont="1" applyBorder="1" applyAlignment="1">
      <alignment horizontal="center" vertical="center"/>
    </xf>
    <xf numFmtId="179" fontId="7" fillId="2" borderId="13" xfId="5" applyNumberFormat="1" applyFont="1" applyFill="1" applyBorder="1" applyAlignment="1">
      <alignment horizontal="right" vertical="center" shrinkToFit="1"/>
    </xf>
    <xf numFmtId="178" fontId="7" fillId="8" borderId="23" xfId="5" applyNumberFormat="1" applyFont="1" applyFill="1" applyBorder="1" applyAlignment="1">
      <alignment vertical="center" shrinkToFit="1"/>
    </xf>
    <xf numFmtId="180" fontId="7" fillId="2" borderId="13" xfId="5" applyNumberFormat="1" applyFont="1" applyFill="1" applyBorder="1" applyAlignment="1">
      <alignment horizontal="right" vertical="center" shrinkToFit="1"/>
    </xf>
    <xf numFmtId="0" fontId="8" fillId="0" borderId="34" xfId="5" applyFont="1" applyBorder="1" applyAlignment="1">
      <alignment horizontal="center" vertical="center" shrinkToFit="1"/>
    </xf>
    <xf numFmtId="0" fontId="8" fillId="0" borderId="33" xfId="5" applyFont="1" applyBorder="1" applyAlignment="1">
      <alignment horizontal="center" vertical="center" shrinkToFit="1"/>
    </xf>
    <xf numFmtId="179" fontId="8" fillId="0" borderId="33" xfId="5" applyNumberFormat="1" applyFont="1" applyBorder="1" applyAlignment="1">
      <alignment horizontal="center" vertical="center" shrinkToFit="1"/>
    </xf>
    <xf numFmtId="178" fontId="8" fillId="0" borderId="35" xfId="5" applyNumberFormat="1" applyFont="1" applyBorder="1" applyAlignment="1">
      <alignment horizontal="right" vertical="center" shrinkToFit="1"/>
    </xf>
    <xf numFmtId="0" fontId="8" fillId="0" borderId="9" xfId="5" applyFont="1" applyBorder="1" applyAlignment="1">
      <alignment horizontal="center" vertical="center" shrinkToFit="1"/>
    </xf>
    <xf numFmtId="0" fontId="8" fillId="0" borderId="10" xfId="5" applyFont="1" applyBorder="1" applyAlignment="1">
      <alignment horizontal="center" vertical="center" shrinkToFit="1"/>
    </xf>
    <xf numFmtId="178" fontId="8" fillId="0" borderId="14" xfId="5" applyNumberFormat="1" applyFont="1" applyBorder="1" applyAlignment="1">
      <alignment vertical="center" shrinkToFit="1"/>
    </xf>
    <xf numFmtId="0" fontId="8" fillId="0" borderId="25" xfId="5" applyFont="1" applyBorder="1" applyAlignment="1">
      <alignment vertical="center" shrinkToFit="1"/>
    </xf>
    <xf numFmtId="0" fontId="11" fillId="0" borderId="10" xfId="5" applyFont="1" applyBorder="1" applyAlignment="1">
      <alignment horizontal="center" vertical="center"/>
    </xf>
    <xf numFmtId="0" fontId="11" fillId="0" borderId="11" xfId="5" applyFont="1" applyBorder="1">
      <alignment vertical="center"/>
    </xf>
    <xf numFmtId="0" fontId="8" fillId="0" borderId="36" xfId="5" applyFont="1" applyBorder="1" applyAlignment="1">
      <alignment vertical="center" shrinkToFit="1"/>
    </xf>
    <xf numFmtId="0" fontId="11" fillId="0" borderId="12" xfId="5" applyFont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 shrinkToFit="1"/>
    </xf>
    <xf numFmtId="0" fontId="8" fillId="3" borderId="10" xfId="5" applyFont="1" applyFill="1" applyBorder="1" applyAlignment="1">
      <alignment vertical="center" shrinkToFit="1"/>
    </xf>
    <xf numFmtId="176" fontId="8" fillId="3" borderId="10" xfId="5" applyNumberFormat="1" applyFont="1" applyFill="1" applyBorder="1" applyAlignment="1">
      <alignment vertical="center" shrinkToFit="1"/>
    </xf>
    <xf numFmtId="178" fontId="8" fillId="4" borderId="14" xfId="5" applyNumberFormat="1" applyFont="1" applyFill="1" applyBorder="1" applyAlignment="1">
      <alignment vertical="center" shrinkToFit="1"/>
    </xf>
    <xf numFmtId="0" fontId="8" fillId="0" borderId="20" xfId="5" applyFont="1" applyBorder="1" applyAlignment="1">
      <alignment vertical="center" shrinkToFit="1"/>
    </xf>
    <xf numFmtId="0" fontId="8" fillId="3" borderId="10" xfId="5" applyFont="1" applyFill="1" applyBorder="1" applyAlignment="1">
      <alignment horizontal="left" vertical="center" shrinkToFit="1"/>
    </xf>
    <xf numFmtId="0" fontId="8" fillId="5" borderId="37" xfId="5" applyFont="1" applyFill="1" applyBorder="1" applyAlignment="1">
      <alignment vertical="center" shrinkToFit="1"/>
    </xf>
    <xf numFmtId="0" fontId="8" fillId="5" borderId="16" xfId="5" applyFont="1" applyFill="1" applyBorder="1" applyAlignment="1">
      <alignment horizontal="center" vertical="center" shrinkToFit="1"/>
    </xf>
    <xf numFmtId="0" fontId="8" fillId="5" borderId="16" xfId="5" applyFont="1" applyFill="1" applyBorder="1" applyAlignment="1">
      <alignment vertical="center" shrinkToFit="1"/>
    </xf>
    <xf numFmtId="176" fontId="8" fillId="5" borderId="16" xfId="5" applyNumberFormat="1" applyFont="1" applyFill="1" applyBorder="1" applyAlignment="1">
      <alignment vertical="center" shrinkToFit="1"/>
    </xf>
    <xf numFmtId="178" fontId="8" fillId="6" borderId="16" xfId="5" applyNumberFormat="1" applyFont="1" applyFill="1" applyBorder="1" applyAlignment="1">
      <alignment vertical="center" shrinkToFit="1"/>
    </xf>
    <xf numFmtId="0" fontId="11" fillId="0" borderId="13" xfId="5" applyFont="1" applyBorder="1" applyAlignment="1">
      <alignment horizontal="center" vertical="center"/>
    </xf>
    <xf numFmtId="0" fontId="11" fillId="0" borderId="13" xfId="5" applyFont="1" applyBorder="1">
      <alignment vertical="center"/>
    </xf>
    <xf numFmtId="178" fontId="8" fillId="0" borderId="23" xfId="5" applyNumberFormat="1" applyFont="1" applyBorder="1" applyAlignment="1">
      <alignment vertical="center" shrinkToFit="1"/>
    </xf>
    <xf numFmtId="0" fontId="8" fillId="3" borderId="26" xfId="5" applyFont="1" applyFill="1" applyBorder="1" applyAlignment="1">
      <alignment horizontal="center" vertical="center" shrinkToFit="1"/>
    </xf>
    <xf numFmtId="0" fontId="8" fillId="3" borderId="38" xfId="5" applyFont="1" applyFill="1" applyBorder="1" applyAlignment="1">
      <alignment vertical="center" shrinkToFit="1"/>
    </xf>
    <xf numFmtId="179" fontId="8" fillId="3" borderId="10" xfId="5" applyNumberFormat="1" applyFont="1" applyFill="1" applyBorder="1" applyAlignment="1">
      <alignment vertical="center" shrinkToFit="1"/>
    </xf>
    <xf numFmtId="0" fontId="11" fillId="0" borderId="10" xfId="5" applyFont="1" applyBorder="1">
      <alignment vertical="center"/>
    </xf>
    <xf numFmtId="0" fontId="8" fillId="5" borderId="15" xfId="5" applyFont="1" applyFill="1" applyBorder="1" applyAlignment="1">
      <alignment vertical="center" shrinkToFit="1"/>
    </xf>
    <xf numFmtId="0" fontId="8" fillId="5" borderId="17" xfId="5" applyFont="1" applyFill="1" applyBorder="1" applyAlignment="1">
      <alignment vertical="center" shrinkToFit="1"/>
    </xf>
    <xf numFmtId="179" fontId="8" fillId="5" borderId="16" xfId="5" applyNumberFormat="1" applyFont="1" applyFill="1" applyBorder="1" applyAlignment="1">
      <alignment vertical="center" shrinkToFit="1"/>
    </xf>
    <xf numFmtId="178" fontId="8" fillId="6" borderId="19" xfId="5" applyNumberFormat="1" applyFont="1" applyFill="1" applyBorder="1" applyAlignment="1">
      <alignment vertical="center" shrinkToFit="1"/>
    </xf>
    <xf numFmtId="0" fontId="8" fillId="0" borderId="42" xfId="5" applyFont="1" applyBorder="1" applyAlignment="1">
      <alignment vertical="center" shrinkToFit="1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Border="1">
      <alignment vertical="center"/>
    </xf>
    <xf numFmtId="0" fontId="11" fillId="0" borderId="36" xfId="5" applyFont="1" applyBorder="1">
      <alignment vertical="center"/>
    </xf>
    <xf numFmtId="0" fontId="22" fillId="0" borderId="11" xfId="5" applyFont="1" applyBorder="1" applyAlignment="1">
      <alignment vertical="center" shrinkToFit="1"/>
    </xf>
    <xf numFmtId="0" fontId="23" fillId="0" borderId="11" xfId="5" applyFont="1" applyBorder="1">
      <alignment vertical="center"/>
    </xf>
    <xf numFmtId="0" fontId="8" fillId="5" borderId="18" xfId="5" applyFont="1" applyFill="1" applyBorder="1" applyAlignment="1">
      <alignment horizontal="center" vertical="center" shrinkToFit="1"/>
    </xf>
    <xf numFmtId="0" fontId="22" fillId="0" borderId="11" xfId="5" applyFont="1" applyBorder="1">
      <alignment vertical="center"/>
    </xf>
    <xf numFmtId="0" fontId="8" fillId="0" borderId="24" xfId="5" applyFont="1" applyBorder="1" applyAlignment="1">
      <alignment horizontal="center" vertical="center" shrinkToFit="1"/>
    </xf>
    <xf numFmtId="0" fontId="8" fillId="0" borderId="2" xfId="5" applyFont="1" applyBorder="1" applyAlignment="1">
      <alignment vertical="center" shrinkToFit="1"/>
    </xf>
    <xf numFmtId="0" fontId="11" fillId="0" borderId="22" xfId="5" applyFont="1" applyBorder="1" applyAlignment="1">
      <alignment horizontal="center" vertical="center"/>
    </xf>
    <xf numFmtId="0" fontId="11" fillId="0" borderId="21" xfId="5" applyFont="1" applyBorder="1">
      <alignment vertical="center"/>
    </xf>
    <xf numFmtId="0" fontId="11" fillId="0" borderId="11" xfId="5" applyFont="1" applyBorder="1" applyAlignment="1">
      <alignment vertical="center" shrinkToFit="1"/>
    </xf>
    <xf numFmtId="0" fontId="8" fillId="0" borderId="36" xfId="5" applyFont="1" applyBorder="1" applyAlignment="1">
      <alignment horizontal="right" vertical="center" shrinkToFit="1"/>
    </xf>
    <xf numFmtId="0" fontId="23" fillId="0" borderId="11" xfId="5" applyFont="1" applyBorder="1" applyAlignment="1">
      <alignment vertical="center" shrinkToFit="1"/>
    </xf>
    <xf numFmtId="0" fontId="24" fillId="0" borderId="0" xfId="5" applyFont="1">
      <alignment vertical="center"/>
    </xf>
    <xf numFmtId="0" fontId="25" fillId="0" borderId="11" xfId="5" applyFont="1" applyBorder="1">
      <alignment vertical="center"/>
    </xf>
    <xf numFmtId="0" fontId="22" fillId="0" borderId="10" xfId="5" applyFont="1" applyBorder="1">
      <alignment vertical="center"/>
    </xf>
    <xf numFmtId="0" fontId="23" fillId="0" borderId="10" xfId="5" applyFont="1" applyBorder="1">
      <alignment vertical="center"/>
    </xf>
    <xf numFmtId="179" fontId="8" fillId="5" borderId="18" xfId="5" applyNumberFormat="1" applyFont="1" applyFill="1" applyBorder="1" applyAlignment="1">
      <alignment vertical="center" shrinkToFit="1"/>
    </xf>
    <xf numFmtId="0" fontId="11" fillId="0" borderId="2" xfId="5" applyFont="1" applyBorder="1">
      <alignment vertical="center"/>
    </xf>
    <xf numFmtId="0" fontId="26" fillId="0" borderId="11" xfId="5" applyFont="1" applyBorder="1" applyAlignment="1">
      <alignment vertical="center" shrinkToFit="1"/>
    </xf>
    <xf numFmtId="0" fontId="10" fillId="0" borderId="0" xfId="6" applyAlignment="1"/>
    <xf numFmtId="0" fontId="11" fillId="0" borderId="30" xfId="5" applyFont="1" applyBorder="1" applyAlignment="1">
      <alignment horizontal="center" vertical="center"/>
    </xf>
    <xf numFmtId="0" fontId="11" fillId="0" borderId="26" xfId="5" applyFont="1" applyBorder="1">
      <alignment vertical="center"/>
    </xf>
    <xf numFmtId="179" fontId="8" fillId="0" borderId="26" xfId="1" applyNumberFormat="1" applyFont="1" applyBorder="1" applyAlignment="1">
      <alignment vertical="center"/>
    </xf>
    <xf numFmtId="0" fontId="8" fillId="3" borderId="10" xfId="5" applyFont="1" applyFill="1" applyBorder="1" applyAlignment="1">
      <alignment horizontal="center" vertical="center" shrinkToFit="1"/>
    </xf>
    <xf numFmtId="0" fontId="8" fillId="3" borderId="11" xfId="5" applyFont="1" applyFill="1" applyBorder="1" applyAlignment="1">
      <alignment vertical="center" shrinkToFit="1"/>
    </xf>
    <xf numFmtId="0" fontId="11" fillId="0" borderId="13" xfId="5" applyFont="1" applyBorder="1" applyAlignment="1">
      <alignment vertical="center" shrinkToFit="1"/>
    </xf>
    <xf numFmtId="0" fontId="8" fillId="5" borderId="25" xfId="5" applyFont="1" applyFill="1" applyBorder="1" applyAlignment="1">
      <alignment vertical="center" shrinkToFit="1"/>
    </xf>
    <xf numFmtId="0" fontId="8" fillId="5" borderId="26" xfId="5" applyFont="1" applyFill="1" applyBorder="1" applyAlignment="1">
      <alignment horizontal="center" vertical="center" shrinkToFit="1"/>
    </xf>
    <xf numFmtId="0" fontId="8" fillId="5" borderId="40" xfId="5" applyFont="1" applyFill="1" applyBorder="1" applyAlignment="1">
      <alignment horizontal="center" vertical="center" shrinkToFit="1"/>
    </xf>
    <xf numFmtId="0" fontId="8" fillId="5" borderId="40" xfId="5" applyFont="1" applyFill="1" applyBorder="1" applyAlignment="1">
      <alignment vertical="center" shrinkToFit="1"/>
    </xf>
    <xf numFmtId="176" fontId="8" fillId="5" borderId="40" xfId="5" applyNumberFormat="1" applyFont="1" applyFill="1" applyBorder="1" applyAlignment="1">
      <alignment vertical="center" shrinkToFit="1"/>
    </xf>
    <xf numFmtId="178" fontId="8" fillId="6" borderId="41" xfId="5" applyNumberFormat="1" applyFont="1" applyFill="1" applyBorder="1" applyAlignment="1">
      <alignment vertical="center" shrinkToFit="1"/>
    </xf>
    <xf numFmtId="0" fontId="8" fillId="0" borderId="0" xfId="5" applyFont="1" applyAlignment="1">
      <alignment horizontal="center" vertical="center" shrinkToFit="1"/>
    </xf>
    <xf numFmtId="180" fontId="8" fillId="0" borderId="0" xfId="5" applyNumberFormat="1" applyFont="1" applyAlignment="1">
      <alignment vertical="center" shrinkToFit="1"/>
    </xf>
    <xf numFmtId="178" fontId="8" fillId="0" borderId="0" xfId="5" applyNumberFormat="1" applyFont="1" applyAlignment="1">
      <alignment vertical="center" shrinkToFit="1"/>
    </xf>
    <xf numFmtId="180" fontId="11" fillId="0" borderId="0" xfId="5" applyNumberFormat="1" applyFont="1">
      <alignment vertical="center"/>
    </xf>
    <xf numFmtId="0" fontId="11" fillId="0" borderId="26" xfId="5" applyFont="1" applyBorder="1" applyAlignment="1">
      <alignment horizontal="center" vertical="center"/>
    </xf>
    <xf numFmtId="0" fontId="11" fillId="0" borderId="38" xfId="5" applyFont="1" applyBorder="1" applyAlignment="1">
      <alignment vertical="center" shrinkToFit="1"/>
    </xf>
    <xf numFmtId="0" fontId="1" fillId="0" borderId="0" xfId="5" applyAlignment="1">
      <alignment horizontal="center" vertical="center"/>
    </xf>
    <xf numFmtId="179" fontId="11" fillId="0" borderId="0" xfId="5" applyNumberFormat="1" applyFont="1">
      <alignment vertical="center"/>
    </xf>
    <xf numFmtId="179" fontId="1" fillId="0" borderId="0" xfId="5" applyNumberFormat="1">
      <alignment vertical="center"/>
    </xf>
    <xf numFmtId="0" fontId="4" fillId="0" borderId="0" xfId="7" applyFont="1">
      <alignment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vertical="center" shrinkToFit="1"/>
    </xf>
    <xf numFmtId="179" fontId="7" fillId="0" borderId="0" xfId="7" applyNumberFormat="1" applyFont="1" applyAlignment="1">
      <alignment vertical="center" shrinkToFit="1"/>
    </xf>
    <xf numFmtId="0" fontId="7" fillId="0" borderId="0" xfId="7" applyFont="1" applyAlignment="1">
      <alignment horizontal="right" vertical="center"/>
    </xf>
    <xf numFmtId="0" fontId="11" fillId="0" borderId="0" xfId="7" applyFont="1">
      <alignment vertical="center"/>
    </xf>
    <xf numFmtId="0" fontId="11" fillId="0" borderId="0" xfId="7" applyFont="1" applyAlignment="1">
      <alignment horizontal="center" vertical="center"/>
    </xf>
    <xf numFmtId="179" fontId="11" fillId="0" borderId="0" xfId="7" applyNumberFormat="1" applyFont="1">
      <alignment vertical="center"/>
    </xf>
    <xf numFmtId="0" fontId="8" fillId="0" borderId="0" xfId="7" applyFont="1">
      <alignment vertical="center"/>
    </xf>
    <xf numFmtId="0" fontId="8" fillId="0" borderId="0" xfId="7" applyFont="1" applyAlignment="1">
      <alignment horizontal="center" vertical="center"/>
    </xf>
    <xf numFmtId="0" fontId="8" fillId="0" borderId="0" xfId="7" applyFont="1" applyAlignment="1">
      <alignment vertical="center" shrinkToFit="1"/>
    </xf>
    <xf numFmtId="179" fontId="8" fillId="0" borderId="0" xfId="7" applyNumberFormat="1" applyFont="1" applyAlignment="1">
      <alignment vertical="center" shrinkToFit="1"/>
    </xf>
    <xf numFmtId="0" fontId="8" fillId="0" borderId="0" xfId="7" applyFont="1" applyAlignment="1">
      <alignment horizontal="right" vertical="center"/>
    </xf>
    <xf numFmtId="0" fontId="7" fillId="0" borderId="0" xfId="7" applyFont="1">
      <alignment vertical="center"/>
    </xf>
    <xf numFmtId="179" fontId="8" fillId="0" borderId="0" xfId="7" applyNumberFormat="1" applyFont="1">
      <alignment vertical="center"/>
    </xf>
    <xf numFmtId="0" fontId="8" fillId="0" borderId="49" xfId="7" applyFont="1" applyBorder="1" applyAlignment="1">
      <alignment vertical="center" shrinkToFit="1"/>
    </xf>
    <xf numFmtId="0" fontId="8" fillId="0" borderId="52" xfId="7" applyFont="1" applyBorder="1" applyAlignment="1">
      <alignment horizontal="center" vertical="center" shrinkToFit="1"/>
    </xf>
    <xf numFmtId="0" fontId="8" fillId="0" borderId="52" xfId="7" applyFont="1" applyBorder="1" applyAlignment="1">
      <alignment vertical="center" shrinkToFit="1"/>
    </xf>
    <xf numFmtId="179" fontId="8" fillId="0" borderId="52" xfId="7" applyNumberFormat="1" applyFont="1" applyBorder="1" applyAlignment="1">
      <alignment horizontal="center" vertical="center" shrinkToFit="1"/>
    </xf>
    <xf numFmtId="0" fontId="8" fillId="0" borderId="51" xfId="7" applyFont="1" applyBorder="1" applyAlignment="1">
      <alignment horizontal="center" vertical="center"/>
    </xf>
    <xf numFmtId="179" fontId="7" fillId="2" borderId="13" xfId="7" applyNumberFormat="1" applyFont="1" applyFill="1" applyBorder="1" applyAlignment="1">
      <alignment horizontal="right" vertical="center" shrinkToFit="1"/>
    </xf>
    <xf numFmtId="178" fontId="7" fillId="8" borderId="23" xfId="7" applyNumberFormat="1" applyFont="1" applyFill="1" applyBorder="1" applyAlignment="1">
      <alignment vertical="center" shrinkToFit="1"/>
    </xf>
    <xf numFmtId="0" fontId="18" fillId="0" borderId="0" xfId="7" applyFont="1">
      <alignment vertical="center"/>
    </xf>
    <xf numFmtId="0" fontId="8" fillId="0" borderId="32" xfId="7" applyFont="1" applyBorder="1" applyAlignment="1">
      <alignment horizontal="center" vertical="center" shrinkToFit="1"/>
    </xf>
    <xf numFmtId="0" fontId="8" fillId="0" borderId="33" xfId="7" applyFont="1" applyBorder="1" applyAlignment="1">
      <alignment horizontal="center" vertical="center" shrinkToFit="1"/>
    </xf>
    <xf numFmtId="179" fontId="8" fillId="0" borderId="33" xfId="7" applyNumberFormat="1" applyFont="1" applyBorder="1" applyAlignment="1">
      <alignment horizontal="center" vertical="center" shrinkToFit="1"/>
    </xf>
    <xf numFmtId="178" fontId="8" fillId="0" borderId="35" xfId="7" applyNumberFormat="1" applyFont="1" applyBorder="1" applyAlignment="1">
      <alignment horizontal="right" vertical="center" shrinkToFit="1"/>
    </xf>
    <xf numFmtId="0" fontId="8" fillId="0" borderId="34" xfId="7" applyFont="1" applyBorder="1" applyAlignment="1">
      <alignment horizontal="center" vertical="center" shrinkToFit="1"/>
    </xf>
    <xf numFmtId="178" fontId="8" fillId="0" borderId="35" xfId="7" applyNumberFormat="1" applyFont="1" applyBorder="1" applyAlignment="1">
      <alignment vertical="center" shrinkToFit="1"/>
    </xf>
    <xf numFmtId="0" fontId="8" fillId="0" borderId="25" xfId="7" applyFont="1" applyBorder="1" applyAlignment="1">
      <alignment vertical="center" shrinkToFit="1"/>
    </xf>
    <xf numFmtId="0" fontId="11" fillId="0" borderId="10" xfId="7" applyFont="1" applyBorder="1" applyAlignment="1">
      <alignment horizontal="center" vertical="center"/>
    </xf>
    <xf numFmtId="0" fontId="11" fillId="0" borderId="10" xfId="7" applyFont="1" applyBorder="1">
      <alignment vertical="center"/>
    </xf>
    <xf numFmtId="178" fontId="8" fillId="0" borderId="14" xfId="7" applyNumberFormat="1" applyFont="1" applyBorder="1" applyAlignment="1">
      <alignment vertical="center" shrinkToFit="1"/>
    </xf>
    <xf numFmtId="0" fontId="8" fillId="0" borderId="36" xfId="7" applyFont="1" applyBorder="1" applyAlignment="1">
      <alignment vertical="center" shrinkToFit="1"/>
    </xf>
    <xf numFmtId="0" fontId="1" fillId="0" borderId="0" xfId="7">
      <alignment vertical="center"/>
    </xf>
    <xf numFmtId="0" fontId="8" fillId="3" borderId="10" xfId="7" applyFont="1" applyFill="1" applyBorder="1" applyAlignment="1">
      <alignment horizontal="center" vertical="center" shrinkToFit="1"/>
    </xf>
    <xf numFmtId="0" fontId="8" fillId="3" borderId="10" xfId="7" applyFont="1" applyFill="1" applyBorder="1" applyAlignment="1">
      <alignment vertical="center" shrinkToFit="1"/>
    </xf>
    <xf numFmtId="179" fontId="8" fillId="3" borderId="10" xfId="7" applyNumberFormat="1" applyFont="1" applyFill="1" applyBorder="1" applyAlignment="1">
      <alignment vertical="center" shrinkToFit="1"/>
    </xf>
    <xf numFmtId="178" fontId="8" fillId="4" borderId="14" xfId="7" applyNumberFormat="1" applyFont="1" applyFill="1" applyBorder="1" applyAlignment="1">
      <alignment vertical="center" shrinkToFit="1"/>
    </xf>
    <xf numFmtId="0" fontId="8" fillId="0" borderId="20" xfId="7" applyFont="1" applyBorder="1" applyAlignment="1">
      <alignment vertical="center" shrinkToFit="1"/>
    </xf>
    <xf numFmtId="0" fontId="8" fillId="5" borderId="15" xfId="7" applyFont="1" applyFill="1" applyBorder="1" applyAlignment="1">
      <alignment vertical="center" shrinkToFit="1"/>
    </xf>
    <xf numFmtId="0" fontId="8" fillId="5" borderId="16" xfId="7" applyFont="1" applyFill="1" applyBorder="1" applyAlignment="1">
      <alignment horizontal="center" vertical="center" shrinkToFit="1"/>
    </xf>
    <xf numFmtId="0" fontId="8" fillId="5" borderId="16" xfId="7" applyFont="1" applyFill="1" applyBorder="1" applyAlignment="1">
      <alignment vertical="center" shrinkToFit="1"/>
    </xf>
    <xf numFmtId="179" fontId="8" fillId="5" borderId="16" xfId="7" applyNumberFormat="1" applyFont="1" applyFill="1" applyBorder="1" applyAlignment="1">
      <alignment vertical="center" shrinkToFit="1"/>
    </xf>
    <xf numFmtId="178" fontId="8" fillId="6" borderId="19" xfId="7" applyNumberFormat="1" applyFont="1" applyFill="1" applyBorder="1" applyAlignment="1">
      <alignment vertical="center" shrinkToFit="1"/>
    </xf>
    <xf numFmtId="0" fontId="11" fillId="0" borderId="13" xfId="7" applyFont="1" applyBorder="1" applyAlignment="1">
      <alignment horizontal="center" vertical="center"/>
    </xf>
    <xf numFmtId="0" fontId="11" fillId="0" borderId="2" xfId="7" applyFont="1" applyBorder="1">
      <alignment vertical="center"/>
    </xf>
    <xf numFmtId="0" fontId="11" fillId="0" borderId="13" xfId="7" applyFont="1" applyBorder="1">
      <alignment vertical="center"/>
    </xf>
    <xf numFmtId="178" fontId="8" fillId="0" borderId="23" xfId="7" applyNumberFormat="1" applyFont="1" applyBorder="1" applyAlignment="1">
      <alignment vertical="center" shrinkToFit="1"/>
    </xf>
    <xf numFmtId="0" fontId="11" fillId="0" borderId="28" xfId="7" applyFont="1" applyBorder="1" applyAlignment="1">
      <alignment horizontal="center" vertical="center"/>
    </xf>
    <xf numFmtId="0" fontId="8" fillId="0" borderId="13" xfId="7" applyFont="1" applyBorder="1" applyAlignment="1">
      <alignment vertical="center" shrinkToFit="1"/>
    </xf>
    <xf numFmtId="178" fontId="8" fillId="0" borderId="27" xfId="7" applyNumberFormat="1" applyFont="1" applyBorder="1" applyAlignment="1">
      <alignment vertical="center" shrinkToFit="1"/>
    </xf>
    <xf numFmtId="0" fontId="8" fillId="0" borderId="28" xfId="7" applyFont="1" applyBorder="1" applyAlignment="1">
      <alignment vertical="center" shrinkToFit="1"/>
    </xf>
    <xf numFmtId="0" fontId="8" fillId="5" borderId="25" xfId="7" applyFont="1" applyFill="1" applyBorder="1" applyAlignment="1">
      <alignment vertical="center" shrinkToFit="1"/>
    </xf>
    <xf numFmtId="0" fontId="8" fillId="0" borderId="42" xfId="7" applyFont="1" applyBorder="1" applyAlignment="1">
      <alignment vertical="center" shrinkToFit="1"/>
    </xf>
    <xf numFmtId="180" fontId="11" fillId="0" borderId="13" xfId="7" applyNumberFormat="1" applyFont="1" applyBorder="1">
      <alignment vertical="center"/>
    </xf>
    <xf numFmtId="0" fontId="11" fillId="0" borderId="26" xfId="7" applyFont="1" applyBorder="1">
      <alignment vertical="center"/>
    </xf>
    <xf numFmtId="180" fontId="11" fillId="0" borderId="10" xfId="7" applyNumberFormat="1" applyFont="1" applyBorder="1">
      <alignment vertical="center"/>
    </xf>
    <xf numFmtId="0" fontId="1" fillId="0" borderId="0" xfId="7" applyAlignment="1">
      <alignment horizontal="center" vertical="center"/>
    </xf>
    <xf numFmtId="178" fontId="8" fillId="0" borderId="0" xfId="7" applyNumberFormat="1" applyFont="1" applyAlignment="1">
      <alignment vertical="center" shrinkToFit="1"/>
    </xf>
    <xf numFmtId="0" fontId="8" fillId="0" borderId="0" xfId="7" applyFont="1" applyAlignment="1">
      <alignment horizontal="center" vertical="center" shrinkToFit="1"/>
    </xf>
    <xf numFmtId="0" fontId="8" fillId="0" borderId="13" xfId="7" applyFont="1" applyBorder="1" applyAlignment="1">
      <alignment horizontal="center" vertical="center" shrinkToFit="1"/>
    </xf>
    <xf numFmtId="0" fontId="18" fillId="0" borderId="0" xfId="7" applyFont="1" applyAlignment="1">
      <alignment horizontal="center" vertical="center"/>
    </xf>
    <xf numFmtId="0" fontId="8" fillId="0" borderId="2" xfId="7" applyFont="1" applyBorder="1" applyAlignment="1">
      <alignment horizontal="center" vertical="center" shrinkToFit="1"/>
    </xf>
    <xf numFmtId="0" fontId="8" fillId="0" borderId="2" xfId="7" applyFont="1" applyBorder="1" applyAlignment="1">
      <alignment vertical="center" shrinkToFit="1"/>
    </xf>
    <xf numFmtId="179" fontId="8" fillId="0" borderId="2" xfId="7" applyNumberFormat="1" applyFont="1" applyBorder="1" applyAlignment="1">
      <alignment vertical="center" shrinkToFit="1"/>
    </xf>
    <xf numFmtId="0" fontId="11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0" fillId="0" borderId="0" xfId="7" applyFont="1">
      <alignment vertical="center"/>
    </xf>
    <xf numFmtId="179" fontId="8" fillId="0" borderId="10" xfId="7" applyNumberFormat="1" applyFont="1" applyBorder="1" applyAlignment="1">
      <alignment horizontal="center" vertical="center" shrinkToFit="1"/>
    </xf>
    <xf numFmtId="0" fontId="8" fillId="0" borderId="43" xfId="7" applyFont="1" applyBorder="1" applyAlignment="1">
      <alignment horizontal="center" vertical="center" shrinkToFit="1"/>
    </xf>
    <xf numFmtId="179" fontId="8" fillId="0" borderId="43" xfId="7" applyNumberFormat="1" applyFont="1" applyBorder="1" applyAlignment="1">
      <alignment horizontal="center" vertical="center" shrinkToFit="1"/>
    </xf>
    <xf numFmtId="0" fontId="11" fillId="0" borderId="11" xfId="7" applyFont="1" applyBorder="1">
      <alignment vertical="center"/>
    </xf>
    <xf numFmtId="0" fontId="11" fillId="0" borderId="36" xfId="7" applyFont="1" applyBorder="1">
      <alignment vertical="center"/>
    </xf>
    <xf numFmtId="0" fontId="8" fillId="3" borderId="26" xfId="7" applyFont="1" applyFill="1" applyBorder="1" applyAlignment="1">
      <alignment horizontal="center" vertical="center" shrinkToFit="1"/>
    </xf>
    <xf numFmtId="0" fontId="8" fillId="3" borderId="26" xfId="7" applyFont="1" applyFill="1" applyBorder="1" applyAlignment="1">
      <alignment vertical="center" shrinkToFit="1"/>
    </xf>
    <xf numFmtId="179" fontId="8" fillId="3" borderId="26" xfId="7" applyNumberFormat="1" applyFont="1" applyFill="1" applyBorder="1" applyAlignment="1">
      <alignment vertical="center" shrinkToFit="1"/>
    </xf>
    <xf numFmtId="178" fontId="8" fillId="4" borderId="27" xfId="7" applyNumberFormat="1" applyFont="1" applyFill="1" applyBorder="1" applyAlignment="1">
      <alignment vertical="center" shrinkToFit="1"/>
    </xf>
    <xf numFmtId="0" fontId="8" fillId="7" borderId="16" xfId="7" applyFont="1" applyFill="1" applyBorder="1" applyAlignment="1">
      <alignment vertical="center" shrinkToFit="1"/>
    </xf>
    <xf numFmtId="179" fontId="8" fillId="5" borderId="26" xfId="7" applyNumberFormat="1" applyFont="1" applyFill="1" applyBorder="1" applyAlignment="1">
      <alignment vertical="center" shrinkToFit="1"/>
    </xf>
    <xf numFmtId="0" fontId="8" fillId="0" borderId="5" xfId="7" applyFont="1" applyBorder="1" applyAlignment="1">
      <alignment vertical="center" shrinkToFit="1"/>
    </xf>
    <xf numFmtId="0" fontId="8" fillId="7" borderId="15" xfId="7" applyFont="1" applyFill="1" applyBorder="1" applyAlignment="1">
      <alignment vertical="center" shrinkToFit="1"/>
    </xf>
    <xf numFmtId="0" fontId="8" fillId="7" borderId="16" xfId="7" applyFont="1" applyFill="1" applyBorder="1" applyAlignment="1">
      <alignment horizontal="center" vertical="center" shrinkToFit="1"/>
    </xf>
    <xf numFmtId="179" fontId="8" fillId="7" borderId="16" xfId="7" applyNumberFormat="1" applyFont="1" applyFill="1" applyBorder="1" applyAlignment="1">
      <alignment vertical="center" shrinkToFit="1"/>
    </xf>
    <xf numFmtId="178" fontId="8" fillId="7" borderId="19" xfId="7" applyNumberFormat="1" applyFont="1" applyFill="1" applyBorder="1" applyAlignment="1">
      <alignment vertical="center" shrinkToFit="1"/>
    </xf>
    <xf numFmtId="0" fontId="11" fillId="0" borderId="26" xfId="7" applyFont="1" applyBorder="1" applyAlignment="1">
      <alignment horizontal="center" vertical="center"/>
    </xf>
    <xf numFmtId="178" fontId="8" fillId="0" borderId="44" xfId="7" applyNumberFormat="1" applyFont="1" applyBorder="1" applyAlignment="1">
      <alignment vertical="center" shrinkToFit="1"/>
    </xf>
    <xf numFmtId="0" fontId="24" fillId="0" borderId="0" xfId="7" applyFont="1">
      <alignment vertical="center"/>
    </xf>
    <xf numFmtId="0" fontId="1" fillId="0" borderId="45" xfId="7" applyBorder="1">
      <alignment vertical="center"/>
    </xf>
    <xf numFmtId="178" fontId="8" fillId="0" borderId="45" xfId="7" applyNumberFormat="1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178" fontId="8" fillId="4" borderId="35" xfId="7" applyNumberFormat="1" applyFont="1" applyFill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26" fillId="0" borderId="26" xfId="7" applyFont="1" applyBorder="1">
      <alignment vertical="center"/>
    </xf>
    <xf numFmtId="0" fontId="26" fillId="0" borderId="10" xfId="7" applyFont="1" applyBorder="1">
      <alignment vertical="center"/>
    </xf>
    <xf numFmtId="179" fontId="8" fillId="9" borderId="16" xfId="7" applyNumberFormat="1" applyFont="1" applyFill="1" applyBorder="1" applyAlignment="1">
      <alignment vertical="center" shrinkToFit="1"/>
    </xf>
    <xf numFmtId="178" fontId="8" fillId="9" borderId="19" xfId="7" applyNumberFormat="1" applyFont="1" applyFill="1" applyBorder="1" applyAlignment="1">
      <alignment vertical="center" shrinkToFit="1"/>
    </xf>
    <xf numFmtId="178" fontId="8" fillId="0" borderId="56" xfId="7" applyNumberFormat="1" applyFont="1" applyBorder="1" applyAlignment="1">
      <alignment vertical="center" shrinkToFit="1"/>
    </xf>
    <xf numFmtId="0" fontId="11" fillId="0" borderId="13" xfId="7" applyFont="1" applyBorder="1" applyAlignment="1">
      <alignment vertical="center" shrinkToFit="1"/>
    </xf>
    <xf numFmtId="0" fontId="11" fillId="0" borderId="10" xfId="7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79" fontId="8" fillId="0" borderId="24" xfId="7" applyNumberFormat="1" applyFont="1" applyBorder="1" applyAlignment="1">
      <alignment vertical="center" shrinkToFit="1"/>
    </xf>
    <xf numFmtId="0" fontId="11" fillId="0" borderId="46" xfId="7" applyFont="1" applyBorder="1">
      <alignment vertical="center"/>
    </xf>
    <xf numFmtId="0" fontId="8" fillId="0" borderId="31" xfId="7" applyFont="1" applyBorder="1" applyAlignment="1">
      <alignment vertical="center" shrinkToFit="1"/>
    </xf>
    <xf numFmtId="0" fontId="26" fillId="0" borderId="10" xfId="7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53" xfId="5" applyFont="1" applyFill="1" applyBorder="1" applyAlignment="1">
      <alignment horizontal="center" vertical="center" shrinkToFit="1"/>
    </xf>
    <xf numFmtId="0" fontId="7" fillId="2" borderId="54" xfId="5" applyFont="1" applyFill="1" applyBorder="1" applyAlignment="1">
      <alignment horizontal="center" vertical="center" shrinkToFit="1"/>
    </xf>
    <xf numFmtId="0" fontId="7" fillId="2" borderId="20" xfId="5" applyFont="1" applyFill="1" applyBorder="1" applyAlignment="1">
      <alignment horizontal="center" vertical="center" shrinkToFit="1"/>
    </xf>
    <xf numFmtId="0" fontId="7" fillId="2" borderId="13" xfId="5" applyFont="1" applyFill="1" applyBorder="1" applyAlignment="1">
      <alignment horizontal="center" vertical="center" shrinkToFit="1"/>
    </xf>
    <xf numFmtId="0" fontId="7" fillId="2" borderId="20" xfId="7" applyFont="1" applyFill="1" applyBorder="1" applyAlignment="1">
      <alignment horizontal="center" vertical="center" shrinkToFit="1"/>
    </xf>
    <xf numFmtId="0" fontId="7" fillId="2" borderId="13" xfId="7" applyFont="1" applyFill="1" applyBorder="1" applyAlignment="1">
      <alignment horizontal="center" vertical="center" shrinkToFit="1"/>
    </xf>
    <xf numFmtId="0" fontId="7" fillId="2" borderId="53" xfId="7" applyFont="1" applyFill="1" applyBorder="1" applyAlignment="1">
      <alignment horizontal="center" vertical="center" shrinkToFit="1"/>
    </xf>
    <xf numFmtId="0" fontId="7" fillId="2" borderId="54" xfId="7" applyFont="1" applyFill="1" applyBorder="1" applyAlignment="1">
      <alignment horizontal="center" vertical="center" shrinkToFit="1"/>
    </xf>
  </cellXfs>
  <cellStyles count="8">
    <cellStyle name="パーセント" xfId="2" builtinId="5"/>
    <cellStyle name="桁区切り" xfId="1" builtinId="6"/>
    <cellStyle name="標準" xfId="0" builtinId="0"/>
    <cellStyle name="標準 2" xfId="6" xr:uid="{21DB2B23-8990-4986-A526-453F44B44DFB}"/>
    <cellStyle name="標準 3 2 2 3" xfId="3" xr:uid="{00000000-0005-0000-0000-000003000000}"/>
    <cellStyle name="標準 3 2 2 3 2" xfId="4" xr:uid="{00000000-0005-0000-0000-000004000000}"/>
    <cellStyle name="標準 3 2 2 3 2 2" xfId="7" xr:uid="{6157C897-5FD9-4157-860D-1B622B134642}"/>
    <cellStyle name="標準 3 2 2 3 3" xfId="5" xr:uid="{AA340027-609F-44C2-ACEC-3A970DDED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7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38" sqref="D138"/>
    </sheetView>
  </sheetViews>
  <sheetFormatPr defaultRowHeight="18.75" outlineLevelCol="1" x14ac:dyDescent="0.4"/>
  <cols>
    <col min="1" max="2" width="9" style="7"/>
    <col min="3" max="3" width="13.125" style="7" customWidth="1"/>
    <col min="4" max="5" width="12.125" style="42" customWidth="1" outlineLevel="1"/>
    <col min="6" max="7" width="9" style="7"/>
    <col min="8" max="9" width="12.125" style="7" customWidth="1" outlineLevel="1"/>
    <col min="10" max="16384" width="9" style="7"/>
  </cols>
  <sheetData>
    <row r="1" spans="1:13" ht="15.75" customHeight="1" x14ac:dyDescent="0.4">
      <c r="A1" s="1" t="s">
        <v>355</v>
      </c>
      <c r="B1" s="2"/>
      <c r="C1" s="3"/>
      <c r="D1" s="48"/>
      <c r="E1" s="43"/>
      <c r="F1" s="5"/>
      <c r="G1" s="5"/>
      <c r="H1" s="6"/>
      <c r="I1" s="6"/>
      <c r="J1" s="5"/>
      <c r="K1" s="6"/>
      <c r="L1" s="6"/>
      <c r="M1" s="6"/>
    </row>
    <row r="2" spans="1:13" ht="15.75" customHeight="1" x14ac:dyDescent="0.4">
      <c r="A2" s="4"/>
      <c r="B2" s="2"/>
      <c r="C2" s="3"/>
      <c r="D2" s="48"/>
      <c r="E2" s="43"/>
      <c r="F2" s="5"/>
      <c r="G2" s="5"/>
      <c r="H2" s="6"/>
      <c r="I2" s="6"/>
      <c r="J2" s="5"/>
      <c r="K2" s="6"/>
      <c r="L2" s="6"/>
      <c r="M2" s="6"/>
    </row>
    <row r="3" spans="1:13" ht="15.75" customHeight="1" x14ac:dyDescent="0.4">
      <c r="A3" s="6" t="s">
        <v>0</v>
      </c>
      <c r="B3" s="8"/>
      <c r="C3" s="3"/>
      <c r="D3" s="48"/>
      <c r="E3" s="43"/>
      <c r="F3" s="5"/>
      <c r="G3" s="5"/>
      <c r="H3" s="6"/>
      <c r="I3" s="6"/>
      <c r="J3" s="5"/>
      <c r="K3" s="6"/>
      <c r="L3" s="6"/>
      <c r="M3" s="6"/>
    </row>
    <row r="4" spans="1:13" ht="13.5" customHeight="1" thickBot="1" x14ac:dyDescent="0.45">
      <c r="A4" s="4" t="s">
        <v>1</v>
      </c>
      <c r="B4" s="8"/>
      <c r="C4" s="9"/>
      <c r="D4" s="45"/>
      <c r="E4" s="43"/>
      <c r="F4" s="5"/>
      <c r="G4" s="5"/>
      <c r="H4" s="6"/>
      <c r="I4" s="6"/>
      <c r="J4" s="5"/>
      <c r="K4" s="6"/>
      <c r="L4" s="5" t="s">
        <v>2</v>
      </c>
      <c r="M4" s="6"/>
    </row>
    <row r="5" spans="1:13" ht="13.5" customHeight="1" x14ac:dyDescent="0.4">
      <c r="A5" s="411" t="s">
        <v>3</v>
      </c>
      <c r="B5" s="413" t="s">
        <v>4</v>
      </c>
      <c r="C5" s="415" t="s">
        <v>5</v>
      </c>
      <c r="D5" s="417" t="s">
        <v>6</v>
      </c>
      <c r="E5" s="418"/>
      <c r="F5" s="418"/>
      <c r="G5" s="419"/>
      <c r="H5" s="404" t="s">
        <v>7</v>
      </c>
      <c r="I5" s="405"/>
      <c r="J5" s="405"/>
      <c r="K5" s="405"/>
      <c r="L5" s="406" t="s">
        <v>8</v>
      </c>
      <c r="M5" s="6"/>
    </row>
    <row r="6" spans="1:13" ht="13.5" customHeight="1" thickBot="1" x14ac:dyDescent="0.45">
      <c r="A6" s="412"/>
      <c r="B6" s="414"/>
      <c r="C6" s="416"/>
      <c r="D6" s="151" t="s">
        <v>356</v>
      </c>
      <c r="E6" s="152" t="s">
        <v>291</v>
      </c>
      <c r="F6" s="148" t="s">
        <v>9</v>
      </c>
      <c r="G6" s="147" t="s">
        <v>10</v>
      </c>
      <c r="H6" s="153" t="s">
        <v>356</v>
      </c>
      <c r="I6" s="154" t="s">
        <v>291</v>
      </c>
      <c r="J6" s="155" t="s">
        <v>9</v>
      </c>
      <c r="K6" s="144" t="s">
        <v>10</v>
      </c>
      <c r="L6" s="407"/>
      <c r="M6" s="6"/>
    </row>
    <row r="7" spans="1:13" ht="18.75" customHeight="1" thickBot="1" x14ac:dyDescent="0.45">
      <c r="A7" s="408" t="s">
        <v>11</v>
      </c>
      <c r="B7" s="409"/>
      <c r="C7" s="410"/>
      <c r="D7" s="130">
        <f>D36+D61+D65+D112+D149+D174+D189+D249+D251</f>
        <v>16080020.458000001</v>
      </c>
      <c r="E7" s="131">
        <f>E36+E61+E65+E112+E149+E174+E189+E249+E251</f>
        <v>13408937.107999999</v>
      </c>
      <c r="F7" s="132">
        <f>D7/E7*100</f>
        <v>119.92017210973709</v>
      </c>
      <c r="G7" s="129">
        <f>D7/$D$7*100</f>
        <v>100</v>
      </c>
      <c r="H7" s="133">
        <f>H36+H61+H65+H112+H149+H174+H189+H249+H251</f>
        <v>83091371.792999998</v>
      </c>
      <c r="I7" s="134">
        <f>I36+I61+I65+I112+I149+I174+I189+I249+I251</f>
        <v>68400482.576999992</v>
      </c>
      <c r="J7" s="135">
        <f>H7/I7*100</f>
        <v>121.47775668024292</v>
      </c>
      <c r="K7" s="136">
        <f>H7/$H$7*100</f>
        <v>100</v>
      </c>
      <c r="L7" s="129">
        <f>D7/H7*100</f>
        <v>19.352214449003302</v>
      </c>
      <c r="M7" s="6"/>
    </row>
    <row r="8" spans="1:13" ht="18.75" customHeight="1" x14ac:dyDescent="0.4">
      <c r="A8" s="156"/>
      <c r="B8" s="157"/>
      <c r="C8" s="158"/>
      <c r="D8" s="159"/>
      <c r="E8" s="160"/>
      <c r="F8" s="10"/>
      <c r="G8" s="161"/>
      <c r="H8" s="80"/>
      <c r="I8" s="61"/>
      <c r="J8" s="162"/>
      <c r="K8" s="163"/>
      <c r="L8" s="164"/>
      <c r="M8" s="6"/>
    </row>
    <row r="9" spans="1:13" x14ac:dyDescent="0.4">
      <c r="A9" s="11" t="s">
        <v>12</v>
      </c>
      <c r="B9" s="12">
        <v>103</v>
      </c>
      <c r="C9" s="69" t="s">
        <v>13</v>
      </c>
      <c r="D9" s="54">
        <v>355673.95799999998</v>
      </c>
      <c r="E9" s="54">
        <v>311473.984</v>
      </c>
      <c r="F9" s="13">
        <f>D9/E9*100</f>
        <v>114.19058292842846</v>
      </c>
      <c r="G9" s="165">
        <f>D9/$D$7*100</f>
        <v>2.2118999097606742</v>
      </c>
      <c r="H9" s="166">
        <v>5769569.0159999998</v>
      </c>
      <c r="I9" s="54">
        <v>4766559.7010000004</v>
      </c>
      <c r="J9" s="167">
        <f t="shared" ref="J9:J73" si="0">H9/I9*100</f>
        <v>121.04262566541595</v>
      </c>
      <c r="K9" s="168">
        <f>H9/$H$7*100</f>
        <v>6.9436439566473194</v>
      </c>
      <c r="L9" s="169">
        <f>D9/H9*100</f>
        <v>6.1646538417974615</v>
      </c>
      <c r="M9" s="6"/>
    </row>
    <row r="10" spans="1:13" x14ac:dyDescent="0.4">
      <c r="A10" s="11"/>
      <c r="B10" s="12">
        <v>105</v>
      </c>
      <c r="C10" s="70" t="s">
        <v>14</v>
      </c>
      <c r="D10" s="54">
        <v>2804959.0010000002</v>
      </c>
      <c r="E10" s="54">
        <v>2467123.4810000001</v>
      </c>
      <c r="F10" s="13">
        <f>D10/E10*100</f>
        <v>113.69349862711636</v>
      </c>
      <c r="G10" s="165">
        <f>D10/$D$7*100</f>
        <v>17.443752688787782</v>
      </c>
      <c r="H10" s="166">
        <v>17984389.149</v>
      </c>
      <c r="I10" s="54">
        <v>15081921.741</v>
      </c>
      <c r="J10" s="167">
        <f t="shared" si="0"/>
        <v>119.24467888007722</v>
      </c>
      <c r="K10" s="168">
        <f>H10/$H$7*100</f>
        <v>21.64411148946164</v>
      </c>
      <c r="L10" s="169">
        <f t="shared" ref="L10:L74" si="1">D10/H10*100</f>
        <v>15.596632044385931</v>
      </c>
      <c r="M10" s="6"/>
    </row>
    <row r="11" spans="1:13" x14ac:dyDescent="0.4">
      <c r="A11" s="11"/>
      <c r="B11" s="12">
        <v>106</v>
      </c>
      <c r="C11" s="69" t="s">
        <v>15</v>
      </c>
      <c r="D11" s="54">
        <v>500424.679</v>
      </c>
      <c r="E11" s="54">
        <v>421938.77399999998</v>
      </c>
      <c r="F11" s="13">
        <f t="shared" ref="F11:F74" si="2">D11/E11*100</f>
        <v>118.60125445593678</v>
      </c>
      <c r="G11" s="165">
        <f t="shared" ref="G11:G74" si="3">D11/$D$7*100</f>
        <v>3.112089815476776</v>
      </c>
      <c r="H11" s="166">
        <v>5988083.9040000001</v>
      </c>
      <c r="I11" s="54">
        <v>4739151.7620000001</v>
      </c>
      <c r="J11" s="167">
        <f t="shared" si="0"/>
        <v>126.3534954084891</v>
      </c>
      <c r="K11" s="168">
        <f t="shared" ref="K11:K74" si="4">H11/$H$7*100</f>
        <v>7.2066253989857278</v>
      </c>
      <c r="L11" s="169">
        <f t="shared" si="1"/>
        <v>8.3570084691986306</v>
      </c>
      <c r="M11" s="6"/>
    </row>
    <row r="12" spans="1:13" x14ac:dyDescent="0.4">
      <c r="A12" s="11"/>
      <c r="B12" s="12">
        <v>107</v>
      </c>
      <c r="C12" s="69" t="s">
        <v>16</v>
      </c>
      <c r="D12" s="54">
        <v>16908.851999999999</v>
      </c>
      <c r="E12" s="54">
        <v>10112.199000000001</v>
      </c>
      <c r="F12" s="13">
        <f t="shared" si="2"/>
        <v>167.21241344241739</v>
      </c>
      <c r="G12" s="165">
        <f t="shared" si="3"/>
        <v>0.10515441845465839</v>
      </c>
      <c r="H12" s="166">
        <v>54834.31</v>
      </c>
      <c r="I12" s="54">
        <v>36320.711000000003</v>
      </c>
      <c r="J12" s="167">
        <f t="shared" si="0"/>
        <v>150.97256769009834</v>
      </c>
      <c r="K12" s="168">
        <f t="shared" si="4"/>
        <v>6.5992784589722575E-2</v>
      </c>
      <c r="L12" s="169">
        <f t="shared" si="1"/>
        <v>30.836262916411279</v>
      </c>
      <c r="M12" s="6"/>
    </row>
    <row r="13" spans="1:13" x14ac:dyDescent="0.4">
      <c r="A13" s="11"/>
      <c r="B13" s="12">
        <v>108</v>
      </c>
      <c r="C13" s="69" t="s">
        <v>17</v>
      </c>
      <c r="D13" s="54">
        <v>238540.83900000001</v>
      </c>
      <c r="E13" s="54">
        <v>215065.239</v>
      </c>
      <c r="F13" s="13">
        <f t="shared" si="2"/>
        <v>110.91557153036713</v>
      </c>
      <c r="G13" s="165">
        <f t="shared" si="3"/>
        <v>1.4834610417508711</v>
      </c>
      <c r="H13" s="166">
        <v>3890409</v>
      </c>
      <c r="I13" s="54">
        <v>3414503.824</v>
      </c>
      <c r="J13" s="167">
        <f t="shared" si="0"/>
        <v>113.93775495739496</v>
      </c>
      <c r="K13" s="168">
        <f t="shared" si="4"/>
        <v>4.6820854151883742</v>
      </c>
      <c r="L13" s="169">
        <f t="shared" si="1"/>
        <v>6.1315105686831384</v>
      </c>
      <c r="M13" s="6"/>
    </row>
    <row r="14" spans="1:13" ht="20.25" customHeight="1" x14ac:dyDescent="0.4">
      <c r="A14" s="11"/>
      <c r="B14" s="12">
        <v>110</v>
      </c>
      <c r="C14" s="69" t="s">
        <v>18</v>
      </c>
      <c r="D14" s="54">
        <v>238323.85</v>
      </c>
      <c r="E14" s="54">
        <v>212680.24100000001</v>
      </c>
      <c r="F14" s="13">
        <f t="shared" si="2"/>
        <v>112.05735374354782</v>
      </c>
      <c r="G14" s="165">
        <f t="shared" si="3"/>
        <v>1.4821116093881028</v>
      </c>
      <c r="H14" s="166">
        <v>2096808.2779999999</v>
      </c>
      <c r="I14" s="54">
        <v>1825823.1470000001</v>
      </c>
      <c r="J14" s="167">
        <f t="shared" si="0"/>
        <v>114.84180608868138</v>
      </c>
      <c r="K14" s="168">
        <f t="shared" si="4"/>
        <v>2.5234970042661455</v>
      </c>
      <c r="L14" s="169">
        <f t="shared" si="1"/>
        <v>11.36602962228481</v>
      </c>
      <c r="M14" s="6"/>
    </row>
    <row r="15" spans="1:13" x14ac:dyDescent="0.4">
      <c r="A15" s="11"/>
      <c r="B15" s="12">
        <v>111</v>
      </c>
      <c r="C15" s="69" t="s">
        <v>19</v>
      </c>
      <c r="D15" s="54">
        <v>806670.83200000005</v>
      </c>
      <c r="E15" s="54">
        <v>605274.54500000004</v>
      </c>
      <c r="F15" s="13">
        <f t="shared" si="2"/>
        <v>133.27354316544074</v>
      </c>
      <c r="G15" s="165">
        <f>D15/$D$7*100</f>
        <v>5.0166032692991491</v>
      </c>
      <c r="H15" s="166">
        <v>3624605.1639999999</v>
      </c>
      <c r="I15" s="54">
        <v>2722580.2769999998</v>
      </c>
      <c r="J15" s="167">
        <f t="shared" si="0"/>
        <v>133.13125032970333</v>
      </c>
      <c r="K15" s="168">
        <f t="shared" si="4"/>
        <v>4.3621919891149918</v>
      </c>
      <c r="L15" s="169">
        <f t="shared" si="1"/>
        <v>22.255412534638218</v>
      </c>
      <c r="M15" s="6"/>
    </row>
    <row r="16" spans="1:13" x14ac:dyDescent="0.4">
      <c r="A16" s="11"/>
      <c r="B16" s="12">
        <v>112</v>
      </c>
      <c r="C16" s="69" t="s">
        <v>20</v>
      </c>
      <c r="D16" s="54">
        <v>121588.16</v>
      </c>
      <c r="E16" s="54">
        <v>104491.515</v>
      </c>
      <c r="F16" s="13">
        <f t="shared" si="2"/>
        <v>116.361754349145</v>
      </c>
      <c r="G16" s="165">
        <f t="shared" si="3"/>
        <v>0.7561443116168951</v>
      </c>
      <c r="H16" s="166">
        <v>2200637.389</v>
      </c>
      <c r="I16" s="54">
        <v>1887602.8589999999</v>
      </c>
      <c r="J16" s="167">
        <f t="shared" si="0"/>
        <v>116.58370713455251</v>
      </c>
      <c r="K16" s="168">
        <f t="shared" si="4"/>
        <v>2.6484547571104029</v>
      </c>
      <c r="L16" s="169">
        <f t="shared" si="1"/>
        <v>5.5251337911354561</v>
      </c>
      <c r="M16" s="6"/>
    </row>
    <row r="17" spans="1:13" x14ac:dyDescent="0.4">
      <c r="A17" s="11"/>
      <c r="B17" s="12">
        <v>113</v>
      </c>
      <c r="C17" s="69" t="s">
        <v>21</v>
      </c>
      <c r="D17" s="54">
        <v>250826.48300000001</v>
      </c>
      <c r="E17" s="54">
        <v>187884.85200000001</v>
      </c>
      <c r="F17" s="13">
        <f t="shared" si="2"/>
        <v>133.50010941808122</v>
      </c>
      <c r="G17" s="165">
        <f t="shared" si="3"/>
        <v>1.5598642032523713</v>
      </c>
      <c r="H17" s="166">
        <v>1713677.0020000001</v>
      </c>
      <c r="I17" s="54">
        <v>1343466.5430000001</v>
      </c>
      <c r="J17" s="167">
        <f t="shared" si="0"/>
        <v>127.55635865507371</v>
      </c>
      <c r="K17" s="168">
        <f t="shared" si="4"/>
        <v>2.0624006620918109</v>
      </c>
      <c r="L17" s="169">
        <f t="shared" si="1"/>
        <v>14.63674208776013</v>
      </c>
      <c r="M17" s="6"/>
    </row>
    <row r="18" spans="1:13" x14ac:dyDescent="0.4">
      <c r="A18" s="11"/>
      <c r="B18" s="12">
        <v>116</v>
      </c>
      <c r="C18" s="69" t="s">
        <v>22</v>
      </c>
      <c r="D18" s="54">
        <v>2644.9229999999998</v>
      </c>
      <c r="E18" s="54">
        <v>2681.3939999999998</v>
      </c>
      <c r="F18" s="13">
        <f t="shared" si="2"/>
        <v>98.639849272430681</v>
      </c>
      <c r="G18" s="165">
        <f t="shared" si="3"/>
        <v>1.6448505192567207E-2</v>
      </c>
      <c r="H18" s="166">
        <v>25587.588</v>
      </c>
      <c r="I18" s="54">
        <v>11032.343999999999</v>
      </c>
      <c r="J18" s="167">
        <f t="shared" si="0"/>
        <v>231.9324705611065</v>
      </c>
      <c r="K18" s="168">
        <f t="shared" si="4"/>
        <v>3.0794518670054762E-2</v>
      </c>
      <c r="L18" s="169">
        <f t="shared" si="1"/>
        <v>10.336742173588224</v>
      </c>
      <c r="M18" s="6"/>
    </row>
    <row r="19" spans="1:13" x14ac:dyDescent="0.4">
      <c r="A19" s="11"/>
      <c r="B19" s="12">
        <v>117</v>
      </c>
      <c r="C19" s="69" t="s">
        <v>23</v>
      </c>
      <c r="D19" s="54">
        <v>192303.58499999999</v>
      </c>
      <c r="E19" s="54">
        <v>146811.636</v>
      </c>
      <c r="F19" s="13">
        <f t="shared" si="2"/>
        <v>130.98660994418725</v>
      </c>
      <c r="G19" s="165">
        <f t="shared" si="3"/>
        <v>1.1959162956433098</v>
      </c>
      <c r="H19" s="166">
        <v>1219671.2620000001</v>
      </c>
      <c r="I19" s="54">
        <v>939602.44700000004</v>
      </c>
      <c r="J19" s="167">
        <f t="shared" si="0"/>
        <v>129.80716109182291</v>
      </c>
      <c r="K19" s="168">
        <f t="shared" si="4"/>
        <v>1.4678675242460626</v>
      </c>
      <c r="L19" s="169">
        <f t="shared" si="1"/>
        <v>15.766837425083152</v>
      </c>
      <c r="M19" s="6"/>
    </row>
    <row r="20" spans="1:13" x14ac:dyDescent="0.4">
      <c r="A20" s="11"/>
      <c r="B20" s="12">
        <v>118</v>
      </c>
      <c r="C20" s="69" t="s">
        <v>24</v>
      </c>
      <c r="D20" s="54">
        <v>255299.834</v>
      </c>
      <c r="E20" s="54">
        <v>166889.28700000001</v>
      </c>
      <c r="F20" s="13">
        <f t="shared" si="2"/>
        <v>152.97556756893567</v>
      </c>
      <c r="G20" s="165">
        <f t="shared" si="3"/>
        <v>1.5876835148737969</v>
      </c>
      <c r="H20" s="166">
        <v>1465403.39</v>
      </c>
      <c r="I20" s="54">
        <v>980915.86300000001</v>
      </c>
      <c r="J20" s="167">
        <f t="shared" si="0"/>
        <v>149.39134387308812</v>
      </c>
      <c r="K20" s="168">
        <f t="shared" si="4"/>
        <v>1.7636047622978976</v>
      </c>
      <c r="L20" s="169">
        <f t="shared" si="1"/>
        <v>17.421812706465762</v>
      </c>
      <c r="M20" s="6"/>
    </row>
    <row r="21" spans="1:13" x14ac:dyDescent="0.4">
      <c r="A21" s="11"/>
      <c r="B21" s="12">
        <v>120</v>
      </c>
      <c r="C21" s="69" t="s">
        <v>25</v>
      </c>
      <c r="D21" s="54">
        <v>3351.319</v>
      </c>
      <c r="E21" s="54">
        <v>2859.056</v>
      </c>
      <c r="F21" s="13">
        <f t="shared" si="2"/>
        <v>117.21767604412085</v>
      </c>
      <c r="G21" s="165">
        <f t="shared" si="3"/>
        <v>2.0841509553756066E-2</v>
      </c>
      <c r="H21" s="166">
        <v>63539.142999999996</v>
      </c>
      <c r="I21" s="54">
        <v>51777.088000000003</v>
      </c>
      <c r="J21" s="167">
        <f t="shared" si="0"/>
        <v>122.71671786563199</v>
      </c>
      <c r="K21" s="168">
        <f t="shared" si="4"/>
        <v>7.6469002290984953E-2</v>
      </c>
      <c r="L21" s="169">
        <f t="shared" si="1"/>
        <v>5.2744164333472368</v>
      </c>
      <c r="M21" s="6"/>
    </row>
    <row r="22" spans="1:13" x14ac:dyDescent="0.4">
      <c r="A22" s="11"/>
      <c r="B22" s="12">
        <v>121</v>
      </c>
      <c r="C22" s="69" t="s">
        <v>26</v>
      </c>
      <c r="D22" s="54">
        <v>2506.357</v>
      </c>
      <c r="E22" s="54">
        <v>2638.7759999999998</v>
      </c>
      <c r="F22" s="13">
        <f t="shared" si="2"/>
        <v>94.981802168884371</v>
      </c>
      <c r="G22" s="165">
        <f t="shared" si="3"/>
        <v>1.558677743319075E-2</v>
      </c>
      <c r="H22" s="166">
        <v>14107.37</v>
      </c>
      <c r="I22" s="54">
        <v>15730.23</v>
      </c>
      <c r="J22" s="167">
        <f t="shared" si="0"/>
        <v>89.68317691476858</v>
      </c>
      <c r="K22" s="168">
        <f t="shared" si="4"/>
        <v>1.6978140684865271E-2</v>
      </c>
      <c r="L22" s="169">
        <f t="shared" si="1"/>
        <v>17.766295205980988</v>
      </c>
      <c r="M22" s="6"/>
    </row>
    <row r="23" spans="1:13" x14ac:dyDescent="0.4">
      <c r="A23" s="11"/>
      <c r="B23" s="12">
        <v>122</v>
      </c>
      <c r="C23" s="69" t="s">
        <v>27</v>
      </c>
      <c r="D23" s="54">
        <v>4482.7730000000001</v>
      </c>
      <c r="E23" s="54">
        <v>9531.2009999999991</v>
      </c>
      <c r="F23" s="13">
        <f t="shared" si="2"/>
        <v>47.032614252915245</v>
      </c>
      <c r="G23" s="165">
        <f t="shared" si="3"/>
        <v>2.7877906074241142E-2</v>
      </c>
      <c r="H23" s="166">
        <v>36920.688999999998</v>
      </c>
      <c r="I23" s="54">
        <v>64423.01</v>
      </c>
      <c r="J23" s="167">
        <f t="shared" si="0"/>
        <v>57.3097857427028</v>
      </c>
      <c r="K23" s="168">
        <f t="shared" si="4"/>
        <v>4.4433842170734712E-2</v>
      </c>
      <c r="L23" s="169">
        <f t="shared" si="1"/>
        <v>12.141628776212709</v>
      </c>
      <c r="M23" s="6"/>
    </row>
    <row r="24" spans="1:13" x14ac:dyDescent="0.4">
      <c r="A24" s="11"/>
      <c r="B24" s="12">
        <v>123</v>
      </c>
      <c r="C24" s="69" t="s">
        <v>28</v>
      </c>
      <c r="D24" s="54">
        <v>228478.008</v>
      </c>
      <c r="E24" s="54">
        <v>159025.78099999999</v>
      </c>
      <c r="F24" s="13">
        <f t="shared" si="2"/>
        <v>143.67356447694479</v>
      </c>
      <c r="G24" s="165">
        <f t="shared" si="3"/>
        <v>1.4208813265926505</v>
      </c>
      <c r="H24" s="166">
        <v>1411066.105</v>
      </c>
      <c r="I24" s="54">
        <v>970960.23499999999</v>
      </c>
      <c r="J24" s="167">
        <f t="shared" si="0"/>
        <v>145.32686861269863</v>
      </c>
      <c r="K24" s="168">
        <f t="shared" si="4"/>
        <v>1.6982101445084996</v>
      </c>
      <c r="L24" s="169">
        <f t="shared" si="1"/>
        <v>16.191871322711705</v>
      </c>
      <c r="M24" s="6"/>
    </row>
    <row r="25" spans="1:13" x14ac:dyDescent="0.4">
      <c r="A25" s="11"/>
      <c r="B25" s="12">
        <v>124</v>
      </c>
      <c r="C25" s="69" t="s">
        <v>29</v>
      </c>
      <c r="D25" s="54">
        <v>64608.887999999999</v>
      </c>
      <c r="E25" s="54">
        <v>27540.987000000001</v>
      </c>
      <c r="F25" s="13">
        <f t="shared" si="2"/>
        <v>234.59176680922872</v>
      </c>
      <c r="G25" s="165">
        <f t="shared" si="3"/>
        <v>0.4017960559736497</v>
      </c>
      <c r="H25" s="166">
        <v>252946.217</v>
      </c>
      <c r="I25" s="54">
        <v>124329.2</v>
      </c>
      <c r="J25" s="167">
        <f t="shared" si="0"/>
        <v>203.44876103119782</v>
      </c>
      <c r="K25" s="168">
        <f t="shared" si="4"/>
        <v>0.30441935370876783</v>
      </c>
      <c r="L25" s="169">
        <f t="shared" si="1"/>
        <v>25.542539740770266</v>
      </c>
      <c r="M25" s="6"/>
    </row>
    <row r="26" spans="1:13" x14ac:dyDescent="0.4">
      <c r="A26" s="11"/>
      <c r="B26" s="12">
        <v>125</v>
      </c>
      <c r="C26" s="69" t="s">
        <v>30</v>
      </c>
      <c r="D26" s="54">
        <v>4707.768</v>
      </c>
      <c r="E26" s="54">
        <v>7048.65</v>
      </c>
      <c r="F26" s="13">
        <f t="shared" si="2"/>
        <v>66.789640569470748</v>
      </c>
      <c r="G26" s="165">
        <f t="shared" si="3"/>
        <v>2.927712693087918E-2</v>
      </c>
      <c r="H26" s="166">
        <v>35538.063999999998</v>
      </c>
      <c r="I26" s="54">
        <v>39516.911</v>
      </c>
      <c r="J26" s="167">
        <f t="shared" si="0"/>
        <v>89.93128030680333</v>
      </c>
      <c r="K26" s="168">
        <f t="shared" si="4"/>
        <v>4.2769860736604048E-2</v>
      </c>
      <c r="L26" s="169">
        <f t="shared" si="1"/>
        <v>13.247114417937905</v>
      </c>
      <c r="M26" s="6"/>
    </row>
    <row r="27" spans="1:13" x14ac:dyDescent="0.4">
      <c r="A27" s="11"/>
      <c r="B27" s="12">
        <v>126</v>
      </c>
      <c r="C27" s="69" t="s">
        <v>31</v>
      </c>
      <c r="D27" s="54">
        <v>457.89600000000002</v>
      </c>
      <c r="E27" s="54">
        <v>169.33500000000001</v>
      </c>
      <c r="F27" s="13">
        <f t="shared" si="2"/>
        <v>270.40836212242004</v>
      </c>
      <c r="G27" s="165">
        <f t="shared" si="3"/>
        <v>2.8476083173898659E-3</v>
      </c>
      <c r="H27" s="166">
        <v>3724.3530000000001</v>
      </c>
      <c r="I27" s="54">
        <v>2082.1170000000002</v>
      </c>
      <c r="J27" s="167">
        <f t="shared" si="0"/>
        <v>178.87337743268029</v>
      </c>
      <c r="K27" s="168">
        <f t="shared" si="4"/>
        <v>4.4822379503833831E-3</v>
      </c>
      <c r="L27" s="169">
        <f t="shared" si="1"/>
        <v>12.294645539775633</v>
      </c>
      <c r="M27" s="6"/>
    </row>
    <row r="28" spans="1:13" x14ac:dyDescent="0.4">
      <c r="A28" s="11"/>
      <c r="B28" s="12">
        <v>127</v>
      </c>
      <c r="C28" s="71" t="s">
        <v>32</v>
      </c>
      <c r="D28" s="54">
        <v>35316.481</v>
      </c>
      <c r="E28" s="54">
        <v>26241.501</v>
      </c>
      <c r="F28" s="13">
        <f t="shared" si="2"/>
        <v>134.58254922231774</v>
      </c>
      <c r="G28" s="165">
        <f t="shared" si="3"/>
        <v>0.2196295775384392</v>
      </c>
      <c r="H28" s="166">
        <v>257779.14300000001</v>
      </c>
      <c r="I28" s="54">
        <v>160371.655</v>
      </c>
      <c r="J28" s="167">
        <f t="shared" si="0"/>
        <v>160.73859373715388</v>
      </c>
      <c r="K28" s="168">
        <f t="shared" si="4"/>
        <v>0.31023575304808787</v>
      </c>
      <c r="L28" s="169">
        <f t="shared" si="1"/>
        <v>13.700286450250164</v>
      </c>
      <c r="M28" s="6"/>
    </row>
    <row r="29" spans="1:13" x14ac:dyDescent="0.4">
      <c r="A29" s="11"/>
      <c r="B29" s="12">
        <v>128</v>
      </c>
      <c r="C29" s="69" t="s">
        <v>33</v>
      </c>
      <c r="D29" s="54">
        <v>432.94499999999999</v>
      </c>
      <c r="E29" s="54">
        <v>197.5</v>
      </c>
      <c r="F29" s="13">
        <f t="shared" si="2"/>
        <v>219.2126582278481</v>
      </c>
      <c r="G29" s="165">
        <f t="shared" si="3"/>
        <v>2.6924406043563505E-3</v>
      </c>
      <c r="H29" s="166">
        <v>1067.0070000000001</v>
      </c>
      <c r="I29" s="54">
        <v>707.27499999999998</v>
      </c>
      <c r="J29" s="167">
        <f t="shared" si="0"/>
        <v>150.86168746244391</v>
      </c>
      <c r="K29" s="168">
        <f t="shared" si="4"/>
        <v>1.284136941026998E-3</v>
      </c>
      <c r="L29" s="169">
        <f t="shared" si="1"/>
        <v>40.575647582443224</v>
      </c>
      <c r="M29" s="6"/>
    </row>
    <row r="30" spans="1:13" x14ac:dyDescent="0.4">
      <c r="A30" s="11"/>
      <c r="B30" s="12">
        <v>129</v>
      </c>
      <c r="C30" s="69" t="s">
        <v>34</v>
      </c>
      <c r="D30" s="54">
        <v>1465.2239999999999</v>
      </c>
      <c r="E30" s="54">
        <v>1101.1410000000001</v>
      </c>
      <c r="F30" s="13">
        <f t="shared" si="2"/>
        <v>133.06415799611494</v>
      </c>
      <c r="G30" s="165">
        <f t="shared" si="3"/>
        <v>9.1120779592729524E-3</v>
      </c>
      <c r="H30" s="166">
        <v>39060.883000000002</v>
      </c>
      <c r="I30" s="54">
        <v>31623.616999999998</v>
      </c>
      <c r="J30" s="167">
        <f t="shared" si="0"/>
        <v>123.51807511455759</v>
      </c>
      <c r="K30" s="168">
        <f t="shared" si="4"/>
        <v>4.7009553648133022E-2</v>
      </c>
      <c r="L30" s="169">
        <f t="shared" si="1"/>
        <v>3.7511287187235371</v>
      </c>
      <c r="M30" s="6"/>
    </row>
    <row r="31" spans="1:13" x14ac:dyDescent="0.4">
      <c r="A31" s="11"/>
      <c r="B31" s="12">
        <v>130</v>
      </c>
      <c r="C31" s="71" t="s">
        <v>35</v>
      </c>
      <c r="D31" s="54">
        <v>2721.58</v>
      </c>
      <c r="E31" s="54">
        <v>3413.5810000000001</v>
      </c>
      <c r="F31" s="13">
        <f t="shared" si="2"/>
        <v>79.728004110639233</v>
      </c>
      <c r="G31" s="165">
        <f t="shared" si="3"/>
        <v>1.6925227222867004E-2</v>
      </c>
      <c r="H31" s="166">
        <v>3311.8609999999999</v>
      </c>
      <c r="I31" s="54">
        <v>3984.5720000000001</v>
      </c>
      <c r="J31" s="167">
        <f t="shared" si="0"/>
        <v>83.117107684338492</v>
      </c>
      <c r="K31" s="168">
        <f t="shared" si="4"/>
        <v>3.9858061415216717E-3</v>
      </c>
      <c r="L31" s="169">
        <f t="shared" si="1"/>
        <v>82.17675802215129</v>
      </c>
      <c r="M31" s="6"/>
    </row>
    <row r="32" spans="1:13" x14ac:dyDescent="0.4">
      <c r="A32" s="11"/>
      <c r="B32" s="12">
        <v>131</v>
      </c>
      <c r="C32" s="69" t="s">
        <v>36</v>
      </c>
      <c r="D32" s="54">
        <v>1063.2339999999999</v>
      </c>
      <c r="E32" s="54">
        <v>772.62800000000004</v>
      </c>
      <c r="F32" s="13">
        <f t="shared" si="2"/>
        <v>137.61266741562562</v>
      </c>
      <c r="G32" s="165">
        <f t="shared" si="3"/>
        <v>6.6121433289037159E-3</v>
      </c>
      <c r="H32" s="166">
        <v>4595.1480000000001</v>
      </c>
      <c r="I32" s="54">
        <v>4846.4799999999996</v>
      </c>
      <c r="J32" s="167">
        <f t="shared" si="0"/>
        <v>94.814133144055077</v>
      </c>
      <c r="K32" s="168">
        <f t="shared" si="4"/>
        <v>5.5302348497116962E-3</v>
      </c>
      <c r="L32" s="169">
        <f t="shared" si="1"/>
        <v>23.138188367382291</v>
      </c>
      <c r="M32" s="6"/>
    </row>
    <row r="33" spans="1:13" x14ac:dyDescent="0.4">
      <c r="A33" s="11"/>
      <c r="B33" s="12">
        <v>132</v>
      </c>
      <c r="C33" s="69" t="s">
        <v>37</v>
      </c>
      <c r="D33" s="54">
        <v>239.422</v>
      </c>
      <c r="E33" s="54">
        <v>233.84100000000001</v>
      </c>
      <c r="F33" s="13">
        <f t="shared" si="2"/>
        <v>102.38666444293345</v>
      </c>
      <c r="G33" s="165">
        <f t="shared" si="3"/>
        <v>1.488940891744231E-3</v>
      </c>
      <c r="H33" s="166">
        <v>859.14700000000005</v>
      </c>
      <c r="I33" s="54">
        <v>381.9</v>
      </c>
      <c r="J33" s="167">
        <f t="shared" si="0"/>
        <v>224.96648337261064</v>
      </c>
      <c r="K33" s="168">
        <f t="shared" si="4"/>
        <v>1.0339785966469968E-3</v>
      </c>
      <c r="L33" s="169">
        <f t="shared" si="1"/>
        <v>27.867408022142893</v>
      </c>
      <c r="M33" s="6"/>
    </row>
    <row r="34" spans="1:13" x14ac:dyDescent="0.4">
      <c r="A34" s="11"/>
      <c r="B34" s="14"/>
      <c r="C34" s="15" t="s">
        <v>38</v>
      </c>
      <c r="D34" s="57">
        <f>D14+D15+D16+D17+D18+D19+D20+D21+D22+D23</f>
        <v>1877998.1159999999</v>
      </c>
      <c r="E34" s="49">
        <f>E14+E15+E16+E17+E18+E19+E20+E21+E22+E23</f>
        <v>1441742.5030000003</v>
      </c>
      <c r="F34" s="16">
        <f t="shared" si="2"/>
        <v>130.25891323119296</v>
      </c>
      <c r="G34" s="17">
        <f t="shared" si="3"/>
        <v>11.67907790232738</v>
      </c>
      <c r="H34" s="78">
        <f>H14+H15+H16++H17+H18+H19+H20+H21+H22+H23</f>
        <v>12460957.274999999</v>
      </c>
      <c r="I34" s="50">
        <f>I14+I15+I16++I17+I18+I19+I20+I21+I22+I23</f>
        <v>9842953.8079999983</v>
      </c>
      <c r="J34" s="18">
        <f t="shared" si="0"/>
        <v>126.59774208096132</v>
      </c>
      <c r="K34" s="19">
        <f t="shared" si="4"/>
        <v>14.996692202943947</v>
      </c>
      <c r="L34" s="17">
        <f t="shared" si="1"/>
        <v>15.071058142280647</v>
      </c>
      <c r="M34" s="6"/>
    </row>
    <row r="35" spans="1:13" x14ac:dyDescent="0.4">
      <c r="A35" s="11"/>
      <c r="B35" s="14"/>
      <c r="C35" s="15" t="s">
        <v>39</v>
      </c>
      <c r="D35" s="57">
        <f>D36-D34</f>
        <v>4255998.7750000022</v>
      </c>
      <c r="E35" s="49">
        <f>E36-E34</f>
        <v>3651458.6219999995</v>
      </c>
      <c r="F35" s="16">
        <f t="shared" si="2"/>
        <v>116.55612771722662</v>
      </c>
      <c r="G35" s="17">
        <f t="shared" si="3"/>
        <v>26.467620399590924</v>
      </c>
      <c r="H35" s="78">
        <f>H36-H34</f>
        <v>35697233.306999989</v>
      </c>
      <c r="I35" s="50">
        <f>I36-I34</f>
        <v>29377261.700999975</v>
      </c>
      <c r="J35" s="18">
        <f t="shared" si="0"/>
        <v>121.51314057220277</v>
      </c>
      <c r="K35" s="19">
        <f t="shared" si="4"/>
        <v>42.961420105002155</v>
      </c>
      <c r="L35" s="17">
        <f t="shared" si="1"/>
        <v>11.922489169953206</v>
      </c>
      <c r="M35" s="6"/>
    </row>
    <row r="36" spans="1:13" ht="19.5" thickBot="1" x14ac:dyDescent="0.45">
      <c r="A36" s="20" t="s">
        <v>40</v>
      </c>
      <c r="B36" s="21" t="s">
        <v>41</v>
      </c>
      <c r="C36" s="22"/>
      <c r="D36" s="64">
        <f>SUM(D9:D33)</f>
        <v>6133996.8910000026</v>
      </c>
      <c r="E36" s="52">
        <f>SUM(E9:E33)</f>
        <v>5093201.125</v>
      </c>
      <c r="F36" s="23">
        <f t="shared" si="2"/>
        <v>120.4350022796322</v>
      </c>
      <c r="G36" s="24">
        <f>D36/$D$7*100</f>
        <v>38.146698301918306</v>
      </c>
      <c r="H36" s="79">
        <f>SUM(H9:H33)</f>
        <v>48158190.581999987</v>
      </c>
      <c r="I36" s="51">
        <f>SUM(I9:I33)</f>
        <v>39220215.508999974</v>
      </c>
      <c r="J36" s="25">
        <f t="shared" si="0"/>
        <v>122.78920438606207</v>
      </c>
      <c r="K36" s="26">
        <f t="shared" si="4"/>
        <v>57.958112307946095</v>
      </c>
      <c r="L36" s="24">
        <f t="shared" si="1"/>
        <v>12.737183056235294</v>
      </c>
      <c r="M36" s="6"/>
    </row>
    <row r="37" spans="1:13" x14ac:dyDescent="0.4">
      <c r="A37" s="27" t="s">
        <v>42</v>
      </c>
      <c r="B37" s="28">
        <v>601</v>
      </c>
      <c r="C37" s="72" t="s">
        <v>43</v>
      </c>
      <c r="D37" s="53">
        <v>529653.90800000005</v>
      </c>
      <c r="E37" s="53">
        <v>444372.245</v>
      </c>
      <c r="F37" s="10">
        <f t="shared" si="2"/>
        <v>119.19149180885501</v>
      </c>
      <c r="G37" s="164">
        <f t="shared" si="3"/>
        <v>3.2938633964019055</v>
      </c>
      <c r="H37" s="53">
        <v>1674531.0819999999</v>
      </c>
      <c r="I37" s="53">
        <v>1295449.17</v>
      </c>
      <c r="J37" s="170">
        <f t="shared" si="0"/>
        <v>129.26258480678172</v>
      </c>
      <c r="K37" s="163">
        <f t="shared" si="4"/>
        <v>2.0152887668910413</v>
      </c>
      <c r="L37" s="164">
        <f t="shared" si="1"/>
        <v>31.62998368279915</v>
      </c>
      <c r="M37" s="6"/>
    </row>
    <row r="38" spans="1:13" x14ac:dyDescent="0.4">
      <c r="A38" s="11"/>
      <c r="B38" s="12">
        <v>602</v>
      </c>
      <c r="C38" s="73" t="s">
        <v>44</v>
      </c>
      <c r="D38" s="54">
        <v>8949.2389999999996</v>
      </c>
      <c r="E38" s="54">
        <v>6872.7430000000004</v>
      </c>
      <c r="F38" s="13">
        <f t="shared" si="2"/>
        <v>130.21349699821451</v>
      </c>
      <c r="G38" s="169">
        <f t="shared" si="3"/>
        <v>5.565440058596223E-2</v>
      </c>
      <c r="H38" s="54">
        <v>20316.927</v>
      </c>
      <c r="I38" s="54">
        <v>16812.936000000002</v>
      </c>
      <c r="J38" s="167">
        <f t="shared" si="0"/>
        <v>120.84104168361789</v>
      </c>
      <c r="K38" s="168">
        <f t="shared" si="4"/>
        <v>2.4451307712928617E-2</v>
      </c>
      <c r="L38" s="169">
        <f t="shared" si="1"/>
        <v>44.048191933750608</v>
      </c>
      <c r="M38" s="6"/>
    </row>
    <row r="39" spans="1:13" x14ac:dyDescent="0.4">
      <c r="A39" s="11"/>
      <c r="B39" s="12">
        <v>605</v>
      </c>
      <c r="C39" s="74" t="s">
        <v>45</v>
      </c>
      <c r="D39" s="54">
        <v>4.117</v>
      </c>
      <c r="E39" s="54">
        <v>6.5789999999999997</v>
      </c>
      <c r="F39" s="13">
        <f t="shared" si="2"/>
        <v>62.577899376804993</v>
      </c>
      <c r="G39" s="169">
        <f t="shared" si="3"/>
        <v>2.5603201256822682E-5</v>
      </c>
      <c r="H39" s="54">
        <v>50.898000000000003</v>
      </c>
      <c r="I39" s="54">
        <v>54.216999999999999</v>
      </c>
      <c r="J39" s="167">
        <f t="shared" si="0"/>
        <v>93.878303853035035</v>
      </c>
      <c r="K39" s="168">
        <f t="shared" si="4"/>
        <v>6.1255457578434015E-5</v>
      </c>
      <c r="L39" s="169">
        <f t="shared" si="1"/>
        <v>8.0887264725529491</v>
      </c>
      <c r="M39" s="6"/>
    </row>
    <row r="40" spans="1:13" x14ac:dyDescent="0.4">
      <c r="A40" s="11"/>
      <c r="B40" s="12">
        <v>606</v>
      </c>
      <c r="C40" s="70" t="s">
        <v>46</v>
      </c>
      <c r="D40" s="54">
        <v>104337.44500000001</v>
      </c>
      <c r="E40" s="54">
        <v>60830.671000000002</v>
      </c>
      <c r="F40" s="13">
        <f t="shared" si="2"/>
        <v>171.52111473503226</v>
      </c>
      <c r="G40" s="169">
        <f t="shared" si="3"/>
        <v>0.64886388218549118</v>
      </c>
      <c r="H40" s="54">
        <v>320836.33799999999</v>
      </c>
      <c r="I40" s="54">
        <v>196583.15700000001</v>
      </c>
      <c r="J40" s="167">
        <f t="shared" si="0"/>
        <v>163.20642261330659</v>
      </c>
      <c r="K40" s="168">
        <f t="shared" si="4"/>
        <v>0.38612473362370064</v>
      </c>
      <c r="L40" s="169">
        <f t="shared" si="1"/>
        <v>32.52045751750228</v>
      </c>
      <c r="M40" s="6"/>
    </row>
    <row r="41" spans="1:13" x14ac:dyDescent="0.4">
      <c r="A41" s="11"/>
      <c r="B41" s="12">
        <v>607</v>
      </c>
      <c r="C41" s="29" t="s">
        <v>47</v>
      </c>
      <c r="D41" s="54">
        <v>36.945</v>
      </c>
      <c r="E41" s="54">
        <v>83.72</v>
      </c>
      <c r="F41" s="13">
        <f t="shared" si="2"/>
        <v>44.1292403248925</v>
      </c>
      <c r="G41" s="169">
        <f t="shared" si="3"/>
        <v>2.2975717037486372E-4</v>
      </c>
      <c r="H41" s="54">
        <v>179.43799999999999</v>
      </c>
      <c r="I41" s="54">
        <v>246.21899999999999</v>
      </c>
      <c r="J41" s="167">
        <f t="shared" si="0"/>
        <v>72.877397763779399</v>
      </c>
      <c r="K41" s="168">
        <f t="shared" si="4"/>
        <v>2.1595262676252588E-4</v>
      </c>
      <c r="L41" s="169">
        <f t="shared" si="1"/>
        <v>20.589284321046826</v>
      </c>
      <c r="M41" s="6"/>
    </row>
    <row r="42" spans="1:13" x14ac:dyDescent="0.4">
      <c r="A42" s="11"/>
      <c r="B42" s="171">
        <v>608</v>
      </c>
      <c r="C42" s="172" t="s">
        <v>48</v>
      </c>
      <c r="D42" s="54"/>
      <c r="E42" s="54">
        <v>1.373</v>
      </c>
      <c r="F42" s="167" t="s">
        <v>121</v>
      </c>
      <c r="G42" s="169"/>
      <c r="H42" s="54"/>
      <c r="I42" s="54">
        <v>1.597</v>
      </c>
      <c r="J42" s="167" t="s">
        <v>121</v>
      </c>
      <c r="K42" s="168"/>
      <c r="L42" s="169"/>
      <c r="M42" s="6"/>
    </row>
    <row r="43" spans="1:13" x14ac:dyDescent="0.4">
      <c r="A43" s="11"/>
      <c r="B43" s="12">
        <v>609</v>
      </c>
      <c r="C43" s="29" t="s">
        <v>49</v>
      </c>
      <c r="D43" s="54">
        <v>2.5259999999999998</v>
      </c>
      <c r="E43" s="54">
        <v>2.4039999999999999</v>
      </c>
      <c r="F43" s="13">
        <f t="shared" si="2"/>
        <v>105.07487520798668</v>
      </c>
      <c r="G43" s="169">
        <f t="shared" si="3"/>
        <v>1.5708935237972816E-5</v>
      </c>
      <c r="H43" s="54">
        <v>737.93299999999999</v>
      </c>
      <c r="I43" s="54">
        <v>1201.49</v>
      </c>
      <c r="J43" s="167">
        <f t="shared" si="0"/>
        <v>61.418155789894215</v>
      </c>
      <c r="K43" s="168">
        <f t="shared" si="4"/>
        <v>8.8809822738077223E-4</v>
      </c>
      <c r="L43" s="169">
        <f t="shared" si="1"/>
        <v>0.34230749946133315</v>
      </c>
      <c r="M43" s="6"/>
    </row>
    <row r="44" spans="1:13" x14ac:dyDescent="0.4">
      <c r="A44" s="11"/>
      <c r="B44" s="12">
        <v>610</v>
      </c>
      <c r="C44" s="69" t="s">
        <v>50</v>
      </c>
      <c r="D44" s="54">
        <v>335.37400000000002</v>
      </c>
      <c r="E44" s="54">
        <v>181.012</v>
      </c>
      <c r="F44" s="13">
        <f t="shared" si="2"/>
        <v>185.27721918988797</v>
      </c>
      <c r="G44" s="169">
        <f t="shared" si="3"/>
        <v>2.0856565504750184E-3</v>
      </c>
      <c r="H44" s="54">
        <v>1094.2460000000001</v>
      </c>
      <c r="I44" s="54">
        <v>1438.232</v>
      </c>
      <c r="J44" s="167">
        <f t="shared" si="0"/>
        <v>76.082718226266692</v>
      </c>
      <c r="K44" s="168">
        <f t="shared" si="4"/>
        <v>1.3169189247784021E-3</v>
      </c>
      <c r="L44" s="169">
        <f t="shared" si="1"/>
        <v>30.648866890991606</v>
      </c>
      <c r="M44" s="6"/>
    </row>
    <row r="45" spans="1:13" x14ac:dyDescent="0.4">
      <c r="A45" s="11"/>
      <c r="B45" s="12">
        <v>611</v>
      </c>
      <c r="C45" s="69" t="s">
        <v>51</v>
      </c>
      <c r="D45" s="54">
        <v>373.024</v>
      </c>
      <c r="E45" s="54">
        <v>199.86699999999999</v>
      </c>
      <c r="F45" s="13">
        <f t="shared" si="2"/>
        <v>186.63611301515508</v>
      </c>
      <c r="G45" s="169">
        <f t="shared" si="3"/>
        <v>2.3197980436300762E-3</v>
      </c>
      <c r="H45" s="54">
        <v>688.19799999999998</v>
      </c>
      <c r="I45" s="54">
        <v>1053.9090000000001</v>
      </c>
      <c r="J45" s="167">
        <f t="shared" si="0"/>
        <v>65.299565712030159</v>
      </c>
      <c r="K45" s="168">
        <f t="shared" si="4"/>
        <v>8.2824243378056364E-4</v>
      </c>
      <c r="L45" s="169">
        <f t="shared" si="1"/>
        <v>54.203005530385148</v>
      </c>
      <c r="M45" s="6"/>
    </row>
    <row r="46" spans="1:13" x14ac:dyDescent="0.4">
      <c r="A46" s="11"/>
      <c r="B46" s="12">
        <v>612</v>
      </c>
      <c r="C46" s="69" t="s">
        <v>52</v>
      </c>
      <c r="D46" s="54">
        <v>1894.9259999999999</v>
      </c>
      <c r="E46" s="54">
        <v>1176.0060000000001</v>
      </c>
      <c r="F46" s="13">
        <f t="shared" si="2"/>
        <v>161.13234116152466</v>
      </c>
      <c r="G46" s="169">
        <f t="shared" si="3"/>
        <v>1.178435067884041E-2</v>
      </c>
      <c r="H46" s="54">
        <v>5446.4319999999998</v>
      </c>
      <c r="I46" s="54">
        <v>4467.6149999999998</v>
      </c>
      <c r="J46" s="167">
        <f t="shared" si="0"/>
        <v>121.90916182347853</v>
      </c>
      <c r="K46" s="168">
        <f t="shared" si="4"/>
        <v>6.5547503699521694E-3</v>
      </c>
      <c r="L46" s="169">
        <f t="shared" si="1"/>
        <v>34.792062032537999</v>
      </c>
      <c r="M46" s="6"/>
    </row>
    <row r="47" spans="1:13" x14ac:dyDescent="0.4">
      <c r="A47" s="11"/>
      <c r="B47" s="12">
        <v>613</v>
      </c>
      <c r="C47" s="69" t="s">
        <v>53</v>
      </c>
      <c r="D47" s="54">
        <v>322.22000000000003</v>
      </c>
      <c r="E47" s="54">
        <v>235.58</v>
      </c>
      <c r="F47" s="13">
        <f t="shared" si="2"/>
        <v>136.77731556159267</v>
      </c>
      <c r="G47" s="169">
        <f t="shared" si="3"/>
        <v>2.0038531719634213E-3</v>
      </c>
      <c r="H47" s="54">
        <v>1444.3689999999999</v>
      </c>
      <c r="I47" s="54">
        <v>1412.33</v>
      </c>
      <c r="J47" s="167">
        <f t="shared" si="0"/>
        <v>102.26852081312441</v>
      </c>
      <c r="K47" s="168">
        <f t="shared" si="4"/>
        <v>1.7382899918877983E-3</v>
      </c>
      <c r="L47" s="169">
        <f t="shared" si="1"/>
        <v>22.308703662291286</v>
      </c>
      <c r="M47" s="6"/>
    </row>
    <row r="48" spans="1:13" x14ac:dyDescent="0.4">
      <c r="A48" s="11"/>
      <c r="B48" s="12">
        <v>614</v>
      </c>
      <c r="C48" s="69" t="s">
        <v>54</v>
      </c>
      <c r="D48" s="54">
        <v>312.82499999999999</v>
      </c>
      <c r="E48" s="54">
        <v>120.621</v>
      </c>
      <c r="F48" s="13">
        <f t="shared" si="2"/>
        <v>259.34538761907129</v>
      </c>
      <c r="G48" s="169">
        <f t="shared" si="3"/>
        <v>1.9454266293819661E-3</v>
      </c>
      <c r="H48" s="54">
        <v>1018.811</v>
      </c>
      <c r="I48" s="54">
        <v>777.3</v>
      </c>
      <c r="J48" s="167">
        <f t="shared" si="0"/>
        <v>131.07050045027663</v>
      </c>
      <c r="K48" s="168">
        <f t="shared" si="4"/>
        <v>1.2261333252965134E-3</v>
      </c>
      <c r="L48" s="169">
        <f t="shared" si="1"/>
        <v>30.704909939134929</v>
      </c>
      <c r="M48" s="6"/>
    </row>
    <row r="49" spans="1:13" x14ac:dyDescent="0.4">
      <c r="A49" s="11"/>
      <c r="B49" s="12">
        <v>615</v>
      </c>
      <c r="C49" s="69" t="s">
        <v>55</v>
      </c>
      <c r="D49" s="54">
        <v>136.20099999999999</v>
      </c>
      <c r="E49" s="54">
        <v>59.881</v>
      </c>
      <c r="F49" s="13">
        <f t="shared" si="2"/>
        <v>227.45278134967685</v>
      </c>
      <c r="G49" s="169">
        <f t="shared" si="3"/>
        <v>8.4702006664573849E-4</v>
      </c>
      <c r="H49" s="54">
        <v>1110.463</v>
      </c>
      <c r="I49" s="54">
        <v>806.50900000000001</v>
      </c>
      <c r="J49" s="167">
        <f t="shared" si="0"/>
        <v>137.68761414937711</v>
      </c>
      <c r="K49" s="168">
        <f t="shared" si="4"/>
        <v>1.3364359933380598E-3</v>
      </c>
      <c r="L49" s="169">
        <f t="shared" si="1"/>
        <v>12.265244317010112</v>
      </c>
      <c r="M49" s="6"/>
    </row>
    <row r="50" spans="1:13" x14ac:dyDescent="0.4">
      <c r="A50" s="11"/>
      <c r="B50" s="12">
        <v>617</v>
      </c>
      <c r="C50" s="56" t="s">
        <v>56</v>
      </c>
      <c r="D50" s="54">
        <v>263.63</v>
      </c>
      <c r="E50" s="54">
        <v>39.173000000000002</v>
      </c>
      <c r="F50" s="13">
        <f t="shared" si="2"/>
        <v>672.98904857937862</v>
      </c>
      <c r="G50" s="169">
        <f t="shared" si="3"/>
        <v>1.6394879638902508E-3</v>
      </c>
      <c r="H50" s="54">
        <v>1193.0409999999999</v>
      </c>
      <c r="I50" s="54">
        <v>330.62799999999999</v>
      </c>
      <c r="J50" s="167">
        <f t="shared" si="0"/>
        <v>360.84088461957242</v>
      </c>
      <c r="K50" s="168">
        <f t="shared" si="4"/>
        <v>1.4358181532640279E-3</v>
      </c>
      <c r="L50" s="169">
        <f t="shared" si="1"/>
        <v>22.097312665700507</v>
      </c>
      <c r="M50" s="6"/>
    </row>
    <row r="51" spans="1:13" x14ac:dyDescent="0.4">
      <c r="A51" s="11"/>
      <c r="B51" s="12">
        <v>618</v>
      </c>
      <c r="C51" s="75" t="s">
        <v>57</v>
      </c>
      <c r="D51" s="54">
        <v>1918.8340000000001</v>
      </c>
      <c r="E51" s="54">
        <v>1749.5809999999999</v>
      </c>
      <c r="F51" s="13">
        <f t="shared" si="2"/>
        <v>109.67391621193876</v>
      </c>
      <c r="G51" s="169">
        <f t="shared" si="3"/>
        <v>1.1933032081718264E-2</v>
      </c>
      <c r="H51" s="54">
        <v>3815.299</v>
      </c>
      <c r="I51" s="54">
        <v>4699.0619999999999</v>
      </c>
      <c r="J51" s="167">
        <f t="shared" si="0"/>
        <v>81.192778473661349</v>
      </c>
      <c r="K51" s="168">
        <f t="shared" si="4"/>
        <v>4.5916909513839784E-3</v>
      </c>
      <c r="L51" s="169">
        <f t="shared" si="1"/>
        <v>50.293148715212098</v>
      </c>
      <c r="M51" s="6"/>
    </row>
    <row r="52" spans="1:13" x14ac:dyDescent="0.4">
      <c r="A52" s="11"/>
      <c r="B52" s="12">
        <v>619</v>
      </c>
      <c r="C52" s="76" t="s">
        <v>58</v>
      </c>
      <c r="D52" s="54">
        <v>1167.5940000000001</v>
      </c>
      <c r="E52" s="54">
        <v>1285.6489999999999</v>
      </c>
      <c r="F52" s="13">
        <f t="shared" si="2"/>
        <v>90.817478176391859</v>
      </c>
      <c r="G52" s="169">
        <f t="shared" si="3"/>
        <v>7.261147478323687E-3</v>
      </c>
      <c r="H52" s="54">
        <v>2368.6329999999998</v>
      </c>
      <c r="I52" s="54">
        <v>2280.366</v>
      </c>
      <c r="J52" s="167">
        <f t="shared" si="0"/>
        <v>103.87073829376511</v>
      </c>
      <c r="K52" s="168">
        <f t="shared" si="4"/>
        <v>2.8506365328771046E-3</v>
      </c>
      <c r="L52" s="169">
        <f t="shared" si="1"/>
        <v>49.294002067859402</v>
      </c>
      <c r="M52" s="6"/>
    </row>
    <row r="53" spans="1:13" x14ac:dyDescent="0.4">
      <c r="A53" s="11"/>
      <c r="B53" s="12">
        <v>620</v>
      </c>
      <c r="C53" s="69" t="s">
        <v>59</v>
      </c>
      <c r="D53" s="54">
        <v>3648.884</v>
      </c>
      <c r="E53" s="54">
        <v>2600.17</v>
      </c>
      <c r="F53" s="13">
        <f t="shared" si="2"/>
        <v>140.33251672006062</v>
      </c>
      <c r="G53" s="169">
        <f t="shared" si="3"/>
        <v>2.2692035806363895E-2</v>
      </c>
      <c r="H53" s="54">
        <v>17223.350999999999</v>
      </c>
      <c r="I53" s="54">
        <v>13908.23</v>
      </c>
      <c r="J53" s="167">
        <f t="shared" si="0"/>
        <v>123.83567858742627</v>
      </c>
      <c r="K53" s="168">
        <f t="shared" si="4"/>
        <v>2.0728206344826496E-2</v>
      </c>
      <c r="L53" s="169">
        <f t="shared" si="1"/>
        <v>21.185679836635739</v>
      </c>
      <c r="M53" s="6"/>
    </row>
    <row r="54" spans="1:13" x14ac:dyDescent="0.4">
      <c r="A54" s="11"/>
      <c r="B54" s="12">
        <v>621</v>
      </c>
      <c r="C54" s="69" t="s">
        <v>60</v>
      </c>
      <c r="D54" s="54">
        <v>242.82</v>
      </c>
      <c r="E54" s="54">
        <v>140.458</v>
      </c>
      <c r="F54" s="13">
        <f t="shared" si="2"/>
        <v>172.87730139970668</v>
      </c>
      <c r="G54" s="169">
        <f t="shared" si="3"/>
        <v>1.5100727056550117E-3</v>
      </c>
      <c r="H54" s="54">
        <v>329.48500000000001</v>
      </c>
      <c r="I54" s="54">
        <v>546.99900000000002</v>
      </c>
      <c r="J54" s="167">
        <f t="shared" si="0"/>
        <v>60.235027851970479</v>
      </c>
      <c r="K54" s="168">
        <f t="shared" si="4"/>
        <v>3.9653334984145417E-4</v>
      </c>
      <c r="L54" s="169">
        <f t="shared" si="1"/>
        <v>73.696829901209455</v>
      </c>
      <c r="M54" s="6"/>
    </row>
    <row r="55" spans="1:13" x14ac:dyDescent="0.4">
      <c r="A55" s="11"/>
      <c r="B55" s="12">
        <v>622</v>
      </c>
      <c r="C55" s="71" t="s">
        <v>293</v>
      </c>
      <c r="D55" s="59"/>
      <c r="E55" s="59"/>
      <c r="F55" s="13"/>
      <c r="G55" s="169"/>
      <c r="H55" s="54">
        <v>2.1309999999999998</v>
      </c>
      <c r="I55" s="54">
        <v>47.838999999999999</v>
      </c>
      <c r="J55" s="167">
        <f t="shared" si="0"/>
        <v>4.4545245510984754</v>
      </c>
      <c r="K55" s="168">
        <f t="shared" si="4"/>
        <v>2.5646465499556541E-6</v>
      </c>
      <c r="L55" s="169">
        <f t="shared" si="1"/>
        <v>0</v>
      </c>
      <c r="M55" s="6"/>
    </row>
    <row r="56" spans="1:13" x14ac:dyDescent="0.4">
      <c r="A56" s="11"/>
      <c r="B56" s="12">
        <v>624</v>
      </c>
      <c r="C56" s="69" t="s">
        <v>61</v>
      </c>
      <c r="D56" s="54">
        <v>4.92</v>
      </c>
      <c r="E56" s="54">
        <v>1.351</v>
      </c>
      <c r="F56" s="13">
        <f t="shared" si="2"/>
        <v>364.1746854182087</v>
      </c>
      <c r="G56" s="169">
        <f t="shared" si="3"/>
        <v>3.0596975997951806E-5</v>
      </c>
      <c r="H56" s="54">
        <v>4604.2610000000004</v>
      </c>
      <c r="I56" s="54">
        <v>2757.4169999999999</v>
      </c>
      <c r="J56" s="167">
        <f t="shared" si="0"/>
        <v>166.97731971624171</v>
      </c>
      <c r="K56" s="168">
        <f t="shared" si="4"/>
        <v>5.5412022941085746E-3</v>
      </c>
      <c r="L56" s="169">
        <f t="shared" si="1"/>
        <v>0.10685753913603072</v>
      </c>
      <c r="M56" s="6"/>
    </row>
    <row r="57" spans="1:13" x14ac:dyDescent="0.4">
      <c r="A57" s="11"/>
      <c r="B57" s="12">
        <v>625</v>
      </c>
      <c r="C57" s="69" t="s">
        <v>62</v>
      </c>
      <c r="D57" s="54">
        <v>3.1840000000000002</v>
      </c>
      <c r="E57" s="54">
        <v>5.3639999999999999</v>
      </c>
      <c r="F57" s="13">
        <f t="shared" si="2"/>
        <v>59.358687546607015</v>
      </c>
      <c r="G57" s="169">
        <f t="shared" si="3"/>
        <v>1.9800969832820843E-5</v>
      </c>
      <c r="H57" s="54">
        <v>132026.09299999999</v>
      </c>
      <c r="I57" s="54">
        <v>137678.75899999999</v>
      </c>
      <c r="J57" s="167">
        <f t="shared" si="0"/>
        <v>95.894307850348952</v>
      </c>
      <c r="K57" s="168">
        <f t="shared" si="4"/>
        <v>0.15889266256056983</v>
      </c>
      <c r="L57" s="169">
        <f t="shared" si="1"/>
        <v>2.4116444921232355E-3</v>
      </c>
      <c r="M57" s="6"/>
    </row>
    <row r="58" spans="1:13" x14ac:dyDescent="0.4">
      <c r="A58" s="11"/>
      <c r="B58" s="12">
        <v>626</v>
      </c>
      <c r="C58" s="69" t="s">
        <v>63</v>
      </c>
      <c r="D58" s="54">
        <v>79.423000000000002</v>
      </c>
      <c r="E58" s="54">
        <v>54.124000000000002</v>
      </c>
      <c r="F58" s="13">
        <f t="shared" si="2"/>
        <v>146.74266499150099</v>
      </c>
      <c r="G58" s="169">
        <f t="shared" si="3"/>
        <v>4.9392350095230216E-4</v>
      </c>
      <c r="H58" s="54">
        <v>1652.568</v>
      </c>
      <c r="I58" s="54">
        <v>1837.546</v>
      </c>
      <c r="J58" s="167">
        <f t="shared" si="0"/>
        <v>89.933422074875949</v>
      </c>
      <c r="K58" s="168">
        <f t="shared" si="4"/>
        <v>1.9888563208667834E-3</v>
      </c>
      <c r="L58" s="169">
        <f t="shared" si="1"/>
        <v>4.8060352130744395</v>
      </c>
      <c r="M58" s="6"/>
    </row>
    <row r="59" spans="1:13" x14ac:dyDescent="0.4">
      <c r="A59" s="11"/>
      <c r="B59" s="12">
        <v>627</v>
      </c>
      <c r="C59" s="77" t="s">
        <v>64</v>
      </c>
      <c r="D59" s="54">
        <v>815.06500000000005</v>
      </c>
      <c r="E59" s="54">
        <v>570.221</v>
      </c>
      <c r="F59" s="13">
        <f t="shared" si="2"/>
        <v>142.93843965760644</v>
      </c>
      <c r="G59" s="169">
        <f t="shared" si="3"/>
        <v>5.0688057401972741E-3</v>
      </c>
      <c r="H59" s="54">
        <v>2418.2730000000001</v>
      </c>
      <c r="I59" s="54">
        <v>1854.54</v>
      </c>
      <c r="J59" s="167">
        <f t="shared" si="0"/>
        <v>130.39745705134428</v>
      </c>
      <c r="K59" s="168">
        <f t="shared" si="4"/>
        <v>2.9103779945100468E-3</v>
      </c>
      <c r="L59" s="169">
        <f t="shared" si="1"/>
        <v>33.704424603839186</v>
      </c>
      <c r="M59" s="6"/>
    </row>
    <row r="60" spans="1:13" x14ac:dyDescent="0.4">
      <c r="A60" s="11"/>
      <c r="B60" s="12">
        <v>628</v>
      </c>
      <c r="C60" s="69" t="s">
        <v>65</v>
      </c>
      <c r="D60" s="65">
        <v>68.686000000000007</v>
      </c>
      <c r="E60" s="65">
        <v>58.936999999999998</v>
      </c>
      <c r="F60" s="13">
        <f t="shared" si="2"/>
        <v>116.54139165549657</v>
      </c>
      <c r="G60" s="169">
        <f t="shared" si="3"/>
        <v>4.2715119784457678E-4</v>
      </c>
      <c r="H60" s="54">
        <v>1036.9590000000001</v>
      </c>
      <c r="I60" s="54">
        <v>1374.7139999999999</v>
      </c>
      <c r="J60" s="167">
        <f t="shared" si="0"/>
        <v>75.430889625042013</v>
      </c>
      <c r="K60" s="168">
        <f t="shared" si="4"/>
        <v>1.2479743415276703E-3</v>
      </c>
      <c r="L60" s="169">
        <f t="shared" si="1"/>
        <v>6.6237912974379896</v>
      </c>
      <c r="M60" s="6"/>
    </row>
    <row r="61" spans="1:13" ht="19.5" thickBot="1" x14ac:dyDescent="0.45">
      <c r="A61" s="20" t="s">
        <v>66</v>
      </c>
      <c r="B61" s="21" t="s">
        <v>67</v>
      </c>
      <c r="C61" s="22"/>
      <c r="D61" s="64">
        <f>SUM(D37:D60)</f>
        <v>654571.78999999969</v>
      </c>
      <c r="E61" s="52">
        <f>SUM(E37:E60)</f>
        <v>520647.73</v>
      </c>
      <c r="F61" s="23">
        <f t="shared" si="2"/>
        <v>125.7225859795835</v>
      </c>
      <c r="G61" s="24">
        <f>D61/$D$7*100</f>
        <v>4.0707149080419391</v>
      </c>
      <c r="H61" s="79">
        <f>SUM(H37:H60)</f>
        <v>2194125.2289999998</v>
      </c>
      <c r="I61" s="51">
        <f>SUM(I37:I60)</f>
        <v>1687620.7810000002</v>
      </c>
      <c r="J61" s="25">
        <f t="shared" si="0"/>
        <v>130.01293025675295</v>
      </c>
      <c r="K61" s="26">
        <f t="shared" si="4"/>
        <v>2.6406174090687515</v>
      </c>
      <c r="L61" s="24">
        <f t="shared" si="1"/>
        <v>29.832927553471002</v>
      </c>
      <c r="M61" s="6"/>
    </row>
    <row r="62" spans="1:13" x14ac:dyDescent="0.4">
      <c r="A62" s="27" t="s">
        <v>68</v>
      </c>
      <c r="B62" s="157">
        <v>301</v>
      </c>
      <c r="C62" s="173" t="s">
        <v>69</v>
      </c>
      <c r="D62" s="53">
        <v>0.63800000000000001</v>
      </c>
      <c r="E62" s="53">
        <v>0.99399999999999999</v>
      </c>
      <c r="F62" s="13">
        <f>D62/E62*100</f>
        <v>64.185110663983906</v>
      </c>
      <c r="G62" s="169">
        <f>D62/$D$7*100</f>
        <v>3.9676566436368397E-6</v>
      </c>
      <c r="H62" s="53">
        <v>3.1589999999999998</v>
      </c>
      <c r="I62" s="53">
        <v>4.4470000000000001</v>
      </c>
      <c r="J62" s="167">
        <f>H62/I62*100</f>
        <v>71.036653923993697</v>
      </c>
      <c r="K62" s="163">
        <f t="shared" si="4"/>
        <v>3.8018387852228588E-6</v>
      </c>
      <c r="L62" s="169">
        <f t="shared" si="1"/>
        <v>20.196264640709085</v>
      </c>
      <c r="M62" s="6"/>
    </row>
    <row r="63" spans="1:13" x14ac:dyDescent="0.4">
      <c r="A63" s="11"/>
      <c r="B63" s="174">
        <v>302</v>
      </c>
      <c r="C63" s="56" t="s">
        <v>70</v>
      </c>
      <c r="D63" s="54">
        <v>378385.64299999998</v>
      </c>
      <c r="E63" s="54">
        <v>299034.88199999998</v>
      </c>
      <c r="F63" s="13">
        <f>D63/E63*100</f>
        <v>126.53562034946813</v>
      </c>
      <c r="G63" s="169">
        <f t="shared" si="3"/>
        <v>2.3531415522033661</v>
      </c>
      <c r="H63" s="54">
        <v>916903.92599999998</v>
      </c>
      <c r="I63" s="54">
        <v>772711.745</v>
      </c>
      <c r="J63" s="167">
        <f>H63/I63*100</f>
        <v>118.66053957805443</v>
      </c>
      <c r="K63" s="168">
        <f t="shared" si="4"/>
        <v>1.1034887332035168</v>
      </c>
      <c r="L63" s="169">
        <f t="shared" si="1"/>
        <v>41.267752516963263</v>
      </c>
      <c r="M63" s="6"/>
    </row>
    <row r="64" spans="1:13" x14ac:dyDescent="0.4">
      <c r="A64" s="11"/>
      <c r="B64" s="174">
        <v>304</v>
      </c>
      <c r="C64" s="56" t="s">
        <v>71</v>
      </c>
      <c r="D64" s="53">
        <v>4320468.5719999997</v>
      </c>
      <c r="E64" s="53">
        <v>3711376.824</v>
      </c>
      <c r="F64" s="13">
        <f t="shared" si="2"/>
        <v>116.41147684226634</v>
      </c>
      <c r="G64" s="169">
        <f t="shared" si="3"/>
        <v>26.868551462883961</v>
      </c>
      <c r="H64" s="54">
        <v>14831413.978</v>
      </c>
      <c r="I64" s="54">
        <v>12612186.514</v>
      </c>
      <c r="J64" s="167">
        <f t="shared" si="0"/>
        <v>117.59589791616682</v>
      </c>
      <c r="K64" s="168">
        <f t="shared" si="4"/>
        <v>17.849523552154746</v>
      </c>
      <c r="L64" s="169">
        <f t="shared" si="1"/>
        <v>29.130523754570635</v>
      </c>
      <c r="M64" s="6"/>
    </row>
    <row r="65" spans="1:13" ht="19.5" thickBot="1" x14ac:dyDescent="0.45">
      <c r="A65" s="20" t="s">
        <v>72</v>
      </c>
      <c r="B65" s="21" t="s">
        <v>73</v>
      </c>
      <c r="C65" s="22"/>
      <c r="D65" s="64">
        <f>SUM(D62:D64)</f>
        <v>4698854.8530000001</v>
      </c>
      <c r="E65" s="52">
        <f>SUM(E62:E64)</f>
        <v>4010412.7</v>
      </c>
      <c r="F65" s="23">
        <f t="shared" si="2"/>
        <v>117.16636676818821</v>
      </c>
      <c r="G65" s="24">
        <f t="shared" si="3"/>
        <v>29.221696982743978</v>
      </c>
      <c r="H65" s="79">
        <f>SUM(H62:H64)</f>
        <v>15748321.063000001</v>
      </c>
      <c r="I65" s="51">
        <f>SUM(I62:I64)</f>
        <v>13384902.706</v>
      </c>
      <c r="J65" s="25">
        <f t="shared" si="0"/>
        <v>117.65734431480448</v>
      </c>
      <c r="K65" s="26">
        <f t="shared" si="4"/>
        <v>18.953016087197049</v>
      </c>
      <c r="L65" s="24">
        <f t="shared" si="1"/>
        <v>29.837179685393618</v>
      </c>
      <c r="M65" s="6"/>
    </row>
    <row r="66" spans="1:13" x14ac:dyDescent="0.4">
      <c r="A66" s="27" t="s">
        <v>74</v>
      </c>
      <c r="B66" s="157">
        <v>305</v>
      </c>
      <c r="C66" s="175" t="s">
        <v>75</v>
      </c>
      <c r="D66" s="53">
        <v>283924.08500000002</v>
      </c>
      <c r="E66" s="53">
        <v>239244.889</v>
      </c>
      <c r="F66" s="10">
        <f t="shared" si="2"/>
        <v>118.67508902144198</v>
      </c>
      <c r="G66" s="161">
        <f t="shared" si="3"/>
        <v>1.7656947995905343</v>
      </c>
      <c r="H66" s="60">
        <v>1189549.875</v>
      </c>
      <c r="I66" s="60">
        <v>894872.74800000002</v>
      </c>
      <c r="J66" s="162">
        <f t="shared" si="0"/>
        <v>132.92950060872789</v>
      </c>
      <c r="K66" s="163">
        <f t="shared" si="4"/>
        <v>1.4316166039037679</v>
      </c>
      <c r="L66" s="164">
        <f t="shared" si="1"/>
        <v>23.868195101949805</v>
      </c>
      <c r="M66" s="6"/>
    </row>
    <row r="67" spans="1:13" x14ac:dyDescent="0.4">
      <c r="A67" s="11"/>
      <c r="B67" s="174">
        <v>306</v>
      </c>
      <c r="C67" s="56" t="s">
        <v>76</v>
      </c>
      <c r="D67" s="54">
        <v>12685.857</v>
      </c>
      <c r="E67" s="54">
        <v>7200.6279999999997</v>
      </c>
      <c r="F67" s="13">
        <f t="shared" si="2"/>
        <v>176.17709177588401</v>
      </c>
      <c r="G67" s="169">
        <f t="shared" si="3"/>
        <v>7.8892045150904241E-2</v>
      </c>
      <c r="H67" s="54">
        <v>34999.180999999997</v>
      </c>
      <c r="I67" s="54">
        <v>23377.904999999999</v>
      </c>
      <c r="J67" s="167">
        <f t="shared" si="0"/>
        <v>149.71051084346522</v>
      </c>
      <c r="K67" s="168">
        <f t="shared" si="4"/>
        <v>4.2121318068007257E-2</v>
      </c>
      <c r="L67" s="169">
        <f t="shared" si="1"/>
        <v>36.246153874286371</v>
      </c>
      <c r="M67" s="6"/>
    </row>
    <row r="68" spans="1:13" x14ac:dyDescent="0.4">
      <c r="A68" s="11"/>
      <c r="B68" s="174">
        <v>307</v>
      </c>
      <c r="C68" s="56" t="s">
        <v>77</v>
      </c>
      <c r="D68" s="54">
        <v>5506.8059999999996</v>
      </c>
      <c r="E68" s="54">
        <v>2892.7240000000002</v>
      </c>
      <c r="F68" s="13">
        <f t="shared" si="2"/>
        <v>190.36748753078413</v>
      </c>
      <c r="G68" s="169">
        <f t="shared" si="3"/>
        <v>3.424626239987337E-2</v>
      </c>
      <c r="H68" s="54">
        <v>13760.014999999999</v>
      </c>
      <c r="I68" s="54">
        <v>6606.9380000000001</v>
      </c>
      <c r="J68" s="167">
        <f t="shared" si="0"/>
        <v>208.26614386270913</v>
      </c>
      <c r="K68" s="168">
        <f t="shared" si="4"/>
        <v>1.6560100890233714E-2</v>
      </c>
      <c r="L68" s="169">
        <f t="shared" si="1"/>
        <v>40.020348815026722</v>
      </c>
      <c r="M68" s="6"/>
    </row>
    <row r="69" spans="1:13" x14ac:dyDescent="0.4">
      <c r="A69" s="11"/>
      <c r="B69" s="174">
        <v>308</v>
      </c>
      <c r="C69" s="56" t="s">
        <v>78</v>
      </c>
      <c r="D69" s="54">
        <v>116.795</v>
      </c>
      <c r="E69" s="54">
        <v>108.413</v>
      </c>
      <c r="F69" s="13">
        <f t="shared" si="2"/>
        <v>107.73154510990379</v>
      </c>
      <c r="G69" s="169">
        <f t="shared" si="3"/>
        <v>7.2633614058552462E-4</v>
      </c>
      <c r="H69" s="54">
        <v>2300.71</v>
      </c>
      <c r="I69" s="54">
        <v>2545.482</v>
      </c>
      <c r="J69" s="167">
        <f t="shared" si="0"/>
        <v>90.384060857629322</v>
      </c>
      <c r="K69" s="168">
        <f t="shared" si="4"/>
        <v>2.7688915832700485E-3</v>
      </c>
      <c r="L69" s="169">
        <f t="shared" si="1"/>
        <v>5.0764763920702745</v>
      </c>
      <c r="M69" s="6"/>
    </row>
    <row r="70" spans="1:13" x14ac:dyDescent="0.4">
      <c r="A70" s="11"/>
      <c r="B70" s="174">
        <v>309</v>
      </c>
      <c r="C70" s="56" t="s">
        <v>79</v>
      </c>
      <c r="D70" s="54">
        <v>3139.76</v>
      </c>
      <c r="E70" s="54">
        <v>1631.6189999999999</v>
      </c>
      <c r="F70" s="13">
        <f t="shared" si="2"/>
        <v>192.4321793261785</v>
      </c>
      <c r="G70" s="169">
        <f t="shared" si="3"/>
        <v>1.95258458047417E-2</v>
      </c>
      <c r="H70" s="54">
        <v>19490.684000000001</v>
      </c>
      <c r="I70" s="54">
        <v>10087.137000000001</v>
      </c>
      <c r="J70" s="167">
        <f t="shared" si="0"/>
        <v>193.22315142542428</v>
      </c>
      <c r="K70" s="168">
        <f t="shared" si="4"/>
        <v>2.3456928895765308E-2</v>
      </c>
      <c r="L70" s="169">
        <f t="shared" si="1"/>
        <v>16.109029318827396</v>
      </c>
      <c r="M70" s="6"/>
    </row>
    <row r="71" spans="1:13" x14ac:dyDescent="0.4">
      <c r="A71" s="11"/>
      <c r="B71" s="174">
        <v>310</v>
      </c>
      <c r="C71" s="56" t="s">
        <v>80</v>
      </c>
      <c r="D71" s="54">
        <v>3649.0770000000002</v>
      </c>
      <c r="E71" s="54">
        <v>2474.0520000000001</v>
      </c>
      <c r="F71" s="13">
        <f t="shared" si="2"/>
        <v>147.4939491975108</v>
      </c>
      <c r="G71" s="169">
        <f t="shared" si="3"/>
        <v>2.2693236053593087E-2</v>
      </c>
      <c r="H71" s="54">
        <v>10423.596</v>
      </c>
      <c r="I71" s="54">
        <v>5251.0290000000005</v>
      </c>
      <c r="J71" s="167">
        <f t="shared" si="0"/>
        <v>198.50577858168367</v>
      </c>
      <c r="K71" s="168">
        <f t="shared" si="4"/>
        <v>1.2544739333426352E-2</v>
      </c>
      <c r="L71" s="169">
        <f t="shared" si="1"/>
        <v>35.007851417111716</v>
      </c>
      <c r="M71" s="6"/>
    </row>
    <row r="72" spans="1:13" x14ac:dyDescent="0.4">
      <c r="A72" s="11"/>
      <c r="B72" s="174">
        <v>311</v>
      </c>
      <c r="C72" s="56" t="s">
        <v>81</v>
      </c>
      <c r="D72" s="54">
        <v>14669.08</v>
      </c>
      <c r="E72" s="54">
        <v>8781.4670000000006</v>
      </c>
      <c r="F72" s="13">
        <f t="shared" si="2"/>
        <v>167.04589335699831</v>
      </c>
      <c r="G72" s="169">
        <f t="shared" si="3"/>
        <v>9.1225505827649364E-2</v>
      </c>
      <c r="H72" s="54">
        <v>33808.796000000002</v>
      </c>
      <c r="I72" s="54">
        <v>22271.972000000002</v>
      </c>
      <c r="J72" s="167">
        <f t="shared" si="0"/>
        <v>151.79974184593982</v>
      </c>
      <c r="K72" s="168">
        <f t="shared" si="4"/>
        <v>4.0688696395849142E-2</v>
      </c>
      <c r="L72" s="169">
        <f t="shared" si="1"/>
        <v>43.388353729011818</v>
      </c>
      <c r="M72" s="6"/>
    </row>
    <row r="73" spans="1:13" x14ac:dyDescent="0.4">
      <c r="A73" s="11"/>
      <c r="B73" s="174">
        <v>312</v>
      </c>
      <c r="C73" s="56" t="s">
        <v>82</v>
      </c>
      <c r="D73" s="54">
        <v>32657.688999999998</v>
      </c>
      <c r="E73" s="54">
        <v>20643.611000000001</v>
      </c>
      <c r="F73" s="13">
        <f t="shared" si="2"/>
        <v>158.1975604946247</v>
      </c>
      <c r="G73" s="169">
        <f t="shared" si="3"/>
        <v>0.20309482245560459</v>
      </c>
      <c r="H73" s="54">
        <v>527663.93999999994</v>
      </c>
      <c r="I73" s="54">
        <v>491850.05599999998</v>
      </c>
      <c r="J73" s="167">
        <f t="shared" si="0"/>
        <v>107.28146384515202</v>
      </c>
      <c r="K73" s="168">
        <f t="shared" si="4"/>
        <v>0.63504059280009717</v>
      </c>
      <c r="L73" s="169">
        <f t="shared" si="1"/>
        <v>6.1891075975364176</v>
      </c>
      <c r="M73" s="6"/>
    </row>
    <row r="74" spans="1:13" x14ac:dyDescent="0.4">
      <c r="A74" s="11"/>
      <c r="B74" s="174">
        <v>314</v>
      </c>
      <c r="C74" s="56" t="s">
        <v>83</v>
      </c>
      <c r="D74" s="54">
        <v>189.191</v>
      </c>
      <c r="E74" s="54">
        <v>138.899</v>
      </c>
      <c r="F74" s="13">
        <f t="shared" si="2"/>
        <v>136.20760408642252</v>
      </c>
      <c r="G74" s="169">
        <f t="shared" si="3"/>
        <v>1.1765594483797764E-3</v>
      </c>
      <c r="H74" s="54">
        <v>1316.097</v>
      </c>
      <c r="I74" s="54">
        <v>899.51599999999996</v>
      </c>
      <c r="J74" s="167">
        <f t="shared" ref="J74:J138" si="5">H74/I74*100</f>
        <v>146.31168317183909</v>
      </c>
      <c r="K74" s="168">
        <f t="shared" si="4"/>
        <v>1.5839153592008383E-3</v>
      </c>
      <c r="L74" s="169">
        <f t="shared" si="1"/>
        <v>14.375156238483941</v>
      </c>
      <c r="M74" s="6"/>
    </row>
    <row r="75" spans="1:13" x14ac:dyDescent="0.4">
      <c r="A75" s="11"/>
      <c r="B75" s="174">
        <v>315</v>
      </c>
      <c r="C75" s="56" t="s">
        <v>84</v>
      </c>
      <c r="D75" s="54">
        <v>495.04700000000003</v>
      </c>
      <c r="E75" s="54">
        <v>484.541</v>
      </c>
      <c r="F75" s="13">
        <f t="shared" ref="F75:F110" si="6">D75/E75*100</f>
        <v>102.1682375691634</v>
      </c>
      <c r="G75" s="169">
        <f t="shared" ref="G75:G139" si="7">D75/$D$7*100</f>
        <v>3.0786465806622049E-3</v>
      </c>
      <c r="H75" s="54">
        <v>22025.698</v>
      </c>
      <c r="I75" s="54">
        <v>22007.066999999999</v>
      </c>
      <c r="J75" s="167">
        <f t="shared" si="5"/>
        <v>100.08465916880247</v>
      </c>
      <c r="K75" s="168">
        <f t="shared" ref="K75:K139" si="8">H75/$H$7*100</f>
        <v>2.6507804029124893E-2</v>
      </c>
      <c r="L75" s="169">
        <f t="shared" ref="L75:L139" si="9">D75/H75*100</f>
        <v>2.2475882489626438</v>
      </c>
      <c r="M75" s="6"/>
    </row>
    <row r="76" spans="1:13" x14ac:dyDescent="0.4">
      <c r="A76" s="11"/>
      <c r="B76" s="174">
        <v>316</v>
      </c>
      <c r="C76" s="56" t="s">
        <v>85</v>
      </c>
      <c r="D76" s="54">
        <v>5781.5910000000003</v>
      </c>
      <c r="E76" s="54">
        <v>5423.5860000000002</v>
      </c>
      <c r="F76" s="13">
        <f t="shared" si="6"/>
        <v>106.60089099721107</v>
      </c>
      <c r="G76" s="169">
        <f t="shared" si="7"/>
        <v>3.5955122166051665E-2</v>
      </c>
      <c r="H76" s="54">
        <v>20844.071</v>
      </c>
      <c r="I76" s="54">
        <v>18123.262999999999</v>
      </c>
      <c r="J76" s="167">
        <f t="shared" si="5"/>
        <v>115.0127932260322</v>
      </c>
      <c r="K76" s="168">
        <f t="shared" si="8"/>
        <v>2.5085722560854389E-2</v>
      </c>
      <c r="L76" s="169">
        <f t="shared" si="9"/>
        <v>27.737340752677348</v>
      </c>
      <c r="M76" s="6"/>
    </row>
    <row r="77" spans="1:13" x14ac:dyDescent="0.4">
      <c r="A77" s="11"/>
      <c r="B77" s="174">
        <v>317</v>
      </c>
      <c r="C77" s="56" t="s">
        <v>86</v>
      </c>
      <c r="D77" s="54">
        <v>2.351</v>
      </c>
      <c r="E77" s="54">
        <v>19.286000000000001</v>
      </c>
      <c r="F77" s="13">
        <f t="shared" si="6"/>
        <v>12.190189774966296</v>
      </c>
      <c r="G77" s="169">
        <f t="shared" si="7"/>
        <v>1.4620628164874938E-5</v>
      </c>
      <c r="H77" s="54">
        <v>146.70599999999999</v>
      </c>
      <c r="I77" s="54">
        <v>213.60900000000001</v>
      </c>
      <c r="J77" s="167">
        <f t="shared" si="5"/>
        <v>68.679690462480508</v>
      </c>
      <c r="K77" s="168">
        <f t="shared" si="8"/>
        <v>1.7655984831430979E-4</v>
      </c>
      <c r="L77" s="169">
        <f t="shared" si="9"/>
        <v>1.6025247774460487</v>
      </c>
      <c r="M77" s="6"/>
    </row>
    <row r="78" spans="1:13" x14ac:dyDescent="0.4">
      <c r="A78" s="11"/>
      <c r="B78" s="174">
        <v>319</v>
      </c>
      <c r="C78" s="56" t="s">
        <v>87</v>
      </c>
      <c r="D78" s="54">
        <v>947.78200000000004</v>
      </c>
      <c r="E78" s="54">
        <v>990.39</v>
      </c>
      <c r="F78" s="13">
        <f t="shared" si="6"/>
        <v>95.697856400004042</v>
      </c>
      <c r="G78" s="169">
        <f t="shared" si="7"/>
        <v>5.8941591677420238E-3</v>
      </c>
      <c r="H78" s="54">
        <v>6541.0590000000002</v>
      </c>
      <c r="I78" s="54">
        <v>11919.448</v>
      </c>
      <c r="J78" s="167">
        <f t="shared" si="5"/>
        <v>54.877197333299335</v>
      </c>
      <c r="K78" s="168">
        <f t="shared" si="8"/>
        <v>7.8721278260940313E-3</v>
      </c>
      <c r="L78" s="169">
        <f t="shared" si="9"/>
        <v>14.489733237385568</v>
      </c>
      <c r="M78" s="6"/>
    </row>
    <row r="79" spans="1:13" x14ac:dyDescent="0.4">
      <c r="A79" s="11"/>
      <c r="B79" s="174">
        <v>320</v>
      </c>
      <c r="C79" s="56" t="s">
        <v>88</v>
      </c>
      <c r="D79" s="54">
        <v>1483.8030000000001</v>
      </c>
      <c r="E79" s="54">
        <v>3113.6190000000001</v>
      </c>
      <c r="F79" s="13">
        <f t="shared" si="6"/>
        <v>47.655252617613137</v>
      </c>
      <c r="G79" s="169">
        <f t="shared" si="7"/>
        <v>9.2276188570505867E-3</v>
      </c>
      <c r="H79" s="54">
        <v>8546.0259999999998</v>
      </c>
      <c r="I79" s="54">
        <v>13457.478999999999</v>
      </c>
      <c r="J79" s="167">
        <f t="shared" si="5"/>
        <v>63.503914811979278</v>
      </c>
      <c r="K79" s="168">
        <f t="shared" si="8"/>
        <v>1.0285094367307047E-2</v>
      </c>
      <c r="L79" s="169">
        <f t="shared" si="9"/>
        <v>17.36249105724696</v>
      </c>
      <c r="M79" s="6"/>
    </row>
    <row r="80" spans="1:13" x14ac:dyDescent="0.4">
      <c r="A80" s="11"/>
      <c r="B80" s="174">
        <v>321</v>
      </c>
      <c r="C80" s="56" t="s">
        <v>89</v>
      </c>
      <c r="D80" s="54">
        <v>78.527000000000001</v>
      </c>
      <c r="E80" s="54">
        <v>61.749000000000002</v>
      </c>
      <c r="F80" s="13">
        <f t="shared" si="6"/>
        <v>127.17129022332345</v>
      </c>
      <c r="G80" s="169">
        <f t="shared" si="7"/>
        <v>4.883513687380409E-4</v>
      </c>
      <c r="H80" s="54">
        <v>1618.066</v>
      </c>
      <c r="I80" s="54">
        <v>1372.8589999999999</v>
      </c>
      <c r="J80" s="167">
        <f t="shared" si="5"/>
        <v>117.86104763854119</v>
      </c>
      <c r="K80" s="168">
        <f t="shared" si="8"/>
        <v>1.9473333573442259E-3</v>
      </c>
      <c r="L80" s="169">
        <f t="shared" si="9"/>
        <v>4.8531394887476775</v>
      </c>
      <c r="M80" s="6"/>
    </row>
    <row r="81" spans="1:13" x14ac:dyDescent="0.4">
      <c r="A81" s="11"/>
      <c r="B81" s="174">
        <v>322</v>
      </c>
      <c r="C81" s="56" t="s">
        <v>90</v>
      </c>
      <c r="D81" s="54">
        <v>914.24599999999998</v>
      </c>
      <c r="E81" s="54">
        <v>513.322</v>
      </c>
      <c r="F81" s="13">
        <f t="shared" si="6"/>
        <v>178.1038022917389</v>
      </c>
      <c r="G81" s="169">
        <f t="shared" si="7"/>
        <v>5.6856022191511067E-3</v>
      </c>
      <c r="H81" s="54">
        <v>3071.6660000000002</v>
      </c>
      <c r="I81" s="54">
        <v>1753.7449999999999</v>
      </c>
      <c r="J81" s="167">
        <f t="shared" si="5"/>
        <v>175.14895266985795</v>
      </c>
      <c r="K81" s="168">
        <f t="shared" si="8"/>
        <v>3.6967328059671909E-3</v>
      </c>
      <c r="L81" s="169">
        <f t="shared" si="9"/>
        <v>29.763848022538909</v>
      </c>
      <c r="M81" s="6"/>
    </row>
    <row r="82" spans="1:13" x14ac:dyDescent="0.4">
      <c r="A82" s="11"/>
      <c r="B82" s="174">
        <v>323</v>
      </c>
      <c r="C82" s="56" t="s">
        <v>91</v>
      </c>
      <c r="D82" s="54">
        <v>7423.9120000000003</v>
      </c>
      <c r="E82" s="54">
        <v>4183.9769999999999</v>
      </c>
      <c r="F82" s="13">
        <f t="shared" si="6"/>
        <v>177.43673065124403</v>
      </c>
      <c r="G82" s="169">
        <f t="shared" si="7"/>
        <v>4.6168548226606987E-2</v>
      </c>
      <c r="H82" s="54">
        <v>25498.787</v>
      </c>
      <c r="I82" s="54">
        <v>17066.535</v>
      </c>
      <c r="J82" s="167">
        <f t="shared" si="5"/>
        <v>149.40810773833121</v>
      </c>
      <c r="K82" s="168">
        <f t="shared" si="8"/>
        <v>3.0687647164525614E-2</v>
      </c>
      <c r="L82" s="169">
        <f t="shared" si="9"/>
        <v>29.114765341582721</v>
      </c>
      <c r="M82" s="6"/>
    </row>
    <row r="83" spans="1:13" x14ac:dyDescent="0.4">
      <c r="A83" s="11"/>
      <c r="B83" s="174">
        <v>324</v>
      </c>
      <c r="C83" s="56" t="s">
        <v>92</v>
      </c>
      <c r="D83" s="54">
        <v>61988.377</v>
      </c>
      <c r="E83" s="54">
        <v>36970.089</v>
      </c>
      <c r="F83" s="13">
        <f t="shared" si="6"/>
        <v>167.6717007632846</v>
      </c>
      <c r="G83" s="169">
        <f t="shared" si="7"/>
        <v>0.38549936650833083</v>
      </c>
      <c r="H83" s="54">
        <v>92413.514999999999</v>
      </c>
      <c r="I83" s="54">
        <v>58487.947</v>
      </c>
      <c r="J83" s="167">
        <f t="shared" si="5"/>
        <v>158.00437481589157</v>
      </c>
      <c r="K83" s="168">
        <f t="shared" si="8"/>
        <v>0.11121914707368609</v>
      </c>
      <c r="L83" s="169">
        <f t="shared" si="9"/>
        <v>67.077176969191143</v>
      </c>
      <c r="M83" s="6"/>
    </row>
    <row r="84" spans="1:13" x14ac:dyDescent="0.4">
      <c r="A84" s="11"/>
      <c r="B84" s="174">
        <v>325</v>
      </c>
      <c r="C84" s="56" t="s">
        <v>93</v>
      </c>
      <c r="D84" s="62">
        <v>8.5500000000000007</v>
      </c>
      <c r="E84" s="62"/>
      <c r="F84" s="13" t="s">
        <v>294</v>
      </c>
      <c r="G84" s="169"/>
      <c r="H84" s="54">
        <v>130.755</v>
      </c>
      <c r="I84" s="54">
        <v>44.573</v>
      </c>
      <c r="J84" s="167">
        <f t="shared" si="5"/>
        <v>293.35023444686243</v>
      </c>
      <c r="K84" s="168">
        <f t="shared" si="8"/>
        <v>1.5736290926299931E-4</v>
      </c>
      <c r="L84" s="169">
        <f t="shared" si="9"/>
        <v>6.5389468853963528</v>
      </c>
      <c r="M84" s="6"/>
    </row>
    <row r="85" spans="1:13" x14ac:dyDescent="0.4">
      <c r="A85" s="11"/>
      <c r="B85" s="174">
        <v>326</v>
      </c>
      <c r="C85" s="56" t="s">
        <v>94</v>
      </c>
      <c r="D85" s="54">
        <v>938.11199999999997</v>
      </c>
      <c r="E85" s="54">
        <v>782.13</v>
      </c>
      <c r="F85" s="13">
        <f t="shared" si="6"/>
        <v>119.94323194353879</v>
      </c>
      <c r="G85" s="169">
        <f t="shared" si="7"/>
        <v>5.8340224283314149E-3</v>
      </c>
      <c r="H85" s="54">
        <v>1853.3309999999999</v>
      </c>
      <c r="I85" s="54">
        <v>1393.826</v>
      </c>
      <c r="J85" s="167">
        <f t="shared" si="5"/>
        <v>132.96717093812282</v>
      </c>
      <c r="K85" s="168">
        <f t="shared" si="8"/>
        <v>2.2304734655447501E-3</v>
      </c>
      <c r="L85" s="169">
        <f t="shared" si="9"/>
        <v>50.617617684051041</v>
      </c>
      <c r="M85" s="6"/>
    </row>
    <row r="86" spans="1:13" x14ac:dyDescent="0.4">
      <c r="A86" s="11"/>
      <c r="B86" s="174">
        <v>327</v>
      </c>
      <c r="C86" s="56" t="s">
        <v>95</v>
      </c>
      <c r="D86" s="54">
        <v>1443.3610000000001</v>
      </c>
      <c r="E86" s="54">
        <v>1110.864</v>
      </c>
      <c r="F86" s="13">
        <f t="shared" si="6"/>
        <v>129.93138674041106</v>
      </c>
      <c r="G86" s="169">
        <f t="shared" si="7"/>
        <v>8.9761142019064467E-3</v>
      </c>
      <c r="H86" s="54">
        <v>2108.7950000000001</v>
      </c>
      <c r="I86" s="54">
        <v>1674.1179999999999</v>
      </c>
      <c r="J86" s="167">
        <f t="shared" si="5"/>
        <v>125.96453774465121</v>
      </c>
      <c r="K86" s="168">
        <f t="shared" si="8"/>
        <v>2.5379229569750042E-3</v>
      </c>
      <c r="L86" s="169">
        <f t="shared" si="9"/>
        <v>68.444822754226948</v>
      </c>
      <c r="M86" s="6"/>
    </row>
    <row r="87" spans="1:13" x14ac:dyDescent="0.4">
      <c r="A87" s="11"/>
      <c r="B87" s="174">
        <v>328</v>
      </c>
      <c r="C87" s="56" t="s">
        <v>96</v>
      </c>
      <c r="D87" s="54">
        <v>513.23099999999999</v>
      </c>
      <c r="E87" s="54">
        <v>349.02600000000001</v>
      </c>
      <c r="F87" s="13">
        <f t="shared" si="6"/>
        <v>147.04663835931993</v>
      </c>
      <c r="G87" s="169">
        <f t="shared" si="7"/>
        <v>3.191731013903415E-3</v>
      </c>
      <c r="H87" s="54">
        <v>1680.5419999999999</v>
      </c>
      <c r="I87" s="54">
        <v>1310.4559999999999</v>
      </c>
      <c r="J87" s="167">
        <f t="shared" si="5"/>
        <v>128.24100923647953</v>
      </c>
      <c r="K87" s="168">
        <f t="shared" si="8"/>
        <v>2.0225228729965155E-3</v>
      </c>
      <c r="L87" s="169">
        <f t="shared" si="9"/>
        <v>30.539611625297081</v>
      </c>
      <c r="M87" s="6"/>
    </row>
    <row r="88" spans="1:13" x14ac:dyDescent="0.4">
      <c r="A88" s="11"/>
      <c r="B88" s="174">
        <v>329</v>
      </c>
      <c r="C88" s="56" t="s">
        <v>97</v>
      </c>
      <c r="D88" s="54">
        <v>124.767</v>
      </c>
      <c r="E88" s="54">
        <v>91.191999999999993</v>
      </c>
      <c r="F88" s="13">
        <f t="shared" si="6"/>
        <v>136.81792262479163</v>
      </c>
      <c r="G88" s="169">
        <f t="shared" si="7"/>
        <v>7.759131919383034E-4</v>
      </c>
      <c r="H88" s="54">
        <v>683.32500000000005</v>
      </c>
      <c r="I88" s="54">
        <v>555.13400000000001</v>
      </c>
      <c r="J88" s="167">
        <f t="shared" si="5"/>
        <v>123.09190213534029</v>
      </c>
      <c r="K88" s="168">
        <f t="shared" si="8"/>
        <v>8.2237780560696732E-4</v>
      </c>
      <c r="L88" s="169">
        <f t="shared" si="9"/>
        <v>18.258808034244318</v>
      </c>
      <c r="M88" s="6"/>
    </row>
    <row r="89" spans="1:13" x14ac:dyDescent="0.4">
      <c r="A89" s="11"/>
      <c r="B89" s="174">
        <v>330</v>
      </c>
      <c r="C89" s="56" t="s">
        <v>98</v>
      </c>
      <c r="D89" s="54">
        <v>317.33600000000001</v>
      </c>
      <c r="E89" s="54">
        <v>295.58600000000001</v>
      </c>
      <c r="F89" s="13">
        <f t="shared" si="6"/>
        <v>107.3582645998119</v>
      </c>
      <c r="G89" s="169">
        <f t="shared" si="7"/>
        <v>1.9734800762776492E-3</v>
      </c>
      <c r="H89" s="54">
        <v>1164.7329999999999</v>
      </c>
      <c r="I89" s="54">
        <v>806.54899999999998</v>
      </c>
      <c r="J89" s="167">
        <f t="shared" si="5"/>
        <v>144.40945311444187</v>
      </c>
      <c r="K89" s="168">
        <f t="shared" si="8"/>
        <v>1.401749634007273E-3</v>
      </c>
      <c r="L89" s="169">
        <f t="shared" si="9"/>
        <v>27.245385852379904</v>
      </c>
      <c r="M89" s="6"/>
    </row>
    <row r="90" spans="1:13" x14ac:dyDescent="0.4">
      <c r="A90" s="11"/>
      <c r="B90" s="174">
        <v>331</v>
      </c>
      <c r="C90" s="56" t="s">
        <v>99</v>
      </c>
      <c r="D90" s="54">
        <v>230.20699999999999</v>
      </c>
      <c r="E90" s="54">
        <v>231.37299999999999</v>
      </c>
      <c r="F90" s="13">
        <f t="shared" si="6"/>
        <v>99.496051829729481</v>
      </c>
      <c r="G90" s="169">
        <f t="shared" si="7"/>
        <v>1.4316337507236769E-3</v>
      </c>
      <c r="H90" s="54">
        <v>619.13599999999997</v>
      </c>
      <c r="I90" s="54">
        <v>878.65099999999995</v>
      </c>
      <c r="J90" s="167">
        <f t="shared" si="5"/>
        <v>70.464382331551434</v>
      </c>
      <c r="K90" s="168">
        <f t="shared" si="8"/>
        <v>7.4512670406069628E-4</v>
      </c>
      <c r="L90" s="169">
        <f t="shared" si="9"/>
        <v>37.181976173247882</v>
      </c>
      <c r="M90" s="6"/>
    </row>
    <row r="91" spans="1:13" x14ac:dyDescent="0.4">
      <c r="A91" s="11"/>
      <c r="B91" s="174">
        <v>332</v>
      </c>
      <c r="C91" s="56" t="s">
        <v>100</v>
      </c>
      <c r="D91" s="54">
        <v>22.132999999999999</v>
      </c>
      <c r="E91" s="54">
        <v>8.7970000000000006</v>
      </c>
      <c r="F91" s="13">
        <f t="shared" si="6"/>
        <v>251.59713538706376</v>
      </c>
      <c r="G91" s="169">
        <f t="shared" si="7"/>
        <v>1.376428597078592E-4</v>
      </c>
      <c r="H91" s="54">
        <v>177.684</v>
      </c>
      <c r="I91" s="54">
        <v>544.69799999999998</v>
      </c>
      <c r="J91" s="167">
        <f t="shared" si="5"/>
        <v>32.620644834385295</v>
      </c>
      <c r="K91" s="168">
        <f t="shared" si="8"/>
        <v>2.1384169759846103E-4</v>
      </c>
      <c r="L91" s="169">
        <f t="shared" si="9"/>
        <v>12.456383242160239</v>
      </c>
      <c r="M91" s="6"/>
    </row>
    <row r="92" spans="1:13" x14ac:dyDescent="0.4">
      <c r="A92" s="11"/>
      <c r="B92" s="174">
        <v>333</v>
      </c>
      <c r="C92" s="56" t="s">
        <v>101</v>
      </c>
      <c r="D92" s="54">
        <v>67.468999999999994</v>
      </c>
      <c r="E92" s="54">
        <v>60.325000000000003</v>
      </c>
      <c r="F92" s="13">
        <f t="shared" si="6"/>
        <v>111.84251968503935</v>
      </c>
      <c r="G92" s="169">
        <f t="shared" si="7"/>
        <v>4.1958279951337607E-4</v>
      </c>
      <c r="H92" s="54">
        <v>506.17700000000002</v>
      </c>
      <c r="I92" s="54">
        <v>353.83499999999998</v>
      </c>
      <c r="J92" s="167">
        <f t="shared" si="5"/>
        <v>143.05453106674014</v>
      </c>
      <c r="K92" s="168">
        <f t="shared" si="8"/>
        <v>6.0918118100277015E-4</v>
      </c>
      <c r="L92" s="169">
        <f t="shared" si="9"/>
        <v>13.329131904452392</v>
      </c>
      <c r="M92" s="6"/>
    </row>
    <row r="93" spans="1:13" x14ac:dyDescent="0.4">
      <c r="A93" s="11"/>
      <c r="B93" s="174">
        <v>334</v>
      </c>
      <c r="C93" s="56" t="s">
        <v>102</v>
      </c>
      <c r="D93" s="54">
        <v>10.481999999999999</v>
      </c>
      <c r="E93" s="54">
        <v>5.8730000000000002</v>
      </c>
      <c r="F93" s="13">
        <f t="shared" si="6"/>
        <v>178.47777966967476</v>
      </c>
      <c r="G93" s="169">
        <f t="shared" si="7"/>
        <v>6.5186484229782691E-5</v>
      </c>
      <c r="H93" s="54">
        <v>41.898000000000003</v>
      </c>
      <c r="I93" s="54">
        <v>28.448</v>
      </c>
      <c r="J93" s="167">
        <f t="shared" si="5"/>
        <v>147.279246344207</v>
      </c>
      <c r="K93" s="168">
        <f t="shared" si="8"/>
        <v>5.042400804788456E-5</v>
      </c>
      <c r="L93" s="169">
        <f t="shared" si="9"/>
        <v>25.01790061578118</v>
      </c>
      <c r="M93" s="6"/>
    </row>
    <row r="94" spans="1:13" x14ac:dyDescent="0.4">
      <c r="A94" s="11"/>
      <c r="B94" s="174">
        <v>335</v>
      </c>
      <c r="C94" s="56" t="s">
        <v>103</v>
      </c>
      <c r="D94" s="54">
        <v>136.91900000000001</v>
      </c>
      <c r="E94" s="54">
        <v>154.84399999999999</v>
      </c>
      <c r="F94" s="13">
        <f t="shared" si="6"/>
        <v>88.423833019038526</v>
      </c>
      <c r="G94" s="169">
        <f t="shared" si="7"/>
        <v>8.5148523509422016E-4</v>
      </c>
      <c r="H94" s="54">
        <v>387.68700000000001</v>
      </c>
      <c r="I94" s="54">
        <v>782.13099999999997</v>
      </c>
      <c r="J94" s="167">
        <f t="shared" si="5"/>
        <v>49.568039113652318</v>
      </c>
      <c r="K94" s="168">
        <f t="shared" si="8"/>
        <v>4.6657913046112514E-4</v>
      </c>
      <c r="L94" s="169">
        <f t="shared" si="9"/>
        <v>35.316892235231002</v>
      </c>
      <c r="M94" s="6"/>
    </row>
    <row r="95" spans="1:13" x14ac:dyDescent="0.4">
      <c r="A95" s="11"/>
      <c r="B95" s="174">
        <v>336</v>
      </c>
      <c r="C95" s="56" t="s">
        <v>104</v>
      </c>
      <c r="D95" s="54">
        <v>122.895</v>
      </c>
      <c r="E95" s="54">
        <v>97.665999999999997</v>
      </c>
      <c r="F95" s="13">
        <f t="shared" si="6"/>
        <v>125.83191694141259</v>
      </c>
      <c r="G95" s="169">
        <f t="shared" si="7"/>
        <v>7.6427141570493636E-4</v>
      </c>
      <c r="H95" s="54">
        <v>513.08799999999997</v>
      </c>
      <c r="I95" s="54">
        <v>536.41800000000001</v>
      </c>
      <c r="J95" s="167">
        <f t="shared" si="5"/>
        <v>95.650779802318326</v>
      </c>
      <c r="K95" s="168">
        <f t="shared" si="8"/>
        <v>6.1749853074783974E-4</v>
      </c>
      <c r="L95" s="169">
        <f t="shared" si="9"/>
        <v>23.952031620306848</v>
      </c>
      <c r="M95" s="6"/>
    </row>
    <row r="96" spans="1:13" x14ac:dyDescent="0.4">
      <c r="A96" s="11"/>
      <c r="B96" s="174">
        <v>337</v>
      </c>
      <c r="C96" s="56" t="s">
        <v>105</v>
      </c>
      <c r="D96" s="54">
        <v>11.065</v>
      </c>
      <c r="E96" s="54">
        <v>20.213999999999999</v>
      </c>
      <c r="F96" s="13">
        <f t="shared" si="6"/>
        <v>54.739289601266449</v>
      </c>
      <c r="G96" s="169">
        <f t="shared" si="7"/>
        <v>6.8812101507588757E-5</v>
      </c>
      <c r="H96" s="54">
        <v>164.065</v>
      </c>
      <c r="I96" s="54">
        <v>205.12700000000001</v>
      </c>
      <c r="J96" s="167">
        <f t="shared" si="5"/>
        <v>79.982157395174696</v>
      </c>
      <c r="K96" s="168">
        <f t="shared" si="8"/>
        <v>1.9745130746995514E-4</v>
      </c>
      <c r="L96" s="169">
        <f t="shared" si="9"/>
        <v>6.7442781824276956</v>
      </c>
      <c r="M96" s="6"/>
    </row>
    <row r="97" spans="1:13" x14ac:dyDescent="0.4">
      <c r="A97" s="11"/>
      <c r="B97" s="174">
        <v>338</v>
      </c>
      <c r="C97" s="56" t="s">
        <v>106</v>
      </c>
      <c r="D97" s="59">
        <v>1.133</v>
      </c>
      <c r="E97" s="59"/>
      <c r="F97" s="13" t="s">
        <v>294</v>
      </c>
      <c r="G97" s="169"/>
      <c r="H97" s="54">
        <v>127.538</v>
      </c>
      <c r="I97" s="54">
        <v>176.304</v>
      </c>
      <c r="J97" s="167">
        <f>H97/I97*100</f>
        <v>72.33982212541973</v>
      </c>
      <c r="K97" s="168">
        <f t="shared" si="8"/>
        <v>1.5349126780302402E-4</v>
      </c>
      <c r="L97" s="169">
        <f>D97/H97*100</f>
        <v>0.88836268406278918</v>
      </c>
      <c r="M97" s="6"/>
    </row>
    <row r="98" spans="1:13" x14ac:dyDescent="0.4">
      <c r="A98" s="11"/>
      <c r="B98" s="174">
        <v>401</v>
      </c>
      <c r="C98" s="56" t="s">
        <v>107</v>
      </c>
      <c r="D98" s="54">
        <v>23690.056</v>
      </c>
      <c r="E98" s="54">
        <v>15929.281000000001</v>
      </c>
      <c r="F98" s="13">
        <f t="shared" si="6"/>
        <v>148.72018391790564</v>
      </c>
      <c r="G98" s="169">
        <f t="shared" si="7"/>
        <v>0.14732603146791345</v>
      </c>
      <c r="H98" s="54">
        <v>133519.82199999999</v>
      </c>
      <c r="I98" s="54">
        <v>85710.236999999994</v>
      </c>
      <c r="J98" s="167">
        <f t="shared" si="5"/>
        <v>155.78048395782639</v>
      </c>
      <c r="K98" s="168">
        <f t="shared" si="8"/>
        <v>0.16069035703566073</v>
      </c>
      <c r="L98" s="169">
        <f t="shared" si="9"/>
        <v>17.742725870320591</v>
      </c>
      <c r="M98" s="6"/>
    </row>
    <row r="99" spans="1:13" x14ac:dyDescent="0.4">
      <c r="A99" s="11"/>
      <c r="B99" s="174">
        <v>402</v>
      </c>
      <c r="C99" s="56" t="s">
        <v>108</v>
      </c>
      <c r="D99" s="54">
        <v>1209.3399999999999</v>
      </c>
      <c r="E99" s="54">
        <v>1198.144</v>
      </c>
      <c r="F99" s="13">
        <f t="shared" si="6"/>
        <v>100.93444527535922</v>
      </c>
      <c r="G99" s="169">
        <f t="shared" si="7"/>
        <v>7.5207615758867957E-3</v>
      </c>
      <c r="H99" s="54">
        <v>1998.635</v>
      </c>
      <c r="I99" s="54">
        <v>1906.2550000000001</v>
      </c>
      <c r="J99" s="167">
        <f t="shared" si="5"/>
        <v>104.8461512232099</v>
      </c>
      <c r="K99" s="168">
        <f t="shared" si="8"/>
        <v>2.405346014721079E-3</v>
      </c>
      <c r="L99" s="169">
        <f t="shared" si="9"/>
        <v>60.508296912642876</v>
      </c>
      <c r="M99" s="6"/>
    </row>
    <row r="100" spans="1:13" x14ac:dyDescent="0.4">
      <c r="A100" s="11"/>
      <c r="B100" s="174">
        <v>403</v>
      </c>
      <c r="C100" s="56" t="s">
        <v>109</v>
      </c>
      <c r="D100" s="54">
        <v>1714.2439999999999</v>
      </c>
      <c r="E100" s="54">
        <v>1030.655</v>
      </c>
      <c r="F100" s="13">
        <f t="shared" si="6"/>
        <v>166.32568609282444</v>
      </c>
      <c r="G100" s="169">
        <f t="shared" si="7"/>
        <v>1.0660707829803433E-2</v>
      </c>
      <c r="H100" s="54">
        <v>9148.8089999999993</v>
      </c>
      <c r="I100" s="54">
        <v>6076.7510000000002</v>
      </c>
      <c r="J100" s="167">
        <f t="shared" si="5"/>
        <v>150.55428468271941</v>
      </c>
      <c r="K100" s="168">
        <f t="shared" si="8"/>
        <v>1.1010540327570735E-2</v>
      </c>
      <c r="L100" s="169">
        <f t="shared" si="9"/>
        <v>18.737346030505172</v>
      </c>
      <c r="M100" s="6"/>
    </row>
    <row r="101" spans="1:13" x14ac:dyDescent="0.4">
      <c r="A101" s="11"/>
      <c r="B101" s="174">
        <v>404</v>
      </c>
      <c r="C101" s="56" t="s">
        <v>110</v>
      </c>
      <c r="D101" s="54">
        <v>1250.277</v>
      </c>
      <c r="E101" s="54">
        <v>993.77599999999995</v>
      </c>
      <c r="F101" s="13">
        <f t="shared" si="6"/>
        <v>125.81074608362448</v>
      </c>
      <c r="G101" s="169">
        <f t="shared" si="7"/>
        <v>7.7753445853234121E-3</v>
      </c>
      <c r="H101" s="54">
        <v>6427.6369999999997</v>
      </c>
      <c r="I101" s="54">
        <v>5377.12</v>
      </c>
      <c r="J101" s="167">
        <f t="shared" si="5"/>
        <v>119.53679664950754</v>
      </c>
      <c r="K101" s="168">
        <f t="shared" si="8"/>
        <v>7.7356250851324778E-3</v>
      </c>
      <c r="L101" s="169">
        <f t="shared" si="9"/>
        <v>19.45158072865658</v>
      </c>
      <c r="M101" s="6"/>
    </row>
    <row r="102" spans="1:13" x14ac:dyDescent="0.4">
      <c r="A102" s="11"/>
      <c r="B102" s="174">
        <v>405</v>
      </c>
      <c r="C102" s="56" t="s">
        <v>111</v>
      </c>
      <c r="D102" s="54">
        <v>279.54000000000002</v>
      </c>
      <c r="E102" s="54">
        <v>166.75399999999999</v>
      </c>
      <c r="F102" s="13">
        <f t="shared" si="6"/>
        <v>167.63615865286593</v>
      </c>
      <c r="G102" s="169">
        <f t="shared" si="7"/>
        <v>1.7384306240787494E-3</v>
      </c>
      <c r="H102" s="54">
        <v>425.65800000000002</v>
      </c>
      <c r="I102" s="54">
        <v>305.31099999999998</v>
      </c>
      <c r="J102" s="167">
        <f t="shared" si="5"/>
        <v>139.41783951446232</v>
      </c>
      <c r="K102" s="168">
        <f t="shared" si="8"/>
        <v>5.1227701603051329E-4</v>
      </c>
      <c r="L102" s="169">
        <f t="shared" si="9"/>
        <v>65.672441255655954</v>
      </c>
      <c r="M102" s="6"/>
    </row>
    <row r="103" spans="1:13" x14ac:dyDescent="0.4">
      <c r="A103" s="11"/>
      <c r="B103" s="174">
        <v>406</v>
      </c>
      <c r="C103" s="56" t="s">
        <v>112</v>
      </c>
      <c r="D103" s="54">
        <v>7508.0720000000001</v>
      </c>
      <c r="E103" s="54">
        <v>4507.1319999999996</v>
      </c>
      <c r="F103" s="13">
        <f t="shared" si="6"/>
        <v>166.58203043531898</v>
      </c>
      <c r="G103" s="169">
        <f t="shared" si="7"/>
        <v>4.6691930645303657E-2</v>
      </c>
      <c r="H103" s="54">
        <v>47759.019</v>
      </c>
      <c r="I103" s="54">
        <v>24561.458999999999</v>
      </c>
      <c r="J103" s="167">
        <f t="shared" si="5"/>
        <v>194.4469951886816</v>
      </c>
      <c r="K103" s="168">
        <f t="shared" si="8"/>
        <v>5.7477711547450273E-2</v>
      </c>
      <c r="L103" s="169">
        <f t="shared" si="9"/>
        <v>15.720741667662812</v>
      </c>
      <c r="M103" s="6"/>
    </row>
    <row r="104" spans="1:13" x14ac:dyDescent="0.4">
      <c r="A104" s="11"/>
      <c r="B104" s="174">
        <v>407</v>
      </c>
      <c r="C104" s="56" t="s">
        <v>113</v>
      </c>
      <c r="D104" s="54">
        <v>19010.791000000001</v>
      </c>
      <c r="E104" s="54">
        <v>10952.098</v>
      </c>
      <c r="F104" s="13">
        <f t="shared" si="6"/>
        <v>173.5812718257269</v>
      </c>
      <c r="G104" s="169">
        <f t="shared" si="7"/>
        <v>0.11822616177420289</v>
      </c>
      <c r="H104" s="54">
        <v>77186.108999999997</v>
      </c>
      <c r="I104" s="54">
        <v>49964.726000000002</v>
      </c>
      <c r="J104" s="167">
        <f t="shared" si="5"/>
        <v>154.48120139796222</v>
      </c>
      <c r="K104" s="168">
        <f t="shared" si="8"/>
        <v>9.2893049343665435E-2</v>
      </c>
      <c r="L104" s="169">
        <f t="shared" si="9"/>
        <v>24.629808713378726</v>
      </c>
      <c r="M104" s="6"/>
    </row>
    <row r="105" spans="1:13" x14ac:dyDescent="0.4">
      <c r="A105" s="11"/>
      <c r="B105" s="174">
        <v>408</v>
      </c>
      <c r="C105" s="56" t="s">
        <v>114</v>
      </c>
      <c r="D105" s="54">
        <v>3744.761</v>
      </c>
      <c r="E105" s="54">
        <v>2009.5889999999999</v>
      </c>
      <c r="F105" s="13">
        <f t="shared" si="6"/>
        <v>186.34462071597727</v>
      </c>
      <c r="G105" s="169">
        <f t="shared" si="7"/>
        <v>2.3288285047777642E-2</v>
      </c>
      <c r="H105" s="54">
        <v>10350.921</v>
      </c>
      <c r="I105" s="54">
        <v>7151.0929999999998</v>
      </c>
      <c r="J105" s="167">
        <f t="shared" si="5"/>
        <v>144.74599896826962</v>
      </c>
      <c r="K105" s="168">
        <f t="shared" si="8"/>
        <v>1.2457275378467166E-2</v>
      </c>
      <c r="L105" s="169">
        <f t="shared" si="9"/>
        <v>36.1780463786749</v>
      </c>
      <c r="M105" s="6"/>
    </row>
    <row r="106" spans="1:13" x14ac:dyDescent="0.4">
      <c r="A106" s="11"/>
      <c r="B106" s="174">
        <v>409</v>
      </c>
      <c r="C106" s="56" t="s">
        <v>115</v>
      </c>
      <c r="D106" s="54">
        <v>34152.883999999998</v>
      </c>
      <c r="E106" s="54">
        <v>15770.281000000001</v>
      </c>
      <c r="F106" s="13">
        <f t="shared" si="6"/>
        <v>216.56484117182183</v>
      </c>
      <c r="G106" s="169">
        <f t="shared" si="7"/>
        <v>0.21239328699366508</v>
      </c>
      <c r="H106" s="54">
        <v>203078.47500000001</v>
      </c>
      <c r="I106" s="54">
        <v>107996.726</v>
      </c>
      <c r="J106" s="167">
        <f t="shared" si="5"/>
        <v>188.04132543795819</v>
      </c>
      <c r="K106" s="168">
        <f t="shared" si="8"/>
        <v>0.24440380585593882</v>
      </c>
      <c r="L106" s="169">
        <f t="shared" si="9"/>
        <v>16.81757950959598</v>
      </c>
      <c r="M106" s="6"/>
    </row>
    <row r="107" spans="1:13" x14ac:dyDescent="0.4">
      <c r="A107" s="11"/>
      <c r="B107" s="174">
        <v>410</v>
      </c>
      <c r="C107" s="56" t="s">
        <v>116</v>
      </c>
      <c r="D107" s="54">
        <v>192762.85500000001</v>
      </c>
      <c r="E107" s="54">
        <v>129240.92</v>
      </c>
      <c r="F107" s="13">
        <f t="shared" si="6"/>
        <v>149.15001765694643</v>
      </c>
      <c r="G107" s="169">
        <f t="shared" si="7"/>
        <v>1.1987724487259481</v>
      </c>
      <c r="H107" s="54">
        <v>459618.03899999999</v>
      </c>
      <c r="I107" s="54">
        <v>315410.96000000002</v>
      </c>
      <c r="J107" s="167">
        <f t="shared" si="5"/>
        <v>145.72037667936459</v>
      </c>
      <c r="K107" s="168">
        <f t="shared" si="8"/>
        <v>0.55314773252873461</v>
      </c>
      <c r="L107" s="169">
        <f t="shared" si="9"/>
        <v>41.93979318553248</v>
      </c>
      <c r="M107" s="6"/>
    </row>
    <row r="108" spans="1:13" x14ac:dyDescent="0.4">
      <c r="A108" s="11"/>
      <c r="B108" s="174">
        <v>411</v>
      </c>
      <c r="C108" s="56" t="s">
        <v>117</v>
      </c>
      <c r="D108" s="54">
        <v>2820.6010000000001</v>
      </c>
      <c r="E108" s="54">
        <v>1944.5619999999999</v>
      </c>
      <c r="F108" s="13">
        <f t="shared" si="6"/>
        <v>145.05071064846481</v>
      </c>
      <c r="G108" s="169">
        <f t="shared" si="7"/>
        <v>1.7541028678211151E-2</v>
      </c>
      <c r="H108" s="54">
        <v>9611.9279999999999</v>
      </c>
      <c r="I108" s="54">
        <v>7278.0690000000004</v>
      </c>
      <c r="J108" s="167">
        <f t="shared" si="5"/>
        <v>132.06700843314346</v>
      </c>
      <c r="K108" s="168">
        <f t="shared" si="8"/>
        <v>1.1567901447030573E-2</v>
      </c>
      <c r="L108" s="169">
        <f t="shared" si="9"/>
        <v>29.344799503283838</v>
      </c>
      <c r="M108" s="6"/>
    </row>
    <row r="109" spans="1:13" x14ac:dyDescent="0.4">
      <c r="A109" s="11"/>
      <c r="B109" s="174">
        <v>412</v>
      </c>
      <c r="C109" s="56" t="s">
        <v>118</v>
      </c>
      <c r="D109" s="54">
        <v>2116.2530000000002</v>
      </c>
      <c r="E109" s="54">
        <v>932.327</v>
      </c>
      <c r="F109" s="13">
        <f t="shared" si="6"/>
        <v>226.98613254791508</v>
      </c>
      <c r="G109" s="169">
        <f t="shared" si="7"/>
        <v>1.3160760619226322E-2</v>
      </c>
      <c r="H109" s="54">
        <v>7271.3019999999997</v>
      </c>
      <c r="I109" s="54">
        <v>4372.7709999999997</v>
      </c>
      <c r="J109" s="167">
        <f t="shared" si="5"/>
        <v>166.28590886648306</v>
      </c>
      <c r="K109" s="168">
        <f t="shared" si="8"/>
        <v>8.7509711815981443E-3</v>
      </c>
      <c r="L109" s="169">
        <f t="shared" si="9"/>
        <v>29.104182442154102</v>
      </c>
      <c r="M109" s="6"/>
    </row>
    <row r="110" spans="1:13" x14ac:dyDescent="0.4">
      <c r="A110" s="11"/>
      <c r="B110" s="174">
        <v>413</v>
      </c>
      <c r="C110" s="56" t="s">
        <v>119</v>
      </c>
      <c r="D110" s="54">
        <v>59127.741000000002</v>
      </c>
      <c r="E110" s="54">
        <v>33342.656000000003</v>
      </c>
      <c r="F110" s="13">
        <f t="shared" si="6"/>
        <v>177.33362633138762</v>
      </c>
      <c r="G110" s="169">
        <f t="shared" si="7"/>
        <v>0.3677093642662827</v>
      </c>
      <c r="H110" s="54">
        <v>95498.498999999996</v>
      </c>
      <c r="I110" s="54">
        <v>57790.527000000002</v>
      </c>
      <c r="J110" s="167">
        <f t="shared" si="5"/>
        <v>165.24939978484707</v>
      </c>
      <c r="K110" s="168">
        <f t="shared" si="8"/>
        <v>0.11493190801796974</v>
      </c>
      <c r="L110" s="169">
        <f t="shared" si="9"/>
        <v>61.914838054156228</v>
      </c>
      <c r="M110" s="6"/>
    </row>
    <row r="111" spans="1:13" x14ac:dyDescent="0.4">
      <c r="A111" s="11"/>
      <c r="B111" s="174">
        <v>414</v>
      </c>
      <c r="C111" s="56" t="s">
        <v>120</v>
      </c>
      <c r="D111" s="176"/>
      <c r="E111" s="176"/>
      <c r="F111" s="13"/>
      <c r="G111" s="169"/>
      <c r="H111" s="54">
        <v>4.8869999999999996</v>
      </c>
      <c r="I111" s="54">
        <v>2.5409999999999999</v>
      </c>
      <c r="J111" s="167">
        <f t="shared" si="5"/>
        <v>192.32585596221958</v>
      </c>
      <c r="K111" s="168">
        <f t="shared" si="8"/>
        <v>5.8814770950883531E-6</v>
      </c>
      <c r="L111" s="169">
        <f t="shared" si="9"/>
        <v>0</v>
      </c>
      <c r="M111" s="6"/>
    </row>
    <row r="112" spans="1:13" ht="19.5" thickBot="1" x14ac:dyDescent="0.45">
      <c r="A112" s="20" t="s">
        <v>122</v>
      </c>
      <c r="B112" s="21" t="s">
        <v>123</v>
      </c>
      <c r="C112" s="22"/>
      <c r="D112" s="64">
        <f>SUM(D66:D111)</f>
        <v>788989.05100000009</v>
      </c>
      <c r="E112" s="52">
        <f>SUM(E66:E111)</f>
        <v>556102.92599999998</v>
      </c>
      <c r="F112" s="25">
        <f t="shared" ref="F112:F175" si="10">D112/E112*100</f>
        <v>141.8782412592449</v>
      </c>
      <c r="G112" s="24">
        <f t="shared" si="7"/>
        <v>4.9066420845719056</v>
      </c>
      <c r="H112" s="79">
        <f>SUM(H66:H111)</f>
        <v>3086076.9819999989</v>
      </c>
      <c r="I112" s="51">
        <f>SUM(I66:I111)</f>
        <v>2285359.5490000015</v>
      </c>
      <c r="J112" s="25">
        <f t="shared" si="5"/>
        <v>135.03682531487726</v>
      </c>
      <c r="K112" s="26">
        <f t="shared" si="8"/>
        <v>3.7140763419914853</v>
      </c>
      <c r="L112" s="24">
        <f t="shared" si="9"/>
        <v>25.566084566324676</v>
      </c>
      <c r="M112" s="6"/>
    </row>
    <row r="113" spans="1:13" x14ac:dyDescent="0.4">
      <c r="A113" s="27" t="s">
        <v>124</v>
      </c>
      <c r="B113" s="157">
        <v>201</v>
      </c>
      <c r="C113" s="175" t="s">
        <v>125</v>
      </c>
      <c r="D113" s="66">
        <v>3844.6030000000001</v>
      </c>
      <c r="E113" s="66">
        <v>2687.9380000000001</v>
      </c>
      <c r="F113" s="10">
        <f t="shared" si="10"/>
        <v>143.03168451058025</v>
      </c>
      <c r="G113" s="164">
        <f t="shared" si="7"/>
        <v>2.3909192218019005E-2</v>
      </c>
      <c r="H113" s="53">
        <v>6193.6549999999997</v>
      </c>
      <c r="I113" s="53">
        <v>4868.4780000000001</v>
      </c>
      <c r="J113" s="162">
        <f t="shared" si="5"/>
        <v>127.21953349691628</v>
      </c>
      <c r="K113" s="163">
        <f t="shared" si="8"/>
        <v>7.4540290602372527E-3</v>
      </c>
      <c r="L113" s="164">
        <f t="shared" si="9"/>
        <v>62.073250770344814</v>
      </c>
      <c r="M113" s="6"/>
    </row>
    <row r="114" spans="1:13" x14ac:dyDescent="0.4">
      <c r="A114" s="11"/>
      <c r="B114" s="174">
        <v>202</v>
      </c>
      <c r="C114" s="56" t="s">
        <v>126</v>
      </c>
      <c r="D114" s="54">
        <v>46594.741999999998</v>
      </c>
      <c r="E114" s="54">
        <v>38444.129999999997</v>
      </c>
      <c r="F114" s="13">
        <f t="shared" si="10"/>
        <v>121.20118728138732</v>
      </c>
      <c r="G114" s="169">
        <f t="shared" si="7"/>
        <v>0.28976792735869045</v>
      </c>
      <c r="H114" s="54">
        <v>110792.469</v>
      </c>
      <c r="I114" s="54">
        <v>107919.435</v>
      </c>
      <c r="J114" s="167">
        <f t="shared" si="5"/>
        <v>102.6622025958531</v>
      </c>
      <c r="K114" s="168">
        <f t="shared" si="8"/>
        <v>0.13333811514871832</v>
      </c>
      <c r="L114" s="169">
        <f t="shared" si="9"/>
        <v>42.055874754447437</v>
      </c>
      <c r="M114" s="6"/>
    </row>
    <row r="115" spans="1:13" x14ac:dyDescent="0.4">
      <c r="A115" s="11"/>
      <c r="B115" s="174">
        <v>203</v>
      </c>
      <c r="C115" s="56" t="s">
        <v>127</v>
      </c>
      <c r="D115" s="54">
        <v>47029.828999999998</v>
      </c>
      <c r="E115" s="54">
        <v>42709.182999999997</v>
      </c>
      <c r="F115" s="13">
        <f t="shared" si="10"/>
        <v>110.11643327384652</v>
      </c>
      <c r="G115" s="169">
        <f t="shared" si="7"/>
        <v>0.29247368884162145</v>
      </c>
      <c r="H115" s="54">
        <v>145369.85</v>
      </c>
      <c r="I115" s="54">
        <v>133464.31099999999</v>
      </c>
      <c r="J115" s="167">
        <f t="shared" si="5"/>
        <v>108.92039145955657</v>
      </c>
      <c r="K115" s="168">
        <f t="shared" si="8"/>
        <v>0.17495179928206051</v>
      </c>
      <c r="L115" s="169">
        <f t="shared" si="9"/>
        <v>32.351845310427159</v>
      </c>
      <c r="M115" s="6"/>
    </row>
    <row r="116" spans="1:13" x14ac:dyDescent="0.4">
      <c r="A116" s="11"/>
      <c r="B116" s="174">
        <v>204</v>
      </c>
      <c r="C116" s="56" t="s">
        <v>128</v>
      </c>
      <c r="D116" s="54">
        <v>22131.058000000001</v>
      </c>
      <c r="E116" s="54">
        <v>15247.192999999999</v>
      </c>
      <c r="F116" s="13">
        <f t="shared" si="10"/>
        <v>145.14840862839475</v>
      </c>
      <c r="G116" s="169">
        <f t="shared" si="7"/>
        <v>0.1376307826087966</v>
      </c>
      <c r="H116" s="54">
        <v>62749.565000000002</v>
      </c>
      <c r="I116" s="54">
        <v>48783.525999999998</v>
      </c>
      <c r="J116" s="167">
        <f t="shared" si="5"/>
        <v>128.62859687510084</v>
      </c>
      <c r="K116" s="168">
        <f t="shared" si="8"/>
        <v>7.5518749595714724E-2</v>
      </c>
      <c r="L116" s="169">
        <f t="shared" si="9"/>
        <v>35.268862820005211</v>
      </c>
      <c r="M116" s="6"/>
    </row>
    <row r="117" spans="1:13" x14ac:dyDescent="0.4">
      <c r="A117" s="11"/>
      <c r="B117" s="174">
        <v>205</v>
      </c>
      <c r="C117" s="56" t="s">
        <v>129</v>
      </c>
      <c r="D117" s="54">
        <v>247583.334</v>
      </c>
      <c r="E117" s="54">
        <v>226735.44500000001</v>
      </c>
      <c r="F117" s="13">
        <f t="shared" si="10"/>
        <v>109.19480807246525</v>
      </c>
      <c r="G117" s="169">
        <f t="shared" si="7"/>
        <v>1.5396953918477407</v>
      </c>
      <c r="H117" s="54">
        <v>1137751.048</v>
      </c>
      <c r="I117" s="54">
        <v>1145311.821</v>
      </c>
      <c r="J117" s="167">
        <f t="shared" si="5"/>
        <v>99.339850260743972</v>
      </c>
      <c r="K117" s="168">
        <f t="shared" si="8"/>
        <v>1.3692770060824164</v>
      </c>
      <c r="L117" s="169">
        <f t="shared" si="9"/>
        <v>21.760765189820333</v>
      </c>
      <c r="M117" s="6"/>
    </row>
    <row r="118" spans="1:13" x14ac:dyDescent="0.4">
      <c r="A118" s="11"/>
      <c r="B118" s="174">
        <v>206</v>
      </c>
      <c r="C118" s="56" t="s">
        <v>130</v>
      </c>
      <c r="D118" s="54">
        <v>29484.51</v>
      </c>
      <c r="E118" s="54">
        <v>18531.108</v>
      </c>
      <c r="F118" s="13">
        <f t="shared" si="10"/>
        <v>159.10818716290467</v>
      </c>
      <c r="G118" s="169">
        <f t="shared" si="7"/>
        <v>0.18336114731328657</v>
      </c>
      <c r="H118" s="54">
        <v>110927.101</v>
      </c>
      <c r="I118" s="54">
        <v>95060.013000000006</v>
      </c>
      <c r="J118" s="167">
        <f t="shared" si="5"/>
        <v>116.69165351365982</v>
      </c>
      <c r="K118" s="168">
        <f t="shared" si="8"/>
        <v>0.1335001440057402</v>
      </c>
      <c r="L118" s="169">
        <f t="shared" si="9"/>
        <v>26.58007802800147</v>
      </c>
      <c r="M118" s="6"/>
    </row>
    <row r="119" spans="1:13" x14ac:dyDescent="0.4">
      <c r="A119" s="11"/>
      <c r="B119" s="174">
        <v>207</v>
      </c>
      <c r="C119" s="56" t="s">
        <v>131</v>
      </c>
      <c r="D119" s="54">
        <v>242896.49600000001</v>
      </c>
      <c r="E119" s="54">
        <v>210303.50099999999</v>
      </c>
      <c r="F119" s="13">
        <f t="shared" si="10"/>
        <v>115.49807532685821</v>
      </c>
      <c r="G119" s="169">
        <f t="shared" si="7"/>
        <v>1.5105484264428042</v>
      </c>
      <c r="H119" s="54">
        <v>1381753.7050000001</v>
      </c>
      <c r="I119" s="54">
        <v>1163870.2830000001</v>
      </c>
      <c r="J119" s="167">
        <f t="shared" si="5"/>
        <v>118.7205932810985</v>
      </c>
      <c r="K119" s="168">
        <f t="shared" si="8"/>
        <v>1.6629328354841357</v>
      </c>
      <c r="L119" s="169">
        <f t="shared" si="9"/>
        <v>17.578856139198844</v>
      </c>
      <c r="M119" s="6"/>
    </row>
    <row r="120" spans="1:13" x14ac:dyDescent="0.4">
      <c r="A120" s="11"/>
      <c r="B120" s="174">
        <v>208</v>
      </c>
      <c r="C120" s="56" t="s">
        <v>132</v>
      </c>
      <c r="D120" s="54">
        <v>287153.59100000001</v>
      </c>
      <c r="E120" s="54">
        <v>233824.41</v>
      </c>
      <c r="F120" s="13">
        <f t="shared" si="10"/>
        <v>122.80736258459928</v>
      </c>
      <c r="G120" s="169">
        <f t="shared" si="7"/>
        <v>1.7857787665757459</v>
      </c>
      <c r="H120" s="54">
        <v>789669.75199999998</v>
      </c>
      <c r="I120" s="54">
        <v>699167.06099999999</v>
      </c>
      <c r="J120" s="167">
        <f t="shared" si="5"/>
        <v>112.94435851576823</v>
      </c>
      <c r="K120" s="168">
        <f t="shared" si="8"/>
        <v>0.95036311828772257</v>
      </c>
      <c r="L120" s="169">
        <f t="shared" si="9"/>
        <v>36.363757162120606</v>
      </c>
      <c r="M120" s="6"/>
    </row>
    <row r="121" spans="1:13" x14ac:dyDescent="0.4">
      <c r="A121" s="11"/>
      <c r="B121" s="174">
        <v>209</v>
      </c>
      <c r="C121" s="56" t="s">
        <v>133</v>
      </c>
      <c r="D121" s="54">
        <v>16.384</v>
      </c>
      <c r="E121" s="54">
        <v>91.385999999999996</v>
      </c>
      <c r="F121" s="13">
        <f t="shared" si="10"/>
        <v>17.928347886984877</v>
      </c>
      <c r="G121" s="169">
        <f t="shared" si="7"/>
        <v>1.0189041763220372E-4</v>
      </c>
      <c r="H121" s="54">
        <v>64009.89</v>
      </c>
      <c r="I121" s="54">
        <v>40454.29</v>
      </c>
      <c r="J121" s="167">
        <f t="shared" si="5"/>
        <v>158.2276935276827</v>
      </c>
      <c r="K121" s="168">
        <f t="shared" si="8"/>
        <v>7.7035543665669129E-2</v>
      </c>
      <c r="L121" s="169">
        <f t="shared" si="9"/>
        <v>2.5596044611231172E-2</v>
      </c>
      <c r="M121" s="6"/>
    </row>
    <row r="122" spans="1:13" x14ac:dyDescent="0.4">
      <c r="A122" s="11"/>
      <c r="B122" s="174">
        <v>210</v>
      </c>
      <c r="C122" s="56" t="s">
        <v>134</v>
      </c>
      <c r="D122" s="54">
        <v>208214.31099999999</v>
      </c>
      <c r="E122" s="54">
        <v>168749.239</v>
      </c>
      <c r="F122" s="13">
        <f t="shared" si="10"/>
        <v>123.38681479920628</v>
      </c>
      <c r="G122" s="169">
        <f t="shared" si="7"/>
        <v>1.2948634707514375</v>
      </c>
      <c r="H122" s="54">
        <v>730915.152</v>
      </c>
      <c r="I122" s="54">
        <v>602603.82400000002</v>
      </c>
      <c r="J122" s="167">
        <f t="shared" si="5"/>
        <v>121.29281675451166</v>
      </c>
      <c r="K122" s="168">
        <f t="shared" si="8"/>
        <v>0.87965228666687589</v>
      </c>
      <c r="L122" s="169">
        <f t="shared" si="9"/>
        <v>28.486796371680633</v>
      </c>
      <c r="M122" s="6"/>
    </row>
    <row r="123" spans="1:13" x14ac:dyDescent="0.4">
      <c r="A123" s="11"/>
      <c r="B123" s="174">
        <v>211</v>
      </c>
      <c r="C123" s="56" t="s">
        <v>135</v>
      </c>
      <c r="D123" s="54"/>
      <c r="E123" s="54">
        <v>1.347</v>
      </c>
      <c r="F123" s="13" t="s">
        <v>121</v>
      </c>
      <c r="G123" s="169"/>
      <c r="H123" s="54">
        <v>135.596</v>
      </c>
      <c r="I123" s="54">
        <v>127.381</v>
      </c>
      <c r="J123" s="167">
        <f t="shared" si="5"/>
        <v>106.44915646760506</v>
      </c>
      <c r="K123" s="168">
        <f t="shared" si="8"/>
        <v>1.6318902561604265E-4</v>
      </c>
      <c r="L123" s="169">
        <f t="shared" si="9"/>
        <v>0</v>
      </c>
      <c r="M123" s="6"/>
    </row>
    <row r="124" spans="1:13" x14ac:dyDescent="0.4">
      <c r="A124" s="11"/>
      <c r="B124" s="174">
        <v>212</v>
      </c>
      <c r="C124" s="56" t="s">
        <v>136</v>
      </c>
      <c r="D124" s="54"/>
      <c r="E124" s="54">
        <v>0.218</v>
      </c>
      <c r="F124" s="13"/>
      <c r="G124" s="169"/>
      <c r="H124" s="54">
        <v>85.045000000000002</v>
      </c>
      <c r="I124" s="54">
        <v>7.6639999999999997</v>
      </c>
      <c r="J124" s="167">
        <f t="shared" si="5"/>
        <v>1109.668580375783</v>
      </c>
      <c r="K124" s="168">
        <f t="shared" si="8"/>
        <v>1.0235118059173094E-4</v>
      </c>
      <c r="L124" s="169">
        <f t="shared" si="9"/>
        <v>0</v>
      </c>
      <c r="M124" s="6"/>
    </row>
    <row r="125" spans="1:13" x14ac:dyDescent="0.4">
      <c r="A125" s="11"/>
      <c r="B125" s="174">
        <v>213</v>
      </c>
      <c r="C125" s="56" t="s">
        <v>137</v>
      </c>
      <c r="D125" s="54">
        <v>395586.14600000001</v>
      </c>
      <c r="E125" s="54">
        <v>326649.27</v>
      </c>
      <c r="F125" s="13">
        <f t="shared" si="10"/>
        <v>121.10424921506788</v>
      </c>
      <c r="G125" s="169">
        <f t="shared" si="7"/>
        <v>2.4601097183504588</v>
      </c>
      <c r="H125" s="54">
        <v>2279033.3420000002</v>
      </c>
      <c r="I125" s="54">
        <v>1875241.808</v>
      </c>
      <c r="J125" s="167">
        <f t="shared" si="5"/>
        <v>121.5327715219114</v>
      </c>
      <c r="K125" s="168">
        <f t="shared" si="8"/>
        <v>2.7428038469236062</v>
      </c>
      <c r="L125" s="169">
        <f t="shared" si="9"/>
        <v>17.357628723976781</v>
      </c>
      <c r="M125" s="6"/>
    </row>
    <row r="126" spans="1:13" x14ac:dyDescent="0.4">
      <c r="A126" s="11"/>
      <c r="B126" s="174">
        <v>215</v>
      </c>
      <c r="C126" s="56" t="s">
        <v>138</v>
      </c>
      <c r="D126" s="54">
        <v>22022.109</v>
      </c>
      <c r="E126" s="54">
        <v>17840.66</v>
      </c>
      <c r="F126" s="13">
        <f t="shared" si="10"/>
        <v>123.43774837926401</v>
      </c>
      <c r="G126" s="169">
        <f t="shared" si="7"/>
        <v>0.13695323993847122</v>
      </c>
      <c r="H126" s="54">
        <v>483562.239</v>
      </c>
      <c r="I126" s="54">
        <v>513969.95</v>
      </c>
      <c r="J126" s="167">
        <f t="shared" si="5"/>
        <v>94.08375703676839</v>
      </c>
      <c r="K126" s="168">
        <f t="shared" si="8"/>
        <v>0.58196444295644367</v>
      </c>
      <c r="L126" s="169">
        <f t="shared" si="9"/>
        <v>4.5541415817623427</v>
      </c>
      <c r="M126" s="6"/>
    </row>
    <row r="127" spans="1:13" x14ac:dyDescent="0.4">
      <c r="A127" s="11"/>
      <c r="B127" s="174">
        <v>217</v>
      </c>
      <c r="C127" s="56" t="s">
        <v>139</v>
      </c>
      <c r="D127" s="54">
        <v>22173.118999999999</v>
      </c>
      <c r="E127" s="54">
        <v>8733.48</v>
      </c>
      <c r="F127" s="13">
        <f t="shared" si="10"/>
        <v>253.88641183125168</v>
      </c>
      <c r="G127" s="169">
        <f t="shared" si="7"/>
        <v>0.13789235565909128</v>
      </c>
      <c r="H127" s="54">
        <v>83832.282000000007</v>
      </c>
      <c r="I127" s="54">
        <v>52392.387000000002</v>
      </c>
      <c r="J127" s="167">
        <f t="shared" si="5"/>
        <v>160.00851803144607</v>
      </c>
      <c r="K127" s="168">
        <f t="shared" si="8"/>
        <v>0.10089168127930995</v>
      </c>
      <c r="L127" s="169">
        <f t="shared" si="9"/>
        <v>26.44938020415572</v>
      </c>
      <c r="M127" s="6"/>
    </row>
    <row r="128" spans="1:13" x14ac:dyDescent="0.4">
      <c r="A128" s="11"/>
      <c r="B128" s="174">
        <v>218</v>
      </c>
      <c r="C128" s="56" t="s">
        <v>140</v>
      </c>
      <c r="D128" s="54">
        <v>91656.012000000002</v>
      </c>
      <c r="E128" s="54">
        <v>92248.404999999999</v>
      </c>
      <c r="F128" s="13">
        <f t="shared" si="10"/>
        <v>99.357828463267211</v>
      </c>
      <c r="G128" s="169">
        <f t="shared" si="7"/>
        <v>0.56999934943739483</v>
      </c>
      <c r="H128" s="54">
        <v>263647.51899999997</v>
      </c>
      <c r="I128" s="54">
        <v>230970.454</v>
      </c>
      <c r="J128" s="167">
        <f t="shared" si="5"/>
        <v>114.14772514583184</v>
      </c>
      <c r="K128" s="168">
        <f t="shared" si="8"/>
        <v>0.31729831065589753</v>
      </c>
      <c r="L128" s="169">
        <f t="shared" si="9"/>
        <v>34.76460250703137</v>
      </c>
      <c r="M128" s="6"/>
    </row>
    <row r="129" spans="1:13" x14ac:dyDescent="0.4">
      <c r="A129" s="11"/>
      <c r="B129" s="174">
        <v>219</v>
      </c>
      <c r="C129" s="56" t="s">
        <v>141</v>
      </c>
      <c r="D129" s="54">
        <v>13024.694</v>
      </c>
      <c r="E129" s="54">
        <v>12422.849</v>
      </c>
      <c r="F129" s="13">
        <f t="shared" si="10"/>
        <v>104.84466163921013</v>
      </c>
      <c r="G129" s="169">
        <f t="shared" si="7"/>
        <v>8.0999237743631478E-2</v>
      </c>
      <c r="H129" s="54">
        <v>13390.460999999999</v>
      </c>
      <c r="I129" s="54">
        <v>12685.195</v>
      </c>
      <c r="J129" s="167">
        <f t="shared" si="5"/>
        <v>105.55975686617352</v>
      </c>
      <c r="K129" s="168">
        <f t="shared" si="8"/>
        <v>1.6115344723587863E-2</v>
      </c>
      <c r="L129" s="169">
        <f t="shared" si="9"/>
        <v>97.268451026443387</v>
      </c>
      <c r="M129" s="6"/>
    </row>
    <row r="130" spans="1:13" x14ac:dyDescent="0.4">
      <c r="A130" s="11"/>
      <c r="B130" s="174">
        <v>220</v>
      </c>
      <c r="C130" s="56" t="s">
        <v>142</v>
      </c>
      <c r="D130" s="54">
        <v>123121.88400000001</v>
      </c>
      <c r="E130" s="54">
        <v>84481.388000000006</v>
      </c>
      <c r="F130" s="13">
        <f t="shared" si="10"/>
        <v>145.73847200521848</v>
      </c>
      <c r="G130" s="169">
        <f t="shared" si="7"/>
        <v>0.7656823840590663</v>
      </c>
      <c r="H130" s="54">
        <v>549215.41</v>
      </c>
      <c r="I130" s="54">
        <v>403242.73700000002</v>
      </c>
      <c r="J130" s="167">
        <f t="shared" si="5"/>
        <v>136.19970295956006</v>
      </c>
      <c r="K130" s="168">
        <f t="shared" si="8"/>
        <v>0.66097766609055852</v>
      </c>
      <c r="L130" s="169">
        <f t="shared" si="9"/>
        <v>22.417776660709503</v>
      </c>
      <c r="M130" s="6"/>
    </row>
    <row r="131" spans="1:13" x14ac:dyDescent="0.4">
      <c r="A131" s="11"/>
      <c r="B131" s="174">
        <v>221</v>
      </c>
      <c r="C131" s="56" t="s">
        <v>143</v>
      </c>
      <c r="D131" s="54">
        <v>689.76300000000003</v>
      </c>
      <c r="E131" s="54">
        <v>423.12</v>
      </c>
      <c r="F131" s="13">
        <f t="shared" si="10"/>
        <v>163.01829268292684</v>
      </c>
      <c r="G131" s="169">
        <f t="shared" si="7"/>
        <v>4.2895654380640715E-3</v>
      </c>
      <c r="H131" s="54">
        <v>21817.82</v>
      </c>
      <c r="I131" s="54">
        <v>12422.673000000001</v>
      </c>
      <c r="J131" s="167">
        <f t="shared" si="5"/>
        <v>175.62902927574441</v>
      </c>
      <c r="K131" s="168">
        <f t="shared" si="8"/>
        <v>2.6257624021845834E-2</v>
      </c>
      <c r="L131" s="169">
        <f t="shared" si="9"/>
        <v>3.1614661776474464</v>
      </c>
      <c r="M131" s="6"/>
    </row>
    <row r="132" spans="1:13" x14ac:dyDescent="0.4">
      <c r="A132" s="11"/>
      <c r="B132" s="174">
        <v>222</v>
      </c>
      <c r="C132" s="56" t="s">
        <v>144</v>
      </c>
      <c r="D132" s="54">
        <v>18449.62</v>
      </c>
      <c r="E132" s="54">
        <v>13884.36</v>
      </c>
      <c r="F132" s="13">
        <f t="shared" si="10"/>
        <v>132.88059370399498</v>
      </c>
      <c r="G132" s="169">
        <f t="shared" si="7"/>
        <v>0.11473629681124625</v>
      </c>
      <c r="H132" s="54">
        <v>51887.673999999999</v>
      </c>
      <c r="I132" s="54">
        <v>41746.976999999999</v>
      </c>
      <c r="J132" s="167">
        <f t="shared" si="5"/>
        <v>124.29085344311277</v>
      </c>
      <c r="K132" s="168">
        <f t="shared" si="8"/>
        <v>6.2446524687622566E-2</v>
      </c>
      <c r="L132" s="169">
        <f t="shared" si="9"/>
        <v>35.55684535020783</v>
      </c>
      <c r="M132" s="6"/>
    </row>
    <row r="133" spans="1:13" x14ac:dyDescent="0.4">
      <c r="A133" s="11"/>
      <c r="B133" s="174">
        <v>225</v>
      </c>
      <c r="C133" s="56" t="s">
        <v>145</v>
      </c>
      <c r="D133" s="54">
        <v>21786.594000000001</v>
      </c>
      <c r="E133" s="54">
        <v>20533.606</v>
      </c>
      <c r="F133" s="13">
        <f t="shared" si="10"/>
        <v>106.1021332541396</v>
      </c>
      <c r="G133" s="169">
        <f t="shared" si="7"/>
        <v>0.13548859627949611</v>
      </c>
      <c r="H133" s="54">
        <v>136196.179</v>
      </c>
      <c r="I133" s="54">
        <v>113247.923</v>
      </c>
      <c r="J133" s="167">
        <f t="shared" si="5"/>
        <v>120.2637323423583</v>
      </c>
      <c r="K133" s="168">
        <f t="shared" si="8"/>
        <v>0.16391133767690882</v>
      </c>
      <c r="L133" s="169">
        <f t="shared" si="9"/>
        <v>15.996479607551986</v>
      </c>
      <c r="M133" s="6"/>
    </row>
    <row r="134" spans="1:13" x14ac:dyDescent="0.4">
      <c r="A134" s="11"/>
      <c r="B134" s="174">
        <v>228</v>
      </c>
      <c r="C134" s="56" t="s">
        <v>146</v>
      </c>
      <c r="D134" s="54">
        <v>201.40100000000001</v>
      </c>
      <c r="E134" s="54">
        <v>179.12799999999999</v>
      </c>
      <c r="F134" s="13">
        <f t="shared" si="10"/>
        <v>112.43412531820822</v>
      </c>
      <c r="G134" s="169">
        <f t="shared" si="7"/>
        <v>1.2524921875942056E-3</v>
      </c>
      <c r="H134" s="54">
        <v>5024.174</v>
      </c>
      <c r="I134" s="54">
        <v>2107.7649999999999</v>
      </c>
      <c r="J134" s="167">
        <f t="shared" si="5"/>
        <v>238.36499799550711</v>
      </c>
      <c r="K134" s="168">
        <f t="shared" si="8"/>
        <v>6.0465652348554192E-3</v>
      </c>
      <c r="L134" s="169">
        <f t="shared" si="9"/>
        <v>4.0086390320080474</v>
      </c>
      <c r="M134" s="6"/>
    </row>
    <row r="135" spans="1:13" x14ac:dyDescent="0.4">
      <c r="A135" s="11"/>
      <c r="B135" s="174">
        <v>230</v>
      </c>
      <c r="C135" s="56" t="s">
        <v>147</v>
      </c>
      <c r="D135" s="54">
        <v>3753.4189999999999</v>
      </c>
      <c r="E135" s="54">
        <v>1911.67</v>
      </c>
      <c r="F135" s="13">
        <f t="shared" si="10"/>
        <v>196.34241265490382</v>
      </c>
      <c r="G135" s="169">
        <f t="shared" si="7"/>
        <v>2.3342128262856962E-2</v>
      </c>
      <c r="H135" s="54">
        <v>28821.001</v>
      </c>
      <c r="I135" s="54">
        <v>26149.972000000002</v>
      </c>
      <c r="J135" s="167">
        <f t="shared" si="5"/>
        <v>110.21427097512762</v>
      </c>
      <c r="K135" s="168">
        <f t="shared" si="8"/>
        <v>3.4685913083490595E-2</v>
      </c>
      <c r="L135" s="169">
        <f t="shared" si="9"/>
        <v>13.02320831951673</v>
      </c>
      <c r="M135" s="6"/>
    </row>
    <row r="136" spans="1:13" x14ac:dyDescent="0.4">
      <c r="A136" s="11"/>
      <c r="B136" s="174">
        <v>233</v>
      </c>
      <c r="C136" s="56" t="s">
        <v>148</v>
      </c>
      <c r="D136" s="54">
        <v>2970.0709999999999</v>
      </c>
      <c r="E136" s="54">
        <v>2240.9160000000002</v>
      </c>
      <c r="F136" s="13">
        <f t="shared" si="10"/>
        <v>132.53825667718021</v>
      </c>
      <c r="G136" s="169">
        <f t="shared" si="7"/>
        <v>1.8470567296587949E-2</v>
      </c>
      <c r="H136" s="54">
        <v>13741.226000000001</v>
      </c>
      <c r="I136" s="54">
        <v>16452.316999999999</v>
      </c>
      <c r="J136" s="167">
        <f t="shared" si="5"/>
        <v>83.521524658198615</v>
      </c>
      <c r="K136" s="168">
        <f t="shared" si="8"/>
        <v>1.6537488434097105E-2</v>
      </c>
      <c r="L136" s="169">
        <f t="shared" si="9"/>
        <v>21.614308650479948</v>
      </c>
      <c r="M136" s="6"/>
    </row>
    <row r="137" spans="1:13" x14ac:dyDescent="0.4">
      <c r="A137" s="11"/>
      <c r="B137" s="174">
        <v>234</v>
      </c>
      <c r="C137" s="56" t="s">
        <v>149</v>
      </c>
      <c r="D137" s="54">
        <v>145751.44099999999</v>
      </c>
      <c r="E137" s="54">
        <v>137532.66099999999</v>
      </c>
      <c r="F137" s="13">
        <f t="shared" si="10"/>
        <v>105.97587506868642</v>
      </c>
      <c r="G137" s="169">
        <f t="shared" si="7"/>
        <v>0.90641328088290407</v>
      </c>
      <c r="H137" s="54">
        <v>349023.20500000002</v>
      </c>
      <c r="I137" s="54">
        <v>284340.81199999998</v>
      </c>
      <c r="J137" s="167">
        <f t="shared" si="5"/>
        <v>122.74819170172448</v>
      </c>
      <c r="K137" s="168">
        <f t="shared" si="8"/>
        <v>0.42004746999423515</v>
      </c>
      <c r="L137" s="169">
        <f t="shared" si="9"/>
        <v>41.759813935580581</v>
      </c>
      <c r="M137" s="6"/>
    </row>
    <row r="138" spans="1:13" x14ac:dyDescent="0.4">
      <c r="A138" s="11"/>
      <c r="B138" s="174">
        <v>241</v>
      </c>
      <c r="C138" s="56" t="s">
        <v>150</v>
      </c>
      <c r="D138" s="54">
        <v>685.92399999999998</v>
      </c>
      <c r="E138" s="54">
        <v>673.37300000000005</v>
      </c>
      <c r="F138" s="13">
        <f t="shared" si="10"/>
        <v>101.86390009697448</v>
      </c>
      <c r="G138" s="169">
        <f t="shared" si="7"/>
        <v>4.2656910903290839E-3</v>
      </c>
      <c r="H138" s="54">
        <v>6578.0450000000001</v>
      </c>
      <c r="I138" s="54">
        <v>4034.3229999999999</v>
      </c>
      <c r="J138" s="167">
        <f t="shared" si="5"/>
        <v>163.05201641018829</v>
      </c>
      <c r="K138" s="168">
        <f t="shared" si="8"/>
        <v>7.9166402696870201E-3</v>
      </c>
      <c r="L138" s="169">
        <f t="shared" si="9"/>
        <v>10.427475032475455</v>
      </c>
      <c r="M138" s="6"/>
    </row>
    <row r="139" spans="1:13" x14ac:dyDescent="0.4">
      <c r="A139" s="11"/>
      <c r="B139" s="174">
        <v>242</v>
      </c>
      <c r="C139" s="56" t="s">
        <v>151</v>
      </c>
      <c r="D139" s="54">
        <v>6541.4920000000002</v>
      </c>
      <c r="E139" s="54">
        <v>3966.6179999999999</v>
      </c>
      <c r="F139" s="13">
        <f t="shared" si="10"/>
        <v>164.91358633475673</v>
      </c>
      <c r="G139" s="169">
        <f t="shared" si="7"/>
        <v>4.068086864121824E-2</v>
      </c>
      <c r="H139" s="54">
        <v>21972.814999999999</v>
      </c>
      <c r="I139" s="54">
        <v>17206.206999999999</v>
      </c>
      <c r="J139" s="167">
        <f t="shared" ref="J139:J204" si="11">H139/I139*100</f>
        <v>127.70284002743895</v>
      </c>
      <c r="K139" s="168">
        <f t="shared" si="8"/>
        <v>2.6444159635177777E-2</v>
      </c>
      <c r="L139" s="169">
        <f t="shared" si="9"/>
        <v>29.770841833420072</v>
      </c>
      <c r="M139" s="6"/>
    </row>
    <row r="140" spans="1:13" x14ac:dyDescent="0.4">
      <c r="A140" s="11"/>
      <c r="B140" s="174">
        <v>243</v>
      </c>
      <c r="C140" s="56" t="s">
        <v>152</v>
      </c>
      <c r="D140" s="54">
        <v>10.618</v>
      </c>
      <c r="E140" s="54">
        <v>25.309000000000001</v>
      </c>
      <c r="F140" s="13">
        <f t="shared" si="10"/>
        <v>41.953455292583662</v>
      </c>
      <c r="G140" s="169">
        <f t="shared" ref="G140:G203" si="12">D140/$D$7*100</f>
        <v>6.6032254298018753E-5</v>
      </c>
      <c r="H140" s="54">
        <v>210.43899999999999</v>
      </c>
      <c r="I140" s="54">
        <v>242.67400000000001</v>
      </c>
      <c r="J140" s="167">
        <f t="shared" si="11"/>
        <v>86.716747570815173</v>
      </c>
      <c r="K140" s="168">
        <f t="shared" ref="K140:K205" si="13">H140/$H$7*100</f>
        <v>2.5326215641769962E-4</v>
      </c>
      <c r="L140" s="169">
        <f t="shared" ref="L140:L205" si="14">D140/H140*100</f>
        <v>5.0456426803016559</v>
      </c>
      <c r="M140" s="6"/>
    </row>
    <row r="141" spans="1:13" x14ac:dyDescent="0.4">
      <c r="A141" s="11"/>
      <c r="B141" s="174">
        <v>244</v>
      </c>
      <c r="C141" s="56" t="s">
        <v>153</v>
      </c>
      <c r="D141" s="54">
        <v>40.703000000000003</v>
      </c>
      <c r="E141" s="54">
        <v>1540.8810000000001</v>
      </c>
      <c r="F141" s="13">
        <f t="shared" si="10"/>
        <v>2.6415407808909319</v>
      </c>
      <c r="G141" s="169">
        <f t="shared" si="12"/>
        <v>2.5312778740744563E-4</v>
      </c>
      <c r="H141" s="54">
        <v>1806.9839999999999</v>
      </c>
      <c r="I141" s="54">
        <v>2902.77</v>
      </c>
      <c r="J141" s="167">
        <f t="shared" si="11"/>
        <v>62.250333302328464</v>
      </c>
      <c r="K141" s="168">
        <f t="shared" si="13"/>
        <v>2.1746951109455973E-3</v>
      </c>
      <c r="L141" s="169">
        <f t="shared" si="14"/>
        <v>2.2525379306070228</v>
      </c>
      <c r="M141" s="6"/>
    </row>
    <row r="142" spans="1:13" x14ac:dyDescent="0.4">
      <c r="A142" s="11"/>
      <c r="B142" s="174">
        <v>247</v>
      </c>
      <c r="C142" s="56" t="s">
        <v>154</v>
      </c>
      <c r="D142" s="54">
        <v>413.93700000000001</v>
      </c>
      <c r="E142" s="54">
        <v>258.26100000000002</v>
      </c>
      <c r="F142" s="13">
        <f t="shared" si="10"/>
        <v>160.27855541487099</v>
      </c>
      <c r="G142" s="169">
        <f t="shared" si="12"/>
        <v>2.5742317995252392E-3</v>
      </c>
      <c r="H142" s="54">
        <v>465.52699999999999</v>
      </c>
      <c r="I142" s="54">
        <v>340.39499999999998</v>
      </c>
      <c r="J142" s="167">
        <f t="shared" si="11"/>
        <v>136.76082198622191</v>
      </c>
      <c r="K142" s="168">
        <f t="shared" si="13"/>
        <v>5.60259133956455E-4</v>
      </c>
      <c r="L142" s="169">
        <f t="shared" si="14"/>
        <v>88.917936016600535</v>
      </c>
      <c r="M142" s="6"/>
    </row>
    <row r="143" spans="1:13" x14ac:dyDescent="0.4">
      <c r="A143" s="11"/>
      <c r="B143" s="174">
        <v>248</v>
      </c>
      <c r="C143" s="56" t="s">
        <v>155</v>
      </c>
      <c r="D143" s="176">
        <v>0.50900000000000001</v>
      </c>
      <c r="E143" s="176"/>
      <c r="F143" s="13" t="s">
        <v>294</v>
      </c>
      <c r="G143" s="169"/>
      <c r="H143" s="54">
        <v>131.41</v>
      </c>
      <c r="I143" s="54">
        <v>179.245</v>
      </c>
      <c r="J143" s="167">
        <f t="shared" si="11"/>
        <v>73.313063125889144</v>
      </c>
      <c r="K143" s="168">
        <f t="shared" si="13"/>
        <v>1.5815119808994488E-4</v>
      </c>
      <c r="L143" s="169">
        <f t="shared" si="14"/>
        <v>0.38733734114603152</v>
      </c>
      <c r="M143" s="6"/>
    </row>
    <row r="144" spans="1:13" x14ac:dyDescent="0.4">
      <c r="A144" s="11"/>
      <c r="B144" s="174">
        <v>249</v>
      </c>
      <c r="C144" s="56" t="s">
        <v>156</v>
      </c>
      <c r="D144" s="176">
        <v>3.2210000000000001</v>
      </c>
      <c r="E144" s="176"/>
      <c r="F144" s="13" t="s">
        <v>294</v>
      </c>
      <c r="G144" s="169"/>
      <c r="H144" s="176">
        <v>24.222000000000001</v>
      </c>
      <c r="I144" s="176"/>
      <c r="J144" s="167" t="s">
        <v>357</v>
      </c>
      <c r="K144" s="168"/>
      <c r="L144" s="169"/>
      <c r="M144" s="6"/>
    </row>
    <row r="145" spans="1:13" x14ac:dyDescent="0.4">
      <c r="A145" s="11"/>
      <c r="B145" s="174">
        <v>250</v>
      </c>
      <c r="C145" s="56" t="s">
        <v>157</v>
      </c>
      <c r="D145" s="60"/>
      <c r="E145" s="60">
        <v>10.5</v>
      </c>
      <c r="F145" s="13" t="s">
        <v>296</v>
      </c>
      <c r="G145" s="169"/>
      <c r="H145" s="54"/>
      <c r="I145" s="54">
        <v>15.332000000000001</v>
      </c>
      <c r="J145" s="167" t="s">
        <v>121</v>
      </c>
      <c r="K145" s="168"/>
      <c r="L145" s="169"/>
      <c r="M145" s="6"/>
    </row>
    <row r="146" spans="1:13" x14ac:dyDescent="0.4">
      <c r="A146" s="11"/>
      <c r="B146" s="14"/>
      <c r="C146" s="15" t="s">
        <v>158</v>
      </c>
      <c r="D146" s="57">
        <f>D115+D116+D118+D119+D120+D121+D122+D125+D127+D128+D130+D131+D132+D133+D135+D136+D138+D139</f>
        <v>1524340.2230000005</v>
      </c>
      <c r="E146" s="49">
        <f>E115+E116+E118+E119+E120+E121+E122+E125+E127+E128+E130+E131+E132+E133+E135+E136+E138+E139</f>
        <v>1245202.226</v>
      </c>
      <c r="F146" s="16">
        <f t="shared" si="10"/>
        <v>122.4170814323617</v>
      </c>
      <c r="G146" s="17">
        <f t="shared" si="12"/>
        <v>9.4797156942771377</v>
      </c>
      <c r="H146" s="78">
        <f>H115+H116+H118+H119+H120+H121+H122+H125+H127+H128+H130+H131+H132+H133+H135+H136+H138+H139</f>
        <v>6742138.3280000007</v>
      </c>
      <c r="I146" s="50">
        <f>I115+I116+I118+I119+I120+I121+I122+I125+I127+I128+I130+I131+I132+I133+I135+I136+I138+I139</f>
        <v>5576511.0860000011</v>
      </c>
      <c r="J146" s="18">
        <f t="shared" si="11"/>
        <v>120.90244642257311</v>
      </c>
      <c r="K146" s="19">
        <f t="shared" si="13"/>
        <v>8.1141256697461213</v>
      </c>
      <c r="L146" s="17">
        <f t="shared" si="14"/>
        <v>22.609150818953655</v>
      </c>
      <c r="M146" s="6"/>
    </row>
    <row r="147" spans="1:13" x14ac:dyDescent="0.4">
      <c r="A147" s="11"/>
      <c r="B147" s="14"/>
      <c r="C147" s="15" t="s">
        <v>159</v>
      </c>
      <c r="D147" s="57">
        <f>D113+D114+D126</f>
        <v>72461.453999999998</v>
      </c>
      <c r="E147" s="49">
        <f>E113+E114+E126</f>
        <v>58972.728000000003</v>
      </c>
      <c r="F147" s="16">
        <f t="shared" si="10"/>
        <v>122.87282012797507</v>
      </c>
      <c r="G147" s="17">
        <f t="shared" si="12"/>
        <v>0.4506303595151806</v>
      </c>
      <c r="H147" s="78">
        <f>H113+H114+H126</f>
        <v>600548.36300000001</v>
      </c>
      <c r="I147" s="50">
        <f>I113+I114+I126</f>
        <v>626757.86300000001</v>
      </c>
      <c r="J147" s="18">
        <f t="shared" si="11"/>
        <v>95.818241533572916</v>
      </c>
      <c r="K147" s="19">
        <f t="shared" si="13"/>
        <v>0.72275658716539926</v>
      </c>
      <c r="L147" s="17">
        <f t="shared" si="14"/>
        <v>12.065881528345786</v>
      </c>
      <c r="M147" s="6"/>
    </row>
    <row r="148" spans="1:13" x14ac:dyDescent="0.4">
      <c r="A148" s="11"/>
      <c r="B148" s="14"/>
      <c r="C148" s="15" t="s">
        <v>39</v>
      </c>
      <c r="D148" s="57">
        <f>D149-D146-D147</f>
        <v>407029.85799999966</v>
      </c>
      <c r="E148" s="49">
        <f>E149-E146-E147</f>
        <v>378706.59899999981</v>
      </c>
      <c r="F148" s="16">
        <f t="shared" si="10"/>
        <v>107.47894519788916</v>
      </c>
      <c r="G148" s="17">
        <f t="shared" si="12"/>
        <v>2.531276990991</v>
      </c>
      <c r="H148" s="78">
        <f>H149-H146-H147</f>
        <v>1508048.1109999986</v>
      </c>
      <c r="I148" s="50">
        <f>I149-I146-I147</f>
        <v>1448261.0539999995</v>
      </c>
      <c r="J148" s="18">
        <f t="shared" si="11"/>
        <v>104.12819614494717</v>
      </c>
      <c r="K148" s="19">
        <f t="shared" si="13"/>
        <v>1.8149274448818808</v>
      </c>
      <c r="L148" s="17">
        <f t="shared" si="14"/>
        <v>26.990508792859064</v>
      </c>
      <c r="M148" s="6"/>
    </row>
    <row r="149" spans="1:13" ht="19.5" thickBot="1" x14ac:dyDescent="0.45">
      <c r="A149" s="20" t="s">
        <v>353</v>
      </c>
      <c r="B149" s="21" t="s">
        <v>161</v>
      </c>
      <c r="C149" s="22"/>
      <c r="D149" s="64">
        <f>SUM(D113:D145)</f>
        <v>2003831.5350000001</v>
      </c>
      <c r="E149" s="52">
        <f>SUM(E113:E145)</f>
        <v>1682881.5529999998</v>
      </c>
      <c r="F149" s="23">
        <f t="shared" si="10"/>
        <v>119.07145404427641</v>
      </c>
      <c r="G149" s="24">
        <f t="shared" si="12"/>
        <v>12.461623044783318</v>
      </c>
      <c r="H149" s="79">
        <f>SUM(H113:H145)</f>
        <v>8850734.8019999992</v>
      </c>
      <c r="I149" s="51">
        <f>SUM(I113:I145)</f>
        <v>7651530.0030000005</v>
      </c>
      <c r="J149" s="25">
        <f t="shared" si="11"/>
        <v>115.67274517030994</v>
      </c>
      <c r="K149" s="26">
        <f t="shared" si="13"/>
        <v>10.6518097017934</v>
      </c>
      <c r="L149" s="24">
        <f t="shared" si="14"/>
        <v>22.640284449006366</v>
      </c>
      <c r="M149" s="6"/>
    </row>
    <row r="150" spans="1:13" x14ac:dyDescent="0.4">
      <c r="A150" s="27" t="s">
        <v>162</v>
      </c>
      <c r="B150" s="157">
        <v>150</v>
      </c>
      <c r="C150" s="175" t="s">
        <v>163</v>
      </c>
      <c r="D150" s="53">
        <v>176.91399999999999</v>
      </c>
      <c r="E150" s="53">
        <v>163.55099999999999</v>
      </c>
      <c r="F150" s="10">
        <f t="shared" si="10"/>
        <v>108.17054007618418</v>
      </c>
      <c r="G150" s="164">
        <f t="shared" si="12"/>
        <v>1.1002100430287896E-3</v>
      </c>
      <c r="H150" s="53">
        <v>4014.7779999999998</v>
      </c>
      <c r="I150" s="53">
        <v>5892.4129999999996</v>
      </c>
      <c r="J150" s="162">
        <f t="shared" si="11"/>
        <v>68.134701352400114</v>
      </c>
      <c r="K150" s="163">
        <f t="shared" si="13"/>
        <v>4.8317628092622526E-3</v>
      </c>
      <c r="L150" s="164">
        <f t="shared" si="14"/>
        <v>4.4065699274032086</v>
      </c>
      <c r="M150" s="6"/>
    </row>
    <row r="151" spans="1:13" x14ac:dyDescent="0.4">
      <c r="A151" s="11" t="s">
        <v>164</v>
      </c>
      <c r="B151" s="174">
        <v>151</v>
      </c>
      <c r="C151" s="56" t="s">
        <v>165</v>
      </c>
      <c r="D151" s="54">
        <v>95.765000000000001</v>
      </c>
      <c r="E151" s="54">
        <v>81.245999999999995</v>
      </c>
      <c r="F151" s="13">
        <f t="shared" si="10"/>
        <v>117.87041823597471</v>
      </c>
      <c r="G151" s="169">
        <f t="shared" si="12"/>
        <v>5.9555272488696226E-4</v>
      </c>
      <c r="H151" s="54">
        <v>751.79700000000003</v>
      </c>
      <c r="I151" s="54">
        <v>817.23800000000006</v>
      </c>
      <c r="J151" s="167">
        <f t="shared" si="11"/>
        <v>91.992418365274247</v>
      </c>
      <c r="K151" s="168">
        <f t="shared" si="13"/>
        <v>9.0478347363538757E-4</v>
      </c>
      <c r="L151" s="169">
        <f t="shared" si="14"/>
        <v>12.738146068686094</v>
      </c>
      <c r="M151" s="6"/>
    </row>
    <row r="152" spans="1:13" x14ac:dyDescent="0.4">
      <c r="A152" s="11"/>
      <c r="B152" s="174">
        <v>152</v>
      </c>
      <c r="C152" s="56" t="s">
        <v>166</v>
      </c>
      <c r="D152" s="54">
        <v>1790.645</v>
      </c>
      <c r="E152" s="54">
        <v>1302.4749999999999</v>
      </c>
      <c r="F152" s="13">
        <f t="shared" si="10"/>
        <v>137.48018196126606</v>
      </c>
      <c r="G152" s="169">
        <f t="shared" si="12"/>
        <v>1.1135837822327726E-2</v>
      </c>
      <c r="H152" s="54">
        <v>20276.23</v>
      </c>
      <c r="I152" s="54">
        <v>15178.263000000001</v>
      </c>
      <c r="J152" s="167">
        <f t="shared" si="11"/>
        <v>133.58728861135162</v>
      </c>
      <c r="K152" s="168">
        <f t="shared" si="13"/>
        <v>2.4402329101645862E-2</v>
      </c>
      <c r="L152" s="169">
        <f t="shared" si="14"/>
        <v>8.8312521607813679</v>
      </c>
      <c r="M152" s="6"/>
    </row>
    <row r="153" spans="1:13" x14ac:dyDescent="0.4">
      <c r="A153" s="11"/>
      <c r="B153" s="174">
        <v>153</v>
      </c>
      <c r="C153" s="56" t="s">
        <v>167</v>
      </c>
      <c r="D153" s="54">
        <v>22579.223000000002</v>
      </c>
      <c r="E153" s="54">
        <v>16266.112999999999</v>
      </c>
      <c r="F153" s="13">
        <f t="shared" si="10"/>
        <v>138.81142347898358</v>
      </c>
      <c r="G153" s="169">
        <f t="shared" si="12"/>
        <v>0.14041787483402468</v>
      </c>
      <c r="H153" s="54">
        <v>38352.718999999997</v>
      </c>
      <c r="I153" s="54">
        <v>38737.911999999997</v>
      </c>
      <c r="J153" s="167">
        <f t="shared" si="11"/>
        <v>99.00564336043719</v>
      </c>
      <c r="K153" s="168">
        <f t="shared" si="13"/>
        <v>4.6157282245316122E-2</v>
      </c>
      <c r="L153" s="169">
        <f t="shared" si="14"/>
        <v>58.872548254010368</v>
      </c>
      <c r="M153" s="6"/>
    </row>
    <row r="154" spans="1:13" x14ac:dyDescent="0.4">
      <c r="A154" s="11"/>
      <c r="B154" s="174">
        <v>154</v>
      </c>
      <c r="C154" s="56" t="s">
        <v>168</v>
      </c>
      <c r="D154" s="54">
        <v>237.54300000000001</v>
      </c>
      <c r="E154" s="54">
        <v>236.768</v>
      </c>
      <c r="F154" s="13">
        <f t="shared" si="10"/>
        <v>100.32732463846466</v>
      </c>
      <c r="G154" s="169">
        <f t="shared" si="12"/>
        <v>1.4772555832279401E-3</v>
      </c>
      <c r="H154" s="54">
        <v>1227.1310000000001</v>
      </c>
      <c r="I154" s="54">
        <v>1599.6759999999999</v>
      </c>
      <c r="J154" s="167">
        <f t="shared" si="11"/>
        <v>76.711221522358287</v>
      </c>
      <c r="K154" s="168">
        <f t="shared" si="13"/>
        <v>1.4768452770969648E-3</v>
      </c>
      <c r="L154" s="169">
        <f t="shared" si="14"/>
        <v>19.357590998842014</v>
      </c>
      <c r="M154" s="6"/>
    </row>
    <row r="155" spans="1:13" x14ac:dyDescent="0.4">
      <c r="A155" s="11"/>
      <c r="B155" s="174">
        <v>155</v>
      </c>
      <c r="C155" s="56" t="s">
        <v>169</v>
      </c>
      <c r="D155" s="54">
        <v>450.661</v>
      </c>
      <c r="E155" s="54">
        <v>54.152999999999999</v>
      </c>
      <c r="F155" s="13">
        <f t="shared" si="10"/>
        <v>832.19950879914325</v>
      </c>
      <c r="G155" s="169">
        <f t="shared" si="12"/>
        <v>2.8026145935392192E-3</v>
      </c>
      <c r="H155" s="54">
        <v>2749.5160000000001</v>
      </c>
      <c r="I155" s="54">
        <v>386.64499999999998</v>
      </c>
      <c r="J155" s="167">
        <f t="shared" si="11"/>
        <v>711.12157146736672</v>
      </c>
      <c r="K155" s="168">
        <f t="shared" si="13"/>
        <v>3.3090270874931347E-3</v>
      </c>
      <c r="L155" s="169">
        <f t="shared" si="14"/>
        <v>16.390557465386635</v>
      </c>
      <c r="M155" s="6"/>
    </row>
    <row r="156" spans="1:13" x14ac:dyDescent="0.4">
      <c r="A156" s="11"/>
      <c r="B156" s="174">
        <v>156</v>
      </c>
      <c r="C156" s="56" t="s">
        <v>170</v>
      </c>
      <c r="D156" s="54">
        <v>1734.424</v>
      </c>
      <c r="E156" s="54">
        <v>224.208</v>
      </c>
      <c r="F156" s="13">
        <f t="shared" si="10"/>
        <v>773.57810604438737</v>
      </c>
      <c r="G156" s="169">
        <f t="shared" si="12"/>
        <v>1.0786205182575521E-2</v>
      </c>
      <c r="H156" s="54">
        <v>4037.9769999999999</v>
      </c>
      <c r="I156" s="54">
        <v>12350.875</v>
      </c>
      <c r="J156" s="167">
        <f t="shared" si="11"/>
        <v>32.693853674334811</v>
      </c>
      <c r="K156" s="168">
        <f t="shared" si="13"/>
        <v>4.8596826756688322E-3</v>
      </c>
      <c r="L156" s="169">
        <f t="shared" si="14"/>
        <v>42.952795422064071</v>
      </c>
      <c r="M156" s="6"/>
    </row>
    <row r="157" spans="1:13" x14ac:dyDescent="0.4">
      <c r="A157" s="11"/>
      <c r="B157" s="174">
        <v>157</v>
      </c>
      <c r="C157" s="56" t="s">
        <v>171</v>
      </c>
      <c r="D157" s="54">
        <v>13740.522999999999</v>
      </c>
      <c r="E157" s="54">
        <v>8992.7160000000003</v>
      </c>
      <c r="F157" s="13">
        <f t="shared" si="10"/>
        <v>152.79614078772198</v>
      </c>
      <c r="G157" s="169">
        <f t="shared" si="12"/>
        <v>8.5450904965509084E-2</v>
      </c>
      <c r="H157" s="54">
        <v>18882.296999999999</v>
      </c>
      <c r="I157" s="54">
        <v>13078.111999999999</v>
      </c>
      <c r="J157" s="167">
        <f t="shared" si="11"/>
        <v>144.38090910981646</v>
      </c>
      <c r="K157" s="168">
        <f t="shared" si="13"/>
        <v>2.2724738552927261E-2</v>
      </c>
      <c r="L157" s="169">
        <f t="shared" si="14"/>
        <v>72.769340509790737</v>
      </c>
      <c r="M157" s="6"/>
    </row>
    <row r="158" spans="1:13" x14ac:dyDescent="0.4">
      <c r="A158" s="11"/>
      <c r="B158" s="174">
        <v>223</v>
      </c>
      <c r="C158" s="56" t="s">
        <v>172</v>
      </c>
      <c r="D158" s="54">
        <v>138229.02799999999</v>
      </c>
      <c r="E158" s="54">
        <v>107415.757</v>
      </c>
      <c r="F158" s="13">
        <f t="shared" si="10"/>
        <v>128.68598784813292</v>
      </c>
      <c r="G158" s="169">
        <f t="shared" si="12"/>
        <v>0.85963216502768447</v>
      </c>
      <c r="H158" s="54">
        <v>368274.78399999999</v>
      </c>
      <c r="I158" s="54">
        <v>304709.11800000002</v>
      </c>
      <c r="J158" s="167">
        <f t="shared" si="11"/>
        <v>120.86109743522672</v>
      </c>
      <c r="K158" s="168">
        <f t="shared" si="13"/>
        <v>0.4432166373633335</v>
      </c>
      <c r="L158" s="169">
        <f t="shared" si="14"/>
        <v>37.53420923871888</v>
      </c>
      <c r="M158" s="6"/>
    </row>
    <row r="159" spans="1:13" x14ac:dyDescent="0.4">
      <c r="A159" s="11"/>
      <c r="B159" s="174">
        <v>224</v>
      </c>
      <c r="C159" s="56" t="s">
        <v>173</v>
      </c>
      <c r="D159" s="54">
        <v>314330.08500000002</v>
      </c>
      <c r="E159" s="54">
        <v>245506.33799999999</v>
      </c>
      <c r="F159" s="13">
        <f t="shared" si="10"/>
        <v>128.03338910134369</v>
      </c>
      <c r="G159" s="169">
        <f t="shared" si="12"/>
        <v>1.9547865988169006</v>
      </c>
      <c r="H159" s="54">
        <v>862362.44700000004</v>
      </c>
      <c r="I159" s="54">
        <v>627815.03799999994</v>
      </c>
      <c r="J159" s="167">
        <f t="shared" si="11"/>
        <v>137.35931680566088</v>
      </c>
      <c r="K159" s="168">
        <f t="shared" si="13"/>
        <v>1.037848369080181</v>
      </c>
      <c r="L159" s="169">
        <f t="shared" si="14"/>
        <v>36.449880916486613</v>
      </c>
      <c r="M159" s="6"/>
    </row>
    <row r="160" spans="1:13" x14ac:dyDescent="0.4">
      <c r="A160" s="11"/>
      <c r="B160" s="174">
        <v>227</v>
      </c>
      <c r="C160" s="56" t="s">
        <v>174</v>
      </c>
      <c r="D160" s="54">
        <v>63611.408000000003</v>
      </c>
      <c r="E160" s="54">
        <v>49268.932999999997</v>
      </c>
      <c r="F160" s="13">
        <f t="shared" si="10"/>
        <v>129.11058577217415</v>
      </c>
      <c r="G160" s="169">
        <f t="shared" si="12"/>
        <v>0.39559283003494305</v>
      </c>
      <c r="H160" s="54">
        <v>191025.742</v>
      </c>
      <c r="I160" s="54">
        <v>169198.93299999999</v>
      </c>
      <c r="J160" s="167">
        <f t="shared" si="11"/>
        <v>112.90008666898628</v>
      </c>
      <c r="K160" s="168">
        <f t="shared" si="13"/>
        <v>0.22989840927875124</v>
      </c>
      <c r="L160" s="169">
        <f t="shared" si="14"/>
        <v>33.299914102676283</v>
      </c>
      <c r="M160" s="6"/>
    </row>
    <row r="161" spans="1:13" x14ac:dyDescent="0.4">
      <c r="A161" s="11"/>
      <c r="B161" s="174">
        <v>229</v>
      </c>
      <c r="C161" s="56" t="s">
        <v>175</v>
      </c>
      <c r="D161" s="59">
        <v>5.2690000000000001</v>
      </c>
      <c r="E161" s="59"/>
      <c r="F161" s="13" t="s">
        <v>294</v>
      </c>
      <c r="G161" s="169"/>
      <c r="H161" s="54">
        <v>380.80799999999999</v>
      </c>
      <c r="I161" s="54">
        <v>209.63900000000001</v>
      </c>
      <c r="J161" s="167">
        <f t="shared" si="11"/>
        <v>181.64940683746821</v>
      </c>
      <c r="K161" s="168">
        <f t="shared" si="13"/>
        <v>4.5830029253660857E-4</v>
      </c>
      <c r="L161" s="169">
        <f t="shared" si="14"/>
        <v>1.3836368983844878</v>
      </c>
      <c r="M161" s="6"/>
    </row>
    <row r="162" spans="1:13" x14ac:dyDescent="0.4">
      <c r="A162" s="11"/>
      <c r="B162" s="174">
        <v>231</v>
      </c>
      <c r="C162" s="56" t="s">
        <v>176</v>
      </c>
      <c r="D162" s="54">
        <v>18445.517</v>
      </c>
      <c r="E162" s="54">
        <v>13673.54</v>
      </c>
      <c r="F162" s="13">
        <f t="shared" si="10"/>
        <v>134.89935305707226</v>
      </c>
      <c r="G162" s="169">
        <f t="shared" si="12"/>
        <v>0.11471078067455528</v>
      </c>
      <c r="H162" s="54">
        <v>49683.78</v>
      </c>
      <c r="I162" s="54">
        <v>42721.534</v>
      </c>
      <c r="J162" s="167">
        <f t="shared" si="11"/>
        <v>116.29680713244051</v>
      </c>
      <c r="K162" s="168">
        <f t="shared" si="13"/>
        <v>5.9794150617435815E-2</v>
      </c>
      <c r="L162" s="169">
        <f t="shared" si="14"/>
        <v>37.125832615795332</v>
      </c>
      <c r="M162" s="6"/>
    </row>
    <row r="163" spans="1:13" x14ac:dyDescent="0.4">
      <c r="A163" s="11"/>
      <c r="B163" s="174">
        <v>232</v>
      </c>
      <c r="C163" s="56" t="s">
        <v>177</v>
      </c>
      <c r="D163" s="54">
        <v>1379.22</v>
      </c>
      <c r="E163" s="54">
        <v>1697.0740000000001</v>
      </c>
      <c r="F163" s="13">
        <f t="shared" si="10"/>
        <v>81.270469054384193</v>
      </c>
      <c r="G163" s="169">
        <f t="shared" si="12"/>
        <v>8.5772278934746118E-3</v>
      </c>
      <c r="H163" s="54">
        <v>21619.058000000001</v>
      </c>
      <c r="I163" s="54">
        <v>18094.546999999999</v>
      </c>
      <c r="J163" s="167">
        <f t="shared" si="11"/>
        <v>119.47830470693741</v>
      </c>
      <c r="K163" s="168">
        <f t="shared" si="13"/>
        <v>2.6018415069446823E-2</v>
      </c>
      <c r="L163" s="169">
        <f t="shared" si="14"/>
        <v>6.3796489190232064</v>
      </c>
      <c r="M163" s="6"/>
    </row>
    <row r="164" spans="1:13" x14ac:dyDescent="0.4">
      <c r="A164" s="11"/>
      <c r="B164" s="174">
        <v>235</v>
      </c>
      <c r="C164" s="56" t="s">
        <v>178</v>
      </c>
      <c r="D164" s="54">
        <v>16717.187999999998</v>
      </c>
      <c r="E164" s="54">
        <v>11300.553</v>
      </c>
      <c r="F164" s="13">
        <f t="shared" si="10"/>
        <v>147.932477286731</v>
      </c>
      <c r="G164" s="169">
        <f t="shared" si="12"/>
        <v>0.10396247967261135</v>
      </c>
      <c r="H164" s="54">
        <v>22060.835999999999</v>
      </c>
      <c r="I164" s="54">
        <v>15148.642</v>
      </c>
      <c r="J164" s="167">
        <f t="shared" si="11"/>
        <v>145.62913296122517</v>
      </c>
      <c r="K164" s="168">
        <f t="shared" si="13"/>
        <v>2.6550092415080943E-2</v>
      </c>
      <c r="L164" s="169">
        <f t="shared" si="14"/>
        <v>75.777672251405164</v>
      </c>
      <c r="M164" s="6"/>
    </row>
    <row r="165" spans="1:13" x14ac:dyDescent="0.4">
      <c r="A165" s="11"/>
      <c r="B165" s="174">
        <v>236</v>
      </c>
      <c r="C165" s="56" t="s">
        <v>179</v>
      </c>
      <c r="D165" s="54">
        <v>1759.13</v>
      </c>
      <c r="E165" s="54">
        <v>1069.0229999999999</v>
      </c>
      <c r="F165" s="13">
        <f t="shared" si="10"/>
        <v>164.55492538514142</v>
      </c>
      <c r="G165" s="169">
        <f t="shared" si="12"/>
        <v>1.0939849265706699E-2</v>
      </c>
      <c r="H165" s="54">
        <v>5809.375</v>
      </c>
      <c r="I165" s="54">
        <v>4458.9639999999999</v>
      </c>
      <c r="J165" s="167">
        <f t="shared" si="11"/>
        <v>130.28530842590342</v>
      </c>
      <c r="K165" s="168">
        <f t="shared" si="13"/>
        <v>6.9915502351706373E-3</v>
      </c>
      <c r="L165" s="169">
        <f t="shared" si="14"/>
        <v>30.280882194728349</v>
      </c>
      <c r="M165" s="6"/>
    </row>
    <row r="166" spans="1:13" x14ac:dyDescent="0.4">
      <c r="A166" s="11"/>
      <c r="B166" s="174">
        <v>237</v>
      </c>
      <c r="C166" s="56" t="s">
        <v>180</v>
      </c>
      <c r="D166" s="54">
        <v>1100.1289999999999</v>
      </c>
      <c r="E166" s="54">
        <v>784.33799999999997</v>
      </c>
      <c r="F166" s="13">
        <f t="shared" si="10"/>
        <v>140.26210638780731</v>
      </c>
      <c r="G166" s="169">
        <f t="shared" si="12"/>
        <v>6.8415895544005519E-3</v>
      </c>
      <c r="H166" s="54">
        <v>12689.831</v>
      </c>
      <c r="I166" s="54">
        <v>6135.7569999999996</v>
      </c>
      <c r="J166" s="167">
        <f t="shared" si="11"/>
        <v>206.817691769736</v>
      </c>
      <c r="K166" s="168">
        <f t="shared" si="13"/>
        <v>1.5272140447522434E-2</v>
      </c>
      <c r="L166" s="169">
        <f t="shared" si="14"/>
        <v>8.6693747142889439</v>
      </c>
      <c r="M166" s="6"/>
    </row>
    <row r="167" spans="1:13" x14ac:dyDescent="0.4">
      <c r="A167" s="11"/>
      <c r="B167" s="174">
        <v>238</v>
      </c>
      <c r="C167" s="56" t="s">
        <v>181</v>
      </c>
      <c r="D167" s="54">
        <v>43286.584000000003</v>
      </c>
      <c r="E167" s="54">
        <v>36260.639000000003</v>
      </c>
      <c r="F167" s="13">
        <f t="shared" si="10"/>
        <v>119.376230518166</v>
      </c>
      <c r="G167" s="169">
        <f t="shared" si="12"/>
        <v>0.26919483164254565</v>
      </c>
      <c r="H167" s="54">
        <v>64032.025999999998</v>
      </c>
      <c r="I167" s="54">
        <v>54181.188999999998</v>
      </c>
      <c r="J167" s="167">
        <f t="shared" si="11"/>
        <v>118.18128612865991</v>
      </c>
      <c r="K167" s="168">
        <f t="shared" si="13"/>
        <v>7.7062184217536717E-2</v>
      </c>
      <c r="L167" s="169">
        <f t="shared" si="14"/>
        <v>67.601459307253535</v>
      </c>
      <c r="M167" s="6"/>
    </row>
    <row r="168" spans="1:13" x14ac:dyDescent="0.4">
      <c r="A168" s="11"/>
      <c r="B168" s="174">
        <v>239</v>
      </c>
      <c r="C168" s="56" t="s">
        <v>182</v>
      </c>
      <c r="D168" s="54">
        <v>365.30700000000002</v>
      </c>
      <c r="E168" s="54">
        <v>896.28800000000001</v>
      </c>
      <c r="F168" s="13">
        <f t="shared" si="10"/>
        <v>40.75776982398515</v>
      </c>
      <c r="G168" s="169">
        <f t="shared" si="12"/>
        <v>2.2718068111552401E-3</v>
      </c>
      <c r="H168" s="54">
        <v>2628.7109999999998</v>
      </c>
      <c r="I168" s="54">
        <v>5288.7169999999996</v>
      </c>
      <c r="J168" s="167">
        <f t="shared" si="11"/>
        <v>49.70413429192751</v>
      </c>
      <c r="K168" s="168">
        <f t="shared" si="13"/>
        <v>3.1636389474333534E-3</v>
      </c>
      <c r="L168" s="169">
        <f t="shared" si="14"/>
        <v>13.89681102258864</v>
      </c>
      <c r="M168" s="6"/>
    </row>
    <row r="169" spans="1:13" x14ac:dyDescent="0.4">
      <c r="A169" s="11"/>
      <c r="B169" s="174">
        <v>240</v>
      </c>
      <c r="C169" s="56" t="s">
        <v>183</v>
      </c>
      <c r="D169" s="54">
        <v>27.710999999999999</v>
      </c>
      <c r="E169" s="54">
        <v>25.648</v>
      </c>
      <c r="F169" s="13">
        <f t="shared" si="10"/>
        <v>108.04351216469119</v>
      </c>
      <c r="G169" s="169">
        <f t="shared" si="12"/>
        <v>1.7233187030065903E-4</v>
      </c>
      <c r="H169" s="54">
        <v>646.63300000000004</v>
      </c>
      <c r="I169" s="54">
        <v>422.59699999999998</v>
      </c>
      <c r="J169" s="167">
        <f t="shared" si="11"/>
        <v>153.01410090464441</v>
      </c>
      <c r="K169" s="168">
        <f t="shared" si="13"/>
        <v>7.7821918936530959E-4</v>
      </c>
      <c r="L169" s="169">
        <f t="shared" si="14"/>
        <v>4.2854292929683453</v>
      </c>
      <c r="M169" s="6"/>
    </row>
    <row r="170" spans="1:13" x14ac:dyDescent="0.4">
      <c r="A170" s="11"/>
      <c r="B170" s="174">
        <v>245</v>
      </c>
      <c r="C170" s="56" t="s">
        <v>184</v>
      </c>
      <c r="D170" s="54">
        <v>58643.470999999998</v>
      </c>
      <c r="E170" s="54">
        <v>44360.000999999997</v>
      </c>
      <c r="F170" s="13">
        <f t="shared" si="10"/>
        <v>132.19898484673163</v>
      </c>
      <c r="G170" s="169">
        <f t="shared" si="12"/>
        <v>0.36469773874463057</v>
      </c>
      <c r="H170" s="128">
        <v>239233.14499999999</v>
      </c>
      <c r="I170" s="54">
        <v>159485.08499999999</v>
      </c>
      <c r="J170" s="167">
        <f t="shared" si="11"/>
        <v>150.00345957115678</v>
      </c>
      <c r="K170" s="168">
        <f t="shared" si="13"/>
        <v>0.28791574845579104</v>
      </c>
      <c r="L170" s="169">
        <f t="shared" si="14"/>
        <v>24.513104570021017</v>
      </c>
      <c r="M170" s="6"/>
    </row>
    <row r="171" spans="1:13" x14ac:dyDescent="0.4">
      <c r="A171" s="11"/>
      <c r="B171" s="174">
        <v>246</v>
      </c>
      <c r="C171" s="56" t="s">
        <v>185</v>
      </c>
      <c r="D171" s="54">
        <v>1935.921</v>
      </c>
      <c r="E171" s="54">
        <v>1896.011</v>
      </c>
      <c r="F171" s="13">
        <f t="shared" si="10"/>
        <v>102.1049455936701</v>
      </c>
      <c r="G171" s="169">
        <f t="shared" si="12"/>
        <v>1.203929438433554E-2</v>
      </c>
      <c r="H171" s="53">
        <v>15565.651</v>
      </c>
      <c r="I171" s="53">
        <v>18324.986000000001</v>
      </c>
      <c r="J171" s="162">
        <f t="shared" si="11"/>
        <v>84.942225876734639</v>
      </c>
      <c r="K171" s="168">
        <f t="shared" si="13"/>
        <v>1.8733173690738514E-2</v>
      </c>
      <c r="L171" s="169">
        <f t="shared" si="14"/>
        <v>12.43713481691193</v>
      </c>
      <c r="M171" s="6"/>
    </row>
    <row r="172" spans="1:13" x14ac:dyDescent="0.4">
      <c r="A172" s="11"/>
      <c r="B172" s="14"/>
      <c r="C172" s="15" t="s">
        <v>158</v>
      </c>
      <c r="D172" s="57">
        <f>D158+D160+D162+D163+D164+D165+D166+D170+D171</f>
        <v>301821.01199999993</v>
      </c>
      <c r="E172" s="49">
        <f>E158+E160+E162+E163+E164+E165+E166+E170+E171</f>
        <v>231465.22999999998</v>
      </c>
      <c r="F172" s="16">
        <f t="shared" si="10"/>
        <v>130.39583180592609</v>
      </c>
      <c r="G172" s="17">
        <f t="shared" si="12"/>
        <v>1.8769939552523418</v>
      </c>
      <c r="H172" s="78">
        <f>H158+H160+H162+H163+H164+H165+H166+H170+H171</f>
        <v>925962.20199999993</v>
      </c>
      <c r="I172" s="50">
        <f>I158+I160+I162+I163+I164+I165+I166+I170+I171</f>
        <v>738277.56599999999</v>
      </c>
      <c r="J172" s="18">
        <f t="shared" si="11"/>
        <v>125.42196114895899</v>
      </c>
      <c r="K172" s="19">
        <f t="shared" si="13"/>
        <v>1.114390317573271</v>
      </c>
      <c r="L172" s="17">
        <f t="shared" si="14"/>
        <v>32.595392268506437</v>
      </c>
      <c r="M172" s="6"/>
    </row>
    <row r="173" spans="1:13" x14ac:dyDescent="0.4">
      <c r="A173" s="11"/>
      <c r="B173" s="14"/>
      <c r="C173" s="15" t="s">
        <v>186</v>
      </c>
      <c r="D173" s="57">
        <f>D174-D172</f>
        <v>398820.65400000004</v>
      </c>
      <c r="E173" s="49">
        <f>E174-E172</f>
        <v>310010.14300000004</v>
      </c>
      <c r="F173" s="16">
        <f t="shared" si="10"/>
        <v>128.64761460401635</v>
      </c>
      <c r="G173" s="17">
        <f t="shared" si="12"/>
        <v>2.4802247922612688</v>
      </c>
      <c r="H173" s="78">
        <f>H174-H172</f>
        <v>1020343.07</v>
      </c>
      <c r="I173" s="50">
        <f>I174-I172</f>
        <v>775958.3139999999</v>
      </c>
      <c r="J173" s="18">
        <f t="shared" si="11"/>
        <v>131.49457278706342</v>
      </c>
      <c r="K173" s="19">
        <f t="shared" si="13"/>
        <v>1.2279771629500988</v>
      </c>
      <c r="L173" s="17">
        <f t="shared" si="14"/>
        <v>39.086917501189092</v>
      </c>
      <c r="M173" s="6"/>
    </row>
    <row r="174" spans="1:13" ht="19.5" thickBot="1" x14ac:dyDescent="0.45">
      <c r="A174" s="20" t="s">
        <v>187</v>
      </c>
      <c r="B174" s="21" t="s">
        <v>188</v>
      </c>
      <c r="C174" s="22"/>
      <c r="D174" s="64">
        <f>SUM(D150:D171)</f>
        <v>700641.66599999997</v>
      </c>
      <c r="E174" s="52">
        <f>SUM(E150:E171)</f>
        <v>541475.37300000002</v>
      </c>
      <c r="F174" s="23">
        <f t="shared" si="10"/>
        <v>129.39492744021803</v>
      </c>
      <c r="G174" s="24">
        <f t="shared" si="12"/>
        <v>4.3572187475136106</v>
      </c>
      <c r="H174" s="79">
        <f>SUM(H150:H171)</f>
        <v>1946305.2719999999</v>
      </c>
      <c r="I174" s="51">
        <f>SUM(I150:I171)</f>
        <v>1514235.88</v>
      </c>
      <c r="J174" s="25">
        <f t="shared" si="11"/>
        <v>128.53382340933567</v>
      </c>
      <c r="K174" s="26">
        <f t="shared" si="13"/>
        <v>2.3423674805233698</v>
      </c>
      <c r="L174" s="24">
        <f t="shared" si="14"/>
        <v>35.998549460847372</v>
      </c>
      <c r="M174" s="6"/>
    </row>
    <row r="175" spans="1:13" x14ac:dyDescent="0.4">
      <c r="A175" s="27" t="s">
        <v>189</v>
      </c>
      <c r="B175" s="157">
        <v>133</v>
      </c>
      <c r="C175" s="175" t="s">
        <v>190</v>
      </c>
      <c r="D175" s="53">
        <v>80.963999999999999</v>
      </c>
      <c r="E175" s="53">
        <v>9.4649999999999999</v>
      </c>
      <c r="F175" s="13">
        <f t="shared" si="10"/>
        <v>855.40412044374</v>
      </c>
      <c r="G175" s="169">
        <f t="shared" si="12"/>
        <v>5.0350682209312396E-4</v>
      </c>
      <c r="H175" s="53">
        <v>7687.1009999999997</v>
      </c>
      <c r="I175" s="53">
        <v>8561.0059999999994</v>
      </c>
      <c r="J175" s="162">
        <f t="shared" si="11"/>
        <v>89.792029114335392</v>
      </c>
      <c r="K175" s="163">
        <f t="shared" si="13"/>
        <v>9.2513829464151379E-3</v>
      </c>
      <c r="L175" s="164">
        <f>E1/H175*100</f>
        <v>0</v>
      </c>
      <c r="M175" s="6"/>
    </row>
    <row r="176" spans="1:13" x14ac:dyDescent="0.4">
      <c r="A176" s="11"/>
      <c r="B176" s="174">
        <v>134</v>
      </c>
      <c r="C176" s="56" t="s">
        <v>191</v>
      </c>
      <c r="D176" s="54">
        <v>30554.036</v>
      </c>
      <c r="E176" s="54">
        <v>14613.474</v>
      </c>
      <c r="F176" s="13">
        <f t="shared" ref="F176:F190" si="15">D176/E176*100</f>
        <v>209.08126294952177</v>
      </c>
      <c r="G176" s="169">
        <f t="shared" si="12"/>
        <v>0.19001241994564133</v>
      </c>
      <c r="H176" s="54">
        <v>46606.487999999998</v>
      </c>
      <c r="I176" s="54">
        <v>39191.247000000003</v>
      </c>
      <c r="J176" s="167">
        <f t="shared" si="11"/>
        <v>118.92065593115726</v>
      </c>
      <c r="K176" s="168">
        <f t="shared" si="13"/>
        <v>5.6090646952017646E-2</v>
      </c>
      <c r="L176" s="169">
        <f>E2/H176*100</f>
        <v>0</v>
      </c>
      <c r="M176" s="6"/>
    </row>
    <row r="177" spans="1:13" x14ac:dyDescent="0.4">
      <c r="A177" s="11"/>
      <c r="B177" s="174">
        <v>135</v>
      </c>
      <c r="C177" s="56" t="s">
        <v>192</v>
      </c>
      <c r="D177" s="54">
        <v>38252.593000000001</v>
      </c>
      <c r="E177" s="54">
        <v>42242.826000000001</v>
      </c>
      <c r="F177" s="13">
        <f t="shared" si="15"/>
        <v>90.5540576286255</v>
      </c>
      <c r="G177" s="169">
        <f t="shared" si="12"/>
        <v>0.23788895729276813</v>
      </c>
      <c r="H177" s="54">
        <v>57199.641000000003</v>
      </c>
      <c r="I177" s="54">
        <v>63616.803999999996</v>
      </c>
      <c r="J177" s="167">
        <f t="shared" si="11"/>
        <v>89.912786250626496</v>
      </c>
      <c r="K177" s="168">
        <f t="shared" si="13"/>
        <v>6.8839447184116373E-2</v>
      </c>
      <c r="L177" s="169">
        <f>E3/H177*100</f>
        <v>0</v>
      </c>
      <c r="M177" s="6"/>
    </row>
    <row r="178" spans="1:13" x14ac:dyDescent="0.4">
      <c r="A178" s="11"/>
      <c r="B178" s="174">
        <v>137</v>
      </c>
      <c r="C178" s="56" t="s">
        <v>193</v>
      </c>
      <c r="D178" s="54">
        <v>217140.36799999999</v>
      </c>
      <c r="E178" s="54">
        <v>197186.22500000001</v>
      </c>
      <c r="F178" s="13">
        <f t="shared" si="15"/>
        <v>110.11944064551162</v>
      </c>
      <c r="G178" s="169">
        <f t="shared" si="12"/>
        <v>1.3503737048541509</v>
      </c>
      <c r="H178" s="54">
        <v>488938.29399999999</v>
      </c>
      <c r="I178" s="54">
        <v>452595.98599999998</v>
      </c>
      <c r="J178" s="167">
        <f t="shared" si="11"/>
        <v>108.02974598188328</v>
      </c>
      <c r="K178" s="168">
        <f t="shared" si="13"/>
        <v>0.5884344950015501</v>
      </c>
      <c r="L178" s="169">
        <f>E4/H178*100</f>
        <v>0</v>
      </c>
      <c r="M178" s="6"/>
    </row>
    <row r="179" spans="1:13" x14ac:dyDescent="0.4">
      <c r="A179" s="11"/>
      <c r="B179" s="174">
        <v>138</v>
      </c>
      <c r="C179" s="56" t="s">
        <v>194</v>
      </c>
      <c r="D179" s="54">
        <v>102068.041</v>
      </c>
      <c r="E179" s="54">
        <v>103342.291</v>
      </c>
      <c r="F179" s="13">
        <f t="shared" si="15"/>
        <v>98.766961727217762</v>
      </c>
      <c r="G179" s="169">
        <f t="shared" si="12"/>
        <v>0.63475069118596761</v>
      </c>
      <c r="H179" s="54">
        <v>161847.785</v>
      </c>
      <c r="I179" s="54">
        <v>150438.09</v>
      </c>
      <c r="J179" s="167">
        <f t="shared" si="11"/>
        <v>107.58431258998304</v>
      </c>
      <c r="K179" s="168">
        <f t="shared" si="13"/>
        <v>0.19478290165096879</v>
      </c>
      <c r="L179" s="169">
        <f>E4/H179*100</f>
        <v>0</v>
      </c>
      <c r="M179" s="6"/>
    </row>
    <row r="180" spans="1:13" x14ac:dyDescent="0.4">
      <c r="A180" s="11"/>
      <c r="B180" s="174">
        <v>140</v>
      </c>
      <c r="C180" s="56" t="s">
        <v>195</v>
      </c>
      <c r="D180" s="54">
        <v>54082.004999999997</v>
      </c>
      <c r="E180" s="54">
        <v>50885.241000000002</v>
      </c>
      <c r="F180" s="13">
        <f t="shared" si="15"/>
        <v>106.28230099175515</v>
      </c>
      <c r="G180" s="169">
        <f t="shared" si="12"/>
        <v>0.33633044896465636</v>
      </c>
      <c r="H180" s="54">
        <v>101143.87300000001</v>
      </c>
      <c r="I180" s="54">
        <v>108601.882</v>
      </c>
      <c r="J180" s="167">
        <f t="shared" si="11"/>
        <v>93.1327074055678</v>
      </c>
      <c r="K180" s="168">
        <f t="shared" si="13"/>
        <v>0.12172608396931152</v>
      </c>
      <c r="L180" s="169">
        <f t="shared" si="14"/>
        <v>53.470371853369706</v>
      </c>
      <c r="M180" s="6"/>
    </row>
    <row r="181" spans="1:13" x14ac:dyDescent="0.4">
      <c r="A181" s="11"/>
      <c r="B181" s="174">
        <v>141</v>
      </c>
      <c r="C181" s="56" t="s">
        <v>196</v>
      </c>
      <c r="D181" s="54">
        <v>90428.657000000007</v>
      </c>
      <c r="E181" s="54">
        <v>99757.447</v>
      </c>
      <c r="F181" s="13">
        <f t="shared" si="15"/>
        <v>90.648527723449064</v>
      </c>
      <c r="G181" s="169">
        <f t="shared" si="12"/>
        <v>0.5623665544219546</v>
      </c>
      <c r="H181" s="54">
        <v>128927.14599999999</v>
      </c>
      <c r="I181" s="54">
        <v>137807.44</v>
      </c>
      <c r="J181" s="167">
        <f t="shared" si="11"/>
        <v>93.556012650695777</v>
      </c>
      <c r="K181" s="168">
        <f t="shared" si="13"/>
        <v>0.15516309722408678</v>
      </c>
      <c r="L181" s="169">
        <f t="shared" si="14"/>
        <v>70.139345983816327</v>
      </c>
      <c r="M181" s="6"/>
    </row>
    <row r="182" spans="1:13" x14ac:dyDescent="0.4">
      <c r="A182" s="11"/>
      <c r="B182" s="174">
        <v>143</v>
      </c>
      <c r="C182" s="56" t="s">
        <v>197</v>
      </c>
      <c r="D182" s="54">
        <v>43014.928999999996</v>
      </c>
      <c r="E182" s="54">
        <v>37877.271000000001</v>
      </c>
      <c r="F182" s="13">
        <f t="shared" si="15"/>
        <v>113.56396029692846</v>
      </c>
      <c r="G182" s="169">
        <f t="shared" si="12"/>
        <v>0.26750543702573187</v>
      </c>
      <c r="H182" s="54">
        <v>188436.74900000001</v>
      </c>
      <c r="I182" s="54">
        <v>161553.91500000001</v>
      </c>
      <c r="J182" s="167">
        <f t="shared" si="11"/>
        <v>116.64016251169154</v>
      </c>
      <c r="K182" s="168">
        <f t="shared" si="13"/>
        <v>0.22678257072159064</v>
      </c>
      <c r="L182" s="169">
        <f t="shared" si="14"/>
        <v>22.827250644193608</v>
      </c>
      <c r="M182" s="6"/>
    </row>
    <row r="183" spans="1:13" x14ac:dyDescent="0.4">
      <c r="A183" s="11"/>
      <c r="B183" s="174">
        <v>144</v>
      </c>
      <c r="C183" s="56" t="s">
        <v>198</v>
      </c>
      <c r="D183" s="54">
        <v>34252.152000000002</v>
      </c>
      <c r="E183" s="54">
        <v>47974.178</v>
      </c>
      <c r="F183" s="13">
        <f t="shared" si="15"/>
        <v>71.39705864267232</v>
      </c>
      <c r="G183" s="169">
        <f t="shared" si="12"/>
        <v>0.21301062451670669</v>
      </c>
      <c r="H183" s="54">
        <v>48399.406000000003</v>
      </c>
      <c r="I183" s="54">
        <v>60269.927000000003</v>
      </c>
      <c r="J183" s="167">
        <f t="shared" si="11"/>
        <v>80.304404549884396</v>
      </c>
      <c r="K183" s="168">
        <f t="shared" si="13"/>
        <v>5.8248413710841392E-2</v>
      </c>
      <c r="L183" s="169">
        <f t="shared" si="14"/>
        <v>70.769777629089077</v>
      </c>
      <c r="M183" s="6"/>
    </row>
    <row r="184" spans="1:13" x14ac:dyDescent="0.4">
      <c r="A184" s="11"/>
      <c r="B184" s="174">
        <v>145</v>
      </c>
      <c r="C184" s="56" t="s">
        <v>199</v>
      </c>
      <c r="D184" s="54">
        <v>57.444000000000003</v>
      </c>
      <c r="E184" s="54">
        <v>396.34</v>
      </c>
      <c r="F184" s="13">
        <f t="shared" si="15"/>
        <v>14.493616591815108</v>
      </c>
      <c r="G184" s="169">
        <f t="shared" si="12"/>
        <v>3.5723835146876898E-4</v>
      </c>
      <c r="H184" s="54">
        <v>775.221</v>
      </c>
      <c r="I184" s="54">
        <v>972.202</v>
      </c>
      <c r="J184" s="167">
        <f t="shared" si="11"/>
        <v>79.738675707311856</v>
      </c>
      <c r="K184" s="168">
        <f t="shared" si="13"/>
        <v>9.3297412628023089E-4</v>
      </c>
      <c r="L184" s="169">
        <f t="shared" si="14"/>
        <v>7.4100159825391723</v>
      </c>
      <c r="M184" s="6"/>
    </row>
    <row r="185" spans="1:13" x14ac:dyDescent="0.4">
      <c r="A185" s="11"/>
      <c r="B185" s="174">
        <v>146</v>
      </c>
      <c r="C185" s="56" t="s">
        <v>200</v>
      </c>
      <c r="D185" s="54">
        <v>13702.552</v>
      </c>
      <c r="E185" s="54">
        <v>7713.4709999999995</v>
      </c>
      <c r="F185" s="13">
        <f t="shared" si="15"/>
        <v>177.64443530026887</v>
      </c>
      <c r="G185" s="169">
        <f t="shared" si="12"/>
        <v>8.521476720623708E-2</v>
      </c>
      <c r="H185" s="54">
        <v>17924.690999999999</v>
      </c>
      <c r="I185" s="54">
        <v>10852.416999999999</v>
      </c>
      <c r="J185" s="167">
        <f t="shared" si="11"/>
        <v>165.16773175966239</v>
      </c>
      <c r="K185" s="168">
        <f t="shared" si="13"/>
        <v>2.1572265101910446E-2</v>
      </c>
      <c r="L185" s="169">
        <f t="shared" si="14"/>
        <v>76.445122540745615</v>
      </c>
      <c r="M185" s="6"/>
    </row>
    <row r="186" spans="1:13" x14ac:dyDescent="0.4">
      <c r="A186" s="11"/>
      <c r="B186" s="174">
        <v>147</v>
      </c>
      <c r="C186" s="56" t="s">
        <v>201</v>
      </c>
      <c r="D186" s="54">
        <v>239994.68799999999</v>
      </c>
      <c r="E186" s="54">
        <v>221172.42300000001</v>
      </c>
      <c r="F186" s="13">
        <f t="shared" si="15"/>
        <v>108.510222361673</v>
      </c>
      <c r="G186" s="169">
        <f t="shared" si="12"/>
        <v>1.4925023797503927</v>
      </c>
      <c r="H186" s="54">
        <v>771682.87600000005</v>
      </c>
      <c r="I186" s="54">
        <v>593257.01300000004</v>
      </c>
      <c r="J186" s="167">
        <f t="shared" si="11"/>
        <v>130.07564328615868</v>
      </c>
      <c r="K186" s="168">
        <f t="shared" si="13"/>
        <v>0.92871601388702807</v>
      </c>
      <c r="L186" s="169">
        <f t="shared" si="14"/>
        <v>31.100170220700861</v>
      </c>
      <c r="M186" s="6"/>
    </row>
    <row r="187" spans="1:13" x14ac:dyDescent="0.4">
      <c r="A187" s="11"/>
      <c r="B187" s="174">
        <v>149</v>
      </c>
      <c r="C187" s="56" t="s">
        <v>202</v>
      </c>
      <c r="D187" s="54">
        <v>29949.258000000002</v>
      </c>
      <c r="E187" s="54">
        <v>17956.286</v>
      </c>
      <c r="F187" s="13">
        <f t="shared" si="15"/>
        <v>166.78982502283603</v>
      </c>
      <c r="G187" s="169">
        <f t="shared" si="12"/>
        <v>0.18625136751676138</v>
      </c>
      <c r="H187" s="54">
        <v>32356.069</v>
      </c>
      <c r="I187" s="54">
        <v>20496.212</v>
      </c>
      <c r="J187" s="167">
        <f t="shared" si="11"/>
        <v>157.86365304964644</v>
      </c>
      <c r="K187" s="168">
        <f t="shared" si="13"/>
        <v>3.8940347597830639E-2</v>
      </c>
      <c r="L187" s="169">
        <f t="shared" si="14"/>
        <v>92.561485142091897</v>
      </c>
      <c r="M187" s="6"/>
    </row>
    <row r="188" spans="1:13" x14ac:dyDescent="0.4">
      <c r="A188" s="11"/>
      <c r="B188" s="174">
        <v>158</v>
      </c>
      <c r="C188" s="56" t="s">
        <v>203</v>
      </c>
      <c r="D188" s="54">
        <v>55.296999999999997</v>
      </c>
      <c r="E188" s="54">
        <v>52.93</v>
      </c>
      <c r="F188" s="13">
        <f t="shared" si="15"/>
        <v>104.47194407708294</v>
      </c>
      <c r="G188" s="169">
        <f t="shared" si="12"/>
        <v>3.4388637840624813E-4</v>
      </c>
      <c r="H188" s="54">
        <v>293.70400000000001</v>
      </c>
      <c r="I188" s="54">
        <v>354.79899999999998</v>
      </c>
      <c r="J188" s="167">
        <f t="shared" si="11"/>
        <v>82.780391151046089</v>
      </c>
      <c r="K188" s="168">
        <f t="shared" si="13"/>
        <v>3.5347111699116632E-4</v>
      </c>
      <c r="L188" s="169">
        <f t="shared" si="14"/>
        <v>18.827458938250754</v>
      </c>
      <c r="M188" s="6"/>
    </row>
    <row r="189" spans="1:13" ht="19.5" thickBot="1" x14ac:dyDescent="0.45">
      <c r="A189" s="20" t="s">
        <v>204</v>
      </c>
      <c r="B189" s="21" t="s">
        <v>205</v>
      </c>
      <c r="C189" s="22"/>
      <c r="D189" s="64">
        <f>SUM(D175:D188)</f>
        <v>893632.98400000005</v>
      </c>
      <c r="E189" s="52">
        <f>SUM(E175:E188)</f>
        <v>841179.86799999978</v>
      </c>
      <c r="F189" s="23">
        <f t="shared" si="15"/>
        <v>106.23565993379198</v>
      </c>
      <c r="G189" s="24">
        <f t="shared" si="12"/>
        <v>5.557411984232937</v>
      </c>
      <c r="H189" s="79">
        <f>SUM(H175:H188)</f>
        <v>2052219.044</v>
      </c>
      <c r="I189" s="51">
        <f>SUM(I175:I188)</f>
        <v>1808568.94</v>
      </c>
      <c r="J189" s="25">
        <f t="shared" si="11"/>
        <v>113.47198321342398</v>
      </c>
      <c r="K189" s="26">
        <f t="shared" si="13"/>
        <v>2.4698341111909392</v>
      </c>
      <c r="L189" s="24">
        <f t="shared" si="14"/>
        <v>43.544717441965233</v>
      </c>
      <c r="M189" s="6"/>
    </row>
    <row r="190" spans="1:13" x14ac:dyDescent="0.4">
      <c r="A190" s="27" t="s">
        <v>206</v>
      </c>
      <c r="B190" s="157">
        <v>501</v>
      </c>
      <c r="C190" s="175" t="s">
        <v>207</v>
      </c>
      <c r="D190" s="53">
        <v>4635.9409999999998</v>
      </c>
      <c r="E190" s="53">
        <v>5752.4229999999998</v>
      </c>
      <c r="F190" s="10">
        <f t="shared" si="15"/>
        <v>80.59110048061487</v>
      </c>
      <c r="G190" s="164">
        <f t="shared" si="12"/>
        <v>2.8830442175796885E-2</v>
      </c>
      <c r="H190" s="53">
        <v>24837</v>
      </c>
      <c r="I190" s="53">
        <v>23899.138999999999</v>
      </c>
      <c r="J190" s="162">
        <f t="shared" si="11"/>
        <v>103.92424597388217</v>
      </c>
      <c r="K190" s="163">
        <f t="shared" si="13"/>
        <v>2.9891190221139643E-2</v>
      </c>
      <c r="L190" s="164">
        <f t="shared" si="14"/>
        <v>18.66546281757056</v>
      </c>
      <c r="M190" s="6"/>
    </row>
    <row r="191" spans="1:13" x14ac:dyDescent="0.4">
      <c r="A191" s="11"/>
      <c r="B191" s="174">
        <v>502</v>
      </c>
      <c r="C191" s="56" t="s">
        <v>208</v>
      </c>
      <c r="D191" s="59"/>
      <c r="E191" s="59"/>
      <c r="F191" s="10"/>
      <c r="G191" s="169"/>
      <c r="H191" s="54">
        <v>27.526</v>
      </c>
      <c r="I191" s="54">
        <v>14.737</v>
      </c>
      <c r="J191" s="167">
        <f t="shared" si="11"/>
        <v>186.78157019746217</v>
      </c>
      <c r="K191" s="168">
        <f t="shared" si="13"/>
        <v>3.3127386641989363E-5</v>
      </c>
      <c r="L191" s="169">
        <f t="shared" si="14"/>
        <v>0</v>
      </c>
      <c r="M191" s="6"/>
    </row>
    <row r="192" spans="1:13" x14ac:dyDescent="0.4">
      <c r="A192" s="11"/>
      <c r="B192" s="174">
        <v>503</v>
      </c>
      <c r="C192" s="56" t="s">
        <v>209</v>
      </c>
      <c r="D192" s="54">
        <v>332.47300000000001</v>
      </c>
      <c r="E192" s="54">
        <v>1202.7</v>
      </c>
      <c r="F192" s="10">
        <f t="shared" ref="F192:F249" si="16">D192/E192*100</f>
        <v>27.643884592999086</v>
      </c>
      <c r="G192" s="169">
        <f t="shared" si="12"/>
        <v>2.0676155286518355E-3</v>
      </c>
      <c r="H192" s="54">
        <v>9720.9860000000008</v>
      </c>
      <c r="I192" s="54">
        <v>21447.982</v>
      </c>
      <c r="J192" s="167">
        <f t="shared" si="11"/>
        <v>45.323546056687299</v>
      </c>
      <c r="K192" s="168">
        <f t="shared" si="13"/>
        <v>1.1699152138464203E-2</v>
      </c>
      <c r="L192" s="169">
        <f t="shared" si="14"/>
        <v>3.4201571733566944</v>
      </c>
      <c r="M192" s="6"/>
    </row>
    <row r="193" spans="1:13" x14ac:dyDescent="0.4">
      <c r="A193" s="11"/>
      <c r="B193" s="174">
        <v>504</v>
      </c>
      <c r="C193" s="56" t="s">
        <v>210</v>
      </c>
      <c r="D193" s="54">
        <v>3109.2559999999999</v>
      </c>
      <c r="E193" s="54">
        <v>2469.0479999999998</v>
      </c>
      <c r="F193" s="13">
        <f t="shared" si="16"/>
        <v>125.92934604754547</v>
      </c>
      <c r="G193" s="169">
        <f t="shared" si="12"/>
        <v>1.9336144553554396E-2</v>
      </c>
      <c r="H193" s="54">
        <v>7441.6710000000003</v>
      </c>
      <c r="I193" s="54">
        <v>7292.5940000000001</v>
      </c>
      <c r="J193" s="167">
        <f t="shared" si="11"/>
        <v>102.0442245927855</v>
      </c>
      <c r="K193" s="168">
        <f t="shared" si="13"/>
        <v>8.9560093177170549E-3</v>
      </c>
      <c r="L193" s="169">
        <f t="shared" si="14"/>
        <v>41.781691235745299</v>
      </c>
      <c r="M193" s="6"/>
    </row>
    <row r="194" spans="1:13" x14ac:dyDescent="0.4">
      <c r="A194" s="11"/>
      <c r="B194" s="174">
        <v>505</v>
      </c>
      <c r="C194" s="56" t="s">
        <v>211</v>
      </c>
      <c r="D194" s="54">
        <v>2542.931</v>
      </c>
      <c r="E194" s="54">
        <v>691.53800000000001</v>
      </c>
      <c r="F194" s="13">
        <f t="shared" si="16"/>
        <v>367.72107968036465</v>
      </c>
      <c r="G194" s="169">
        <f t="shared" si="12"/>
        <v>1.5814227392570646E-2</v>
      </c>
      <c r="H194" s="54">
        <v>3757.2330000000002</v>
      </c>
      <c r="I194" s="54">
        <v>1713.5450000000001</v>
      </c>
      <c r="J194" s="167">
        <f t="shared" si="11"/>
        <v>219.26666647213816</v>
      </c>
      <c r="K194" s="168">
        <f t="shared" si="13"/>
        <v>4.521808846001658E-3</v>
      </c>
      <c r="L194" s="169">
        <f t="shared" si="14"/>
        <v>67.680950316363138</v>
      </c>
      <c r="M194" s="6"/>
    </row>
    <row r="195" spans="1:13" x14ac:dyDescent="0.4">
      <c r="A195" s="11"/>
      <c r="B195" s="174">
        <v>506</v>
      </c>
      <c r="C195" s="56" t="s">
        <v>212</v>
      </c>
      <c r="D195" s="54">
        <v>21377.971000000001</v>
      </c>
      <c r="E195" s="54">
        <v>19913.664000000001</v>
      </c>
      <c r="F195" s="13">
        <f t="shared" si="16"/>
        <v>107.3532776288683</v>
      </c>
      <c r="G195" s="169">
        <f t="shared" si="12"/>
        <v>0.13294741170160768</v>
      </c>
      <c r="H195" s="54">
        <v>119561.26</v>
      </c>
      <c r="I195" s="54">
        <v>103882.724</v>
      </c>
      <c r="J195" s="167">
        <f t="shared" si="11"/>
        <v>115.09253453923675</v>
      </c>
      <c r="K195" s="168">
        <f t="shared" si="13"/>
        <v>0.14389130594432237</v>
      </c>
      <c r="L195" s="169">
        <f t="shared" si="14"/>
        <v>17.880349370690809</v>
      </c>
      <c r="M195" s="6"/>
    </row>
    <row r="196" spans="1:13" x14ac:dyDescent="0.4">
      <c r="A196" s="11"/>
      <c r="B196" s="174">
        <v>507</v>
      </c>
      <c r="C196" s="56" t="s">
        <v>213</v>
      </c>
      <c r="D196" s="54">
        <v>1560.9880000000001</v>
      </c>
      <c r="E196" s="54">
        <v>1569.2349999999999</v>
      </c>
      <c r="F196" s="13">
        <f t="shared" si="16"/>
        <v>99.474457299257296</v>
      </c>
      <c r="G196" s="169">
        <f t="shared" si="12"/>
        <v>9.7076244652623562E-3</v>
      </c>
      <c r="H196" s="54">
        <v>5156.393</v>
      </c>
      <c r="I196" s="54">
        <v>4021.1759999999999</v>
      </c>
      <c r="J196" s="167">
        <f t="shared" si="11"/>
        <v>128.23097024353075</v>
      </c>
      <c r="K196" s="168">
        <f t="shared" si="13"/>
        <v>6.205690059908721E-3</v>
      </c>
      <c r="L196" s="169">
        <f t="shared" si="14"/>
        <v>30.27286709915245</v>
      </c>
      <c r="M196" s="6"/>
    </row>
    <row r="197" spans="1:13" x14ac:dyDescent="0.4">
      <c r="A197" s="11"/>
      <c r="B197" s="174">
        <v>508</v>
      </c>
      <c r="C197" s="56" t="s">
        <v>214</v>
      </c>
      <c r="D197" s="176"/>
      <c r="E197" s="176"/>
      <c r="F197" s="13"/>
      <c r="G197" s="169"/>
      <c r="H197" s="54"/>
      <c r="I197" s="54">
        <v>8.2439999999999998</v>
      </c>
      <c r="J197" s="167" t="s">
        <v>121</v>
      </c>
      <c r="K197" s="168"/>
      <c r="L197" s="169"/>
      <c r="M197" s="6"/>
    </row>
    <row r="198" spans="1:13" x14ac:dyDescent="0.4">
      <c r="A198" s="11"/>
      <c r="B198" s="174">
        <v>509</v>
      </c>
      <c r="C198" s="56" t="s">
        <v>215</v>
      </c>
      <c r="D198" s="54">
        <v>3.9510000000000001</v>
      </c>
      <c r="E198" s="54">
        <v>33.744</v>
      </c>
      <c r="F198" s="13">
        <f t="shared" si="16"/>
        <v>11.708748221906117</v>
      </c>
      <c r="G198" s="169">
        <f t="shared" si="12"/>
        <v>2.4570864261769834E-5</v>
      </c>
      <c r="H198" s="54">
        <v>1898.577</v>
      </c>
      <c r="I198" s="54">
        <v>1691.8489999999999</v>
      </c>
      <c r="J198" s="167">
        <f t="shared" si="11"/>
        <v>112.21905737450567</v>
      </c>
      <c r="K198" s="168">
        <f t="shared" si="13"/>
        <v>2.2849267728179989E-3</v>
      </c>
      <c r="L198" s="169">
        <f t="shared" si="14"/>
        <v>0.20810322678511328</v>
      </c>
      <c r="M198" s="6"/>
    </row>
    <row r="199" spans="1:13" x14ac:dyDescent="0.4">
      <c r="A199" s="11"/>
      <c r="B199" s="174">
        <v>510</v>
      </c>
      <c r="C199" s="56" t="s">
        <v>216</v>
      </c>
      <c r="D199" s="54">
        <v>168.405</v>
      </c>
      <c r="E199" s="54">
        <v>125.236</v>
      </c>
      <c r="F199" s="13">
        <f t="shared" si="16"/>
        <v>134.47012041266089</v>
      </c>
      <c r="G199" s="169">
        <f t="shared" si="12"/>
        <v>1.0472934436859906E-3</v>
      </c>
      <c r="H199" s="54">
        <v>10110.084999999999</v>
      </c>
      <c r="I199" s="54">
        <v>6200.4459999999999</v>
      </c>
      <c r="J199" s="167">
        <f t="shared" si="11"/>
        <v>163.05415771704165</v>
      </c>
      <c r="K199" s="168">
        <f t="shared" si="13"/>
        <v>1.2167430603007229E-2</v>
      </c>
      <c r="L199" s="169">
        <f t="shared" si="14"/>
        <v>1.6657129984564918</v>
      </c>
      <c r="M199" s="6"/>
    </row>
    <row r="200" spans="1:13" x14ac:dyDescent="0.4">
      <c r="A200" s="11"/>
      <c r="B200" s="174">
        <v>511</v>
      </c>
      <c r="C200" s="56" t="s">
        <v>217</v>
      </c>
      <c r="D200" s="54">
        <v>85.326999999999998</v>
      </c>
      <c r="E200" s="54">
        <v>11.510999999999999</v>
      </c>
      <c r="F200" s="13">
        <f t="shared" si="16"/>
        <v>741.26487707410308</v>
      </c>
      <c r="G200" s="169">
        <f t="shared" si="12"/>
        <v>5.3063987214984417E-4</v>
      </c>
      <c r="H200" s="54">
        <v>389.58100000000002</v>
      </c>
      <c r="I200" s="54">
        <v>344.97199999999998</v>
      </c>
      <c r="J200" s="167">
        <f t="shared" si="11"/>
        <v>112.93119441577868</v>
      </c>
      <c r="K200" s="168">
        <f t="shared" si="13"/>
        <v>4.6885854884010965E-4</v>
      </c>
      <c r="L200" s="169">
        <f t="shared" si="14"/>
        <v>21.902248826303129</v>
      </c>
      <c r="M200" s="6"/>
    </row>
    <row r="201" spans="1:13" x14ac:dyDescent="0.4">
      <c r="A201" s="11"/>
      <c r="B201" s="174">
        <v>512</v>
      </c>
      <c r="C201" s="56" t="s">
        <v>218</v>
      </c>
      <c r="D201" s="54">
        <v>5.657</v>
      </c>
      <c r="E201" s="54">
        <v>9.9450000000000003</v>
      </c>
      <c r="F201" s="13">
        <f t="shared" si="16"/>
        <v>56.882855706385115</v>
      </c>
      <c r="G201" s="169">
        <f t="shared" si="12"/>
        <v>3.5180303500084018E-5</v>
      </c>
      <c r="H201" s="54">
        <v>185.249</v>
      </c>
      <c r="I201" s="54">
        <v>44.188000000000002</v>
      </c>
      <c r="J201" s="167">
        <f t="shared" si="11"/>
        <v>419.22920249841582</v>
      </c>
      <c r="K201" s="168">
        <f t="shared" si="13"/>
        <v>2.2294613267608398E-4</v>
      </c>
      <c r="L201" s="169">
        <f t="shared" si="14"/>
        <v>3.0537276854395978</v>
      </c>
      <c r="M201" s="6"/>
    </row>
    <row r="202" spans="1:13" x14ac:dyDescent="0.4">
      <c r="A202" s="11"/>
      <c r="B202" s="174">
        <v>513</v>
      </c>
      <c r="C202" s="56" t="s">
        <v>219</v>
      </c>
      <c r="D202" s="54">
        <v>59.942</v>
      </c>
      <c r="E202" s="54">
        <v>71.424999999999997</v>
      </c>
      <c r="F202" s="13">
        <f t="shared" si="16"/>
        <v>83.922996149807489</v>
      </c>
      <c r="G202" s="169">
        <f t="shared" si="12"/>
        <v>3.7277315757504618E-4</v>
      </c>
      <c r="H202" s="54">
        <v>945.06399999999996</v>
      </c>
      <c r="I202" s="54">
        <v>1207.586</v>
      </c>
      <c r="J202" s="167">
        <f t="shared" si="11"/>
        <v>78.260595932712036</v>
      </c>
      <c r="K202" s="168">
        <f t="shared" si="13"/>
        <v>1.1373792243487989E-3</v>
      </c>
      <c r="L202" s="169">
        <f t="shared" si="14"/>
        <v>6.3426392286659956</v>
      </c>
      <c r="M202" s="6"/>
    </row>
    <row r="203" spans="1:13" x14ac:dyDescent="0.4">
      <c r="A203" s="11"/>
      <c r="B203" s="174">
        <v>514</v>
      </c>
      <c r="C203" s="56" t="s">
        <v>220</v>
      </c>
      <c r="D203" s="54">
        <v>2.395</v>
      </c>
      <c r="E203" s="54">
        <v>63.274000000000001</v>
      </c>
      <c r="F203" s="13">
        <f t="shared" si="16"/>
        <v>3.7851250118532098</v>
      </c>
      <c r="G203" s="169">
        <f t="shared" si="12"/>
        <v>1.4894259657539546E-5</v>
      </c>
      <c r="H203" s="54">
        <v>1998.6220000000001</v>
      </c>
      <c r="I203" s="54">
        <v>839.06500000000005</v>
      </c>
      <c r="J203" s="167">
        <f t="shared" si="11"/>
        <v>238.19632567202777</v>
      </c>
      <c r="K203" s="168">
        <f t="shared" si="13"/>
        <v>2.4053303692939793E-3</v>
      </c>
      <c r="L203" s="169">
        <f t="shared" si="14"/>
        <v>0.1198325646370349</v>
      </c>
      <c r="M203" s="6"/>
    </row>
    <row r="204" spans="1:13" x14ac:dyDescent="0.4">
      <c r="A204" s="11"/>
      <c r="B204" s="174">
        <v>515</v>
      </c>
      <c r="C204" s="56" t="s">
        <v>221</v>
      </c>
      <c r="D204" s="54">
        <v>15.603999999999999</v>
      </c>
      <c r="E204" s="54">
        <v>44.677999999999997</v>
      </c>
      <c r="F204" s="13">
        <f t="shared" si="16"/>
        <v>34.925466672635302</v>
      </c>
      <c r="G204" s="169">
        <f t="shared" ref="G204:G245" si="17">D204/$D$7*100</f>
        <v>9.7039677534967465E-5</v>
      </c>
      <c r="H204" s="54">
        <v>263786.85499999998</v>
      </c>
      <c r="I204" s="54">
        <v>230247.402</v>
      </c>
      <c r="J204" s="167">
        <f t="shared" si="11"/>
        <v>114.5667020381841</v>
      </c>
      <c r="K204" s="168">
        <f t="shared" si="13"/>
        <v>0.31746600075054077</v>
      </c>
      <c r="L204" s="169">
        <f t="shared" si="14"/>
        <v>5.9153819472922567E-3</v>
      </c>
      <c r="M204" s="6"/>
    </row>
    <row r="205" spans="1:13" x14ac:dyDescent="0.4">
      <c r="A205" s="11"/>
      <c r="B205" s="174">
        <v>516</v>
      </c>
      <c r="C205" s="56" t="s">
        <v>222</v>
      </c>
      <c r="D205" s="54">
        <v>478.49599999999998</v>
      </c>
      <c r="E205" s="54">
        <v>195.071</v>
      </c>
      <c r="F205" s="13">
        <f t="shared" si="16"/>
        <v>245.29325220048085</v>
      </c>
      <c r="G205" s="169">
        <f t="shared" si="17"/>
        <v>2.9757176071373874E-3</v>
      </c>
      <c r="H205" s="54">
        <v>10288.878000000001</v>
      </c>
      <c r="I205" s="54">
        <v>5317.5290000000005</v>
      </c>
      <c r="J205" s="167">
        <f t="shared" ref="J205:J249" si="18">H205/I205*100</f>
        <v>193.48983334176458</v>
      </c>
      <c r="K205" s="168">
        <f t="shared" si="13"/>
        <v>1.2382606975886737E-2</v>
      </c>
      <c r="L205" s="169">
        <f t="shared" si="14"/>
        <v>4.6506139930904027</v>
      </c>
      <c r="M205" s="6"/>
    </row>
    <row r="206" spans="1:13" x14ac:dyDescent="0.4">
      <c r="A206" s="11"/>
      <c r="B206" s="174">
        <v>517</v>
      </c>
      <c r="C206" s="56" t="s">
        <v>223</v>
      </c>
      <c r="D206" s="54">
        <v>4737.9790000000003</v>
      </c>
      <c r="E206" s="54">
        <v>3689.5639999999999</v>
      </c>
      <c r="F206" s="13">
        <f t="shared" si="16"/>
        <v>128.4156881409294</v>
      </c>
      <c r="G206" s="169">
        <f t="shared" si="17"/>
        <v>2.9465006045081243E-2</v>
      </c>
      <c r="H206" s="54">
        <v>19877.132000000001</v>
      </c>
      <c r="I206" s="54">
        <v>14737.618</v>
      </c>
      <c r="J206" s="167">
        <f t="shared" si="18"/>
        <v>134.87343748494501</v>
      </c>
      <c r="K206" s="168">
        <f t="shared" ref="K206:K251" si="19">H206/$H$7*100</f>
        <v>2.3922016896674395E-2</v>
      </c>
      <c r="L206" s="169">
        <f t="shared" ref="L206:L249" si="20">D206/H206*100</f>
        <v>23.836331116581608</v>
      </c>
      <c r="M206" s="6"/>
    </row>
    <row r="207" spans="1:13" x14ac:dyDescent="0.4">
      <c r="A207" s="11"/>
      <c r="B207" s="174">
        <v>518</v>
      </c>
      <c r="C207" s="56" t="s">
        <v>224</v>
      </c>
      <c r="D207" s="54">
        <v>47.753</v>
      </c>
      <c r="E207" s="54">
        <v>68.542000000000002</v>
      </c>
      <c r="F207" s="13">
        <f t="shared" si="16"/>
        <v>69.669691575968017</v>
      </c>
      <c r="G207" s="169">
        <f t="shared" si="17"/>
        <v>2.9697101520938875E-4</v>
      </c>
      <c r="H207" s="54">
        <v>3061.28</v>
      </c>
      <c r="I207" s="54">
        <v>3086.672</v>
      </c>
      <c r="J207" s="167">
        <f t="shared" si="18"/>
        <v>99.177366432196237</v>
      </c>
      <c r="K207" s="168">
        <f t="shared" si="19"/>
        <v>3.6842333132089374E-3</v>
      </c>
      <c r="L207" s="169">
        <f t="shared" si="20"/>
        <v>1.5599030470914128</v>
      </c>
      <c r="M207" s="6"/>
    </row>
    <row r="208" spans="1:13" x14ac:dyDescent="0.4">
      <c r="A208" s="11"/>
      <c r="B208" s="174">
        <v>519</v>
      </c>
      <c r="C208" s="56" t="s">
        <v>225</v>
      </c>
      <c r="D208" s="54">
        <v>18.346</v>
      </c>
      <c r="E208" s="54">
        <v>41.688000000000002</v>
      </c>
      <c r="F208" s="13">
        <f t="shared" si="16"/>
        <v>44.007867971598543</v>
      </c>
      <c r="G208" s="169">
        <f t="shared" si="17"/>
        <v>1.1409189464602111E-4</v>
      </c>
      <c r="H208" s="54">
        <v>875.77499999999998</v>
      </c>
      <c r="I208" s="54">
        <v>861.70699999999999</v>
      </c>
      <c r="J208" s="167">
        <f t="shared" si="18"/>
        <v>101.63257348495488</v>
      </c>
      <c r="K208" s="168">
        <f t="shared" si="19"/>
        <v>1.0539903014018831E-3</v>
      </c>
      <c r="L208" s="169">
        <f t="shared" si="20"/>
        <v>2.0948302931689073</v>
      </c>
      <c r="M208" s="6"/>
    </row>
    <row r="209" spans="1:13" x14ac:dyDescent="0.4">
      <c r="A209" s="11"/>
      <c r="B209" s="174">
        <v>520</v>
      </c>
      <c r="C209" s="56" t="s">
        <v>226</v>
      </c>
      <c r="D209" s="54">
        <v>8.8209999999999997</v>
      </c>
      <c r="E209" s="54">
        <v>54.435000000000002</v>
      </c>
      <c r="F209" s="13">
        <f t="shared" si="16"/>
        <v>16.204647745016992</v>
      </c>
      <c r="G209" s="169">
        <f t="shared" si="17"/>
        <v>5.4856895381693666E-5</v>
      </c>
      <c r="H209" s="54">
        <v>984.66600000000005</v>
      </c>
      <c r="I209" s="54">
        <v>1908.2090000000001</v>
      </c>
      <c r="J209" s="167">
        <f t="shared" si="18"/>
        <v>51.601580330037223</v>
      </c>
      <c r="K209" s="168">
        <f t="shared" si="19"/>
        <v>1.185040009272001E-3</v>
      </c>
      <c r="L209" s="169">
        <f t="shared" si="20"/>
        <v>0.89583676089151043</v>
      </c>
      <c r="M209" s="6"/>
    </row>
    <row r="210" spans="1:13" x14ac:dyDescent="0.4">
      <c r="A210" s="11"/>
      <c r="B210" s="174">
        <v>521</v>
      </c>
      <c r="C210" s="56" t="s">
        <v>227</v>
      </c>
      <c r="D210" s="54">
        <v>157.75399999999999</v>
      </c>
      <c r="E210" s="54">
        <v>192.09399999999999</v>
      </c>
      <c r="F210" s="13">
        <f t="shared" si="16"/>
        <v>82.123335450352428</v>
      </c>
      <c r="G210" s="169">
        <f t="shared" si="17"/>
        <v>9.8105596576847321E-4</v>
      </c>
      <c r="H210" s="54">
        <v>1986.317</v>
      </c>
      <c r="I210" s="54">
        <v>1507.7270000000001</v>
      </c>
      <c r="J210" s="167">
        <f t="shared" si="18"/>
        <v>131.74248388468203</v>
      </c>
      <c r="K210" s="168">
        <f t="shared" si="19"/>
        <v>2.3905213707969331E-3</v>
      </c>
      <c r="L210" s="169">
        <f t="shared" si="20"/>
        <v>7.9420354354315048</v>
      </c>
      <c r="M210" s="6"/>
    </row>
    <row r="211" spans="1:13" x14ac:dyDescent="0.4">
      <c r="A211" s="11"/>
      <c r="B211" s="174">
        <v>522</v>
      </c>
      <c r="C211" s="56" t="s">
        <v>228</v>
      </c>
      <c r="D211" s="54">
        <v>350.01100000000002</v>
      </c>
      <c r="E211" s="54">
        <v>299.99</v>
      </c>
      <c r="F211" s="13">
        <f t="shared" si="16"/>
        <v>116.67422247408248</v>
      </c>
      <c r="G211" s="169">
        <f t="shared" si="17"/>
        <v>2.1766825540689245E-3</v>
      </c>
      <c r="H211" s="54">
        <v>441.81</v>
      </c>
      <c r="I211" s="54">
        <v>387.09899999999999</v>
      </c>
      <c r="J211" s="167">
        <f t="shared" si="18"/>
        <v>114.13359373183604</v>
      </c>
      <c r="K211" s="168">
        <f t="shared" si="19"/>
        <v>5.3171585745467268E-4</v>
      </c>
      <c r="L211" s="169">
        <f t="shared" si="20"/>
        <v>79.222063783074177</v>
      </c>
      <c r="M211" s="6"/>
    </row>
    <row r="212" spans="1:13" x14ac:dyDescent="0.4">
      <c r="A212" s="11"/>
      <c r="B212" s="174">
        <v>523</v>
      </c>
      <c r="C212" s="56" t="s">
        <v>229</v>
      </c>
      <c r="D212" s="54">
        <v>978.37099999999998</v>
      </c>
      <c r="E212" s="54">
        <v>941.37099999999998</v>
      </c>
      <c r="F212" s="13">
        <f t="shared" si="16"/>
        <v>103.93043762767282</v>
      </c>
      <c r="G212" s="169">
        <f t="shared" si="17"/>
        <v>6.084389025221972E-3</v>
      </c>
      <c r="H212" s="54">
        <v>2312.1120000000001</v>
      </c>
      <c r="I212" s="54">
        <v>2177.047</v>
      </c>
      <c r="J212" s="167">
        <f t="shared" si="18"/>
        <v>106.20404612302812</v>
      </c>
      <c r="K212" s="168">
        <f t="shared" si="19"/>
        <v>2.7826138263308624E-3</v>
      </c>
      <c r="L212" s="169">
        <f t="shared" si="20"/>
        <v>42.315034911803579</v>
      </c>
      <c r="M212" s="6"/>
    </row>
    <row r="213" spans="1:13" x14ac:dyDescent="0.4">
      <c r="A213" s="11"/>
      <c r="B213" s="174">
        <v>524</v>
      </c>
      <c r="C213" s="56" t="s">
        <v>230</v>
      </c>
      <c r="D213" s="54">
        <v>2722.0909999999999</v>
      </c>
      <c r="E213" s="54">
        <v>4224.5820000000003</v>
      </c>
      <c r="F213" s="13">
        <f t="shared" si="16"/>
        <v>64.434564177000226</v>
      </c>
      <c r="G213" s="169">
        <f t="shared" si="17"/>
        <v>1.692840507952045E-2</v>
      </c>
      <c r="H213" s="54">
        <v>31544.134999999998</v>
      </c>
      <c r="I213" s="54">
        <v>30520.798999999999</v>
      </c>
      <c r="J213" s="167">
        <f t="shared" si="18"/>
        <v>103.35291353283378</v>
      </c>
      <c r="K213" s="168">
        <f t="shared" si="19"/>
        <v>3.7963189581926508E-2</v>
      </c>
      <c r="L213" s="169">
        <f t="shared" si="20"/>
        <v>8.6294678868195298</v>
      </c>
      <c r="M213" s="6"/>
    </row>
    <row r="214" spans="1:13" x14ac:dyDescent="0.4">
      <c r="A214" s="11"/>
      <c r="B214" s="174">
        <v>525</v>
      </c>
      <c r="C214" s="56" t="s">
        <v>231</v>
      </c>
      <c r="D214" s="54">
        <v>116.152</v>
      </c>
      <c r="E214" s="54">
        <v>11.512</v>
      </c>
      <c r="F214" s="13">
        <f t="shared" si="16"/>
        <v>1008.9645587213342</v>
      </c>
      <c r="G214" s="169">
        <f t="shared" si="17"/>
        <v>7.2233738945408495E-4</v>
      </c>
      <c r="H214" s="54">
        <v>638.476</v>
      </c>
      <c r="I214" s="54">
        <v>653.42700000000002</v>
      </c>
      <c r="J214" s="167">
        <f t="shared" si="18"/>
        <v>97.711909670093206</v>
      </c>
      <c r="K214" s="168">
        <f t="shared" si="19"/>
        <v>7.6840228560745474E-4</v>
      </c>
      <c r="L214" s="169">
        <f t="shared" si="20"/>
        <v>18.192069866369291</v>
      </c>
      <c r="M214" s="6"/>
    </row>
    <row r="215" spans="1:13" x14ac:dyDescent="0.4">
      <c r="A215" s="11"/>
      <c r="B215" s="174">
        <v>526</v>
      </c>
      <c r="C215" s="56" t="s">
        <v>232</v>
      </c>
      <c r="D215" s="54">
        <v>316.46100000000001</v>
      </c>
      <c r="E215" s="54">
        <v>227.59200000000001</v>
      </c>
      <c r="F215" s="13">
        <f t="shared" si="16"/>
        <v>139.04750606348202</v>
      </c>
      <c r="G215" s="169">
        <f t="shared" si="17"/>
        <v>1.9680385409121598E-3</v>
      </c>
      <c r="H215" s="54">
        <v>2271.3879999999999</v>
      </c>
      <c r="I215" s="54">
        <v>969.39700000000005</v>
      </c>
      <c r="J215" s="167">
        <f t="shared" si="18"/>
        <v>234.30936963906424</v>
      </c>
      <c r="K215" s="168">
        <f t="shared" si="19"/>
        <v>2.7336027206995182E-3</v>
      </c>
      <c r="L215" s="169">
        <f t="shared" si="20"/>
        <v>13.932494140146906</v>
      </c>
      <c r="M215" s="6"/>
    </row>
    <row r="216" spans="1:13" x14ac:dyDescent="0.4">
      <c r="A216" s="11"/>
      <c r="B216" s="174">
        <v>527</v>
      </c>
      <c r="C216" s="56" t="s">
        <v>233</v>
      </c>
      <c r="D216" s="54">
        <v>89.201999999999998</v>
      </c>
      <c r="E216" s="54">
        <v>135.023</v>
      </c>
      <c r="F216" s="13">
        <f t="shared" si="16"/>
        <v>66.064300156269667</v>
      </c>
      <c r="G216" s="169">
        <f t="shared" si="17"/>
        <v>5.5473810019701154E-4</v>
      </c>
      <c r="H216" s="54">
        <v>3412.489</v>
      </c>
      <c r="I216" s="54">
        <v>3211.9319999999998</v>
      </c>
      <c r="J216" s="167">
        <f t="shared" si="18"/>
        <v>106.2441234745941</v>
      </c>
      <c r="K216" s="168">
        <f t="shared" si="19"/>
        <v>4.1069113752283531E-3</v>
      </c>
      <c r="L216" s="169">
        <f t="shared" si="20"/>
        <v>2.613986448014924</v>
      </c>
      <c r="M216" s="6"/>
    </row>
    <row r="217" spans="1:13" x14ac:dyDescent="0.4">
      <c r="A217" s="11"/>
      <c r="B217" s="174">
        <v>528</v>
      </c>
      <c r="C217" s="56" t="s">
        <v>234</v>
      </c>
      <c r="D217" s="54">
        <v>0.26600000000000001</v>
      </c>
      <c r="E217" s="54">
        <v>34.927999999999997</v>
      </c>
      <c r="F217" s="13">
        <f t="shared" si="16"/>
        <v>0.76156665139715995</v>
      </c>
      <c r="G217" s="169">
        <f t="shared" si="17"/>
        <v>1.6542267511087765E-6</v>
      </c>
      <c r="H217" s="54">
        <v>341.59800000000001</v>
      </c>
      <c r="I217" s="54">
        <v>170.39</v>
      </c>
      <c r="J217" s="167">
        <f t="shared" si="18"/>
        <v>200.48007512177946</v>
      </c>
      <c r="K217" s="168">
        <f t="shared" si="19"/>
        <v>4.111112774151814E-4</v>
      </c>
      <c r="L217" s="169">
        <f t="shared" si="20"/>
        <v>7.7869308368315987E-2</v>
      </c>
      <c r="M217" s="6"/>
    </row>
    <row r="218" spans="1:13" x14ac:dyDescent="0.4">
      <c r="A218" s="11"/>
      <c r="B218" s="174">
        <v>529</v>
      </c>
      <c r="C218" s="56" t="s">
        <v>235</v>
      </c>
      <c r="D218" s="54">
        <v>17.553999999999998</v>
      </c>
      <c r="E218" s="54">
        <v>9.7070000000000007</v>
      </c>
      <c r="F218" s="13">
        <f t="shared" si="16"/>
        <v>180.83857010404861</v>
      </c>
      <c r="G218" s="169">
        <f t="shared" si="17"/>
        <v>1.0916652777805811E-4</v>
      </c>
      <c r="H218" s="54">
        <v>153.63300000000001</v>
      </c>
      <c r="I218" s="54">
        <v>148.11000000000001</v>
      </c>
      <c r="J218" s="167">
        <f t="shared" si="18"/>
        <v>103.72898521369251</v>
      </c>
      <c r="K218" s="168">
        <f t="shared" si="19"/>
        <v>1.8489645396965604E-4</v>
      </c>
      <c r="L218" s="169">
        <f t="shared" si="20"/>
        <v>11.425930626883545</v>
      </c>
      <c r="M218" s="6"/>
    </row>
    <row r="219" spans="1:13" x14ac:dyDescent="0.4">
      <c r="A219" s="11"/>
      <c r="B219" s="174">
        <v>530</v>
      </c>
      <c r="C219" s="56" t="s">
        <v>236</v>
      </c>
      <c r="D219" s="54">
        <v>5.7690000000000001</v>
      </c>
      <c r="E219" s="54">
        <v>15.29</v>
      </c>
      <c r="F219" s="13">
        <f t="shared" si="16"/>
        <v>37.730542838456508</v>
      </c>
      <c r="G219" s="169">
        <f t="shared" si="17"/>
        <v>3.5876820026866655E-5</v>
      </c>
      <c r="H219" s="54">
        <v>74.247</v>
      </c>
      <c r="I219" s="54">
        <v>291.99799999999999</v>
      </c>
      <c r="J219" s="167">
        <f t="shared" si="18"/>
        <v>25.427228953622972</v>
      </c>
      <c r="K219" s="168">
        <f t="shared" si="19"/>
        <v>8.935584814385616E-5</v>
      </c>
      <c r="L219" s="169">
        <f t="shared" si="20"/>
        <v>7.770010909531698</v>
      </c>
      <c r="M219" s="6"/>
    </row>
    <row r="220" spans="1:13" x14ac:dyDescent="0.4">
      <c r="A220" s="11"/>
      <c r="B220" s="174">
        <v>531</v>
      </c>
      <c r="C220" s="56" t="s">
        <v>237</v>
      </c>
      <c r="D220" s="54">
        <v>1186.402</v>
      </c>
      <c r="E220" s="54">
        <v>1274.711</v>
      </c>
      <c r="F220" s="13">
        <f t="shared" si="16"/>
        <v>93.072233627857614</v>
      </c>
      <c r="G220" s="169">
        <f t="shared" si="17"/>
        <v>7.3781125036426866E-3</v>
      </c>
      <c r="H220" s="54">
        <v>2867.1559999999999</v>
      </c>
      <c r="I220" s="54">
        <v>2248.7939999999999</v>
      </c>
      <c r="J220" s="167">
        <f t="shared" si="18"/>
        <v>127.49749421245345</v>
      </c>
      <c r="K220" s="168">
        <f t="shared" si="19"/>
        <v>3.450606167801339E-3</v>
      </c>
      <c r="L220" s="169">
        <f t="shared" si="20"/>
        <v>41.379052970957979</v>
      </c>
      <c r="M220" s="6"/>
    </row>
    <row r="221" spans="1:13" x14ac:dyDescent="0.4">
      <c r="A221" s="11"/>
      <c r="B221" s="174">
        <v>532</v>
      </c>
      <c r="C221" s="56" t="s">
        <v>238</v>
      </c>
      <c r="D221" s="54">
        <v>4.4850000000000003</v>
      </c>
      <c r="E221" s="54">
        <v>13.085000000000001</v>
      </c>
      <c r="F221" s="13">
        <f t="shared" si="16"/>
        <v>34.27588842185709</v>
      </c>
      <c r="G221" s="169">
        <f t="shared" si="17"/>
        <v>2.7891755559108508E-5</v>
      </c>
      <c r="H221" s="54">
        <v>450.17599999999999</v>
      </c>
      <c r="I221" s="54">
        <v>177.761</v>
      </c>
      <c r="J221" s="167">
        <f t="shared" si="18"/>
        <v>253.24790027058805</v>
      </c>
      <c r="K221" s="168">
        <f t="shared" si="19"/>
        <v>5.4178429154051462E-4</v>
      </c>
      <c r="L221" s="169">
        <f t="shared" si="20"/>
        <v>0.99627701165766291</v>
      </c>
      <c r="M221" s="6"/>
    </row>
    <row r="222" spans="1:13" x14ac:dyDescent="0.4">
      <c r="A222" s="11"/>
      <c r="B222" s="174">
        <v>533</v>
      </c>
      <c r="C222" s="56" t="s">
        <v>239</v>
      </c>
      <c r="D222" s="54">
        <v>1709.9459999999999</v>
      </c>
      <c r="E222" s="54">
        <v>962.58699999999999</v>
      </c>
      <c r="F222" s="13">
        <f t="shared" si="16"/>
        <v>177.64067040174029</v>
      </c>
      <c r="G222" s="169">
        <f t="shared" si="17"/>
        <v>1.063397900808815E-2</v>
      </c>
      <c r="H222" s="54">
        <v>9097.5120000000006</v>
      </c>
      <c r="I222" s="54">
        <v>6204.5450000000001</v>
      </c>
      <c r="J222" s="167">
        <f t="shared" si="18"/>
        <v>146.62657777484088</v>
      </c>
      <c r="K222" s="168">
        <f t="shared" si="19"/>
        <v>1.0948804675729781E-2</v>
      </c>
      <c r="L222" s="169">
        <f t="shared" si="20"/>
        <v>18.795754267760238</v>
      </c>
      <c r="M222" s="6"/>
    </row>
    <row r="223" spans="1:13" x14ac:dyDescent="0.4">
      <c r="A223" s="11"/>
      <c r="B223" s="174">
        <v>534</v>
      </c>
      <c r="C223" s="56" t="s">
        <v>240</v>
      </c>
      <c r="D223" s="54">
        <v>170.44</v>
      </c>
      <c r="E223" s="54">
        <v>166.66800000000001</v>
      </c>
      <c r="F223" s="13">
        <f t="shared" si="16"/>
        <v>102.26318189454484</v>
      </c>
      <c r="G223" s="169">
        <f t="shared" si="17"/>
        <v>1.0599489002217288E-3</v>
      </c>
      <c r="H223" s="54">
        <v>1387.3430000000001</v>
      </c>
      <c r="I223" s="54">
        <v>1357.3620000000001</v>
      </c>
      <c r="J223" s="167">
        <f t="shared" si="18"/>
        <v>102.20876965761529</v>
      </c>
      <c r="K223" s="168">
        <f t="shared" si="19"/>
        <v>1.6696595206734523E-3</v>
      </c>
      <c r="L223" s="169">
        <f t="shared" si="20"/>
        <v>12.285354090516908</v>
      </c>
      <c r="M223" s="6"/>
    </row>
    <row r="224" spans="1:13" x14ac:dyDescent="0.4">
      <c r="A224" s="11"/>
      <c r="B224" s="174">
        <v>535</v>
      </c>
      <c r="C224" s="56" t="s">
        <v>241</v>
      </c>
      <c r="D224" s="54">
        <v>226.50899999999999</v>
      </c>
      <c r="E224" s="54">
        <v>292.56700000000001</v>
      </c>
      <c r="F224" s="13">
        <f t="shared" si="16"/>
        <v>77.421240262914125</v>
      </c>
      <c r="G224" s="169">
        <f t="shared" si="17"/>
        <v>1.4086362675447286E-3</v>
      </c>
      <c r="H224" s="54">
        <v>5740.2079999999996</v>
      </c>
      <c r="I224" s="54">
        <v>3281.9079999999999</v>
      </c>
      <c r="J224" s="167">
        <f t="shared" si="18"/>
        <v>174.90459817886423</v>
      </c>
      <c r="K224" s="168">
        <f t="shared" si="19"/>
        <v>6.9083081385395793E-3</v>
      </c>
      <c r="L224" s="169">
        <f t="shared" si="20"/>
        <v>3.9460068345955412</v>
      </c>
      <c r="M224" s="6"/>
    </row>
    <row r="225" spans="1:13" x14ac:dyDescent="0.4">
      <c r="A225" s="11"/>
      <c r="B225" s="174">
        <v>536</v>
      </c>
      <c r="C225" s="56" t="s">
        <v>242</v>
      </c>
      <c r="D225" s="54"/>
      <c r="E225" s="54"/>
      <c r="F225" s="13"/>
      <c r="G225" s="169"/>
      <c r="H225" s="54">
        <v>214.02600000000001</v>
      </c>
      <c r="I225" s="54">
        <v>224.38900000000001</v>
      </c>
      <c r="J225" s="167">
        <f t="shared" si="18"/>
        <v>95.381680920187705</v>
      </c>
      <c r="K225" s="168">
        <f t="shared" si="19"/>
        <v>2.5757909080281971E-4</v>
      </c>
      <c r="L225" s="169">
        <f t="shared" si="20"/>
        <v>0</v>
      </c>
      <c r="M225" s="6"/>
    </row>
    <row r="226" spans="1:13" x14ac:dyDescent="0.4">
      <c r="A226" s="11"/>
      <c r="B226" s="174">
        <v>537</v>
      </c>
      <c r="C226" s="56" t="s">
        <v>243</v>
      </c>
      <c r="D226" s="54">
        <v>4.4409999999999998</v>
      </c>
      <c r="E226" s="54">
        <v>1.1080000000000001</v>
      </c>
      <c r="F226" s="13">
        <f t="shared" si="16"/>
        <v>400.81227436823099</v>
      </c>
      <c r="G226" s="169">
        <f t="shared" si="17"/>
        <v>2.7618124066443892E-5</v>
      </c>
      <c r="H226" s="54">
        <v>5.64</v>
      </c>
      <c r="I226" s="54">
        <v>4.9370000000000003</v>
      </c>
      <c r="J226" s="167">
        <f t="shared" si="18"/>
        <v>114.23941664978732</v>
      </c>
      <c r="K226" s="168">
        <f t="shared" si="19"/>
        <v>6.7877083724776585E-6</v>
      </c>
      <c r="L226" s="169">
        <f t="shared" si="20"/>
        <v>78.74113475177306</v>
      </c>
      <c r="M226" s="6"/>
    </row>
    <row r="227" spans="1:13" x14ac:dyDescent="0.4">
      <c r="A227" s="11"/>
      <c r="B227" s="174">
        <v>538</v>
      </c>
      <c r="C227" s="56" t="s">
        <v>244</v>
      </c>
      <c r="D227" s="54">
        <v>2601.2170000000001</v>
      </c>
      <c r="E227" s="54">
        <v>6380.95</v>
      </c>
      <c r="F227" s="13">
        <f t="shared" si="16"/>
        <v>40.765356255729948</v>
      </c>
      <c r="G227" s="169">
        <f t="shared" si="17"/>
        <v>1.6176702055785409E-2</v>
      </c>
      <c r="H227" s="54">
        <v>7787.3540000000003</v>
      </c>
      <c r="I227" s="54">
        <v>9022.9349999999995</v>
      </c>
      <c r="J227" s="167">
        <f t="shared" si="18"/>
        <v>86.306218541971106</v>
      </c>
      <c r="K227" s="168">
        <f t="shared" si="19"/>
        <v>9.3720368697247126E-3</v>
      </c>
      <c r="L227" s="169">
        <f t="shared" si="20"/>
        <v>33.403091730515911</v>
      </c>
      <c r="M227" s="6"/>
    </row>
    <row r="228" spans="1:13" x14ac:dyDescent="0.4">
      <c r="A228" s="11"/>
      <c r="B228" s="174">
        <v>539</v>
      </c>
      <c r="C228" s="56" t="s">
        <v>245</v>
      </c>
      <c r="D228" s="54">
        <v>71.918999999999997</v>
      </c>
      <c r="E228" s="54">
        <v>40.81</v>
      </c>
      <c r="F228" s="13">
        <f t="shared" si="16"/>
        <v>176.22886547414848</v>
      </c>
      <c r="G228" s="169">
        <f t="shared" si="17"/>
        <v>4.4725689365786498E-4</v>
      </c>
      <c r="H228" s="54">
        <v>7336.14</v>
      </c>
      <c r="I228" s="54">
        <v>10416.189</v>
      </c>
      <c r="J228" s="167">
        <f t="shared" si="18"/>
        <v>70.430173646042718</v>
      </c>
      <c r="K228" s="168">
        <f t="shared" si="19"/>
        <v>8.82900335100501E-3</v>
      </c>
      <c r="L228" s="169">
        <f t="shared" si="20"/>
        <v>0.98033843410840027</v>
      </c>
      <c r="M228" s="6"/>
    </row>
    <row r="229" spans="1:13" x14ac:dyDescent="0.4">
      <c r="A229" s="11"/>
      <c r="B229" s="174">
        <v>540</v>
      </c>
      <c r="C229" s="56" t="s">
        <v>246</v>
      </c>
      <c r="D229" s="54">
        <v>62.874000000000002</v>
      </c>
      <c r="E229" s="54">
        <v>129.67500000000001</v>
      </c>
      <c r="F229" s="13">
        <f t="shared" si="16"/>
        <v>48.485829959514163</v>
      </c>
      <c r="G229" s="169">
        <f t="shared" si="17"/>
        <v>3.9100696522260611E-4</v>
      </c>
      <c r="H229" s="54">
        <v>313.012</v>
      </c>
      <c r="I229" s="54">
        <v>499.93299999999999</v>
      </c>
      <c r="J229" s="167">
        <f t="shared" si="18"/>
        <v>62.610789845839342</v>
      </c>
      <c r="K229" s="168">
        <f t="shared" si="19"/>
        <v>3.7670818671737172E-4</v>
      </c>
      <c r="L229" s="169">
        <f t="shared" si="20"/>
        <v>20.086769836300206</v>
      </c>
      <c r="M229" s="6"/>
    </row>
    <row r="230" spans="1:13" x14ac:dyDescent="0.4">
      <c r="A230" s="11"/>
      <c r="B230" s="174">
        <v>541</v>
      </c>
      <c r="C230" s="56" t="s">
        <v>247</v>
      </c>
      <c r="D230" s="54">
        <v>12981.130999999999</v>
      </c>
      <c r="E230" s="54">
        <v>9067.2549999999992</v>
      </c>
      <c r="F230" s="13">
        <f t="shared" si="16"/>
        <v>143.16494903915242</v>
      </c>
      <c r="G230" s="169">
        <f t="shared" si="17"/>
        <v>8.072832390920083E-2</v>
      </c>
      <c r="H230" s="54">
        <v>112790.24400000001</v>
      </c>
      <c r="I230" s="54">
        <v>76816.096999999994</v>
      </c>
      <c r="J230" s="167">
        <f t="shared" si="18"/>
        <v>146.83152152341196</v>
      </c>
      <c r="K230" s="168">
        <f t="shared" si="19"/>
        <v>0.13574242615826204</v>
      </c>
      <c r="L230" s="169">
        <f t="shared" si="20"/>
        <v>11.509090272027427</v>
      </c>
      <c r="M230" s="6"/>
    </row>
    <row r="231" spans="1:13" x14ac:dyDescent="0.4">
      <c r="A231" s="11"/>
      <c r="B231" s="174">
        <v>542</v>
      </c>
      <c r="C231" s="56" t="s">
        <v>248</v>
      </c>
      <c r="D231" s="54">
        <v>3239.2440000000001</v>
      </c>
      <c r="E231" s="54">
        <v>2663.364</v>
      </c>
      <c r="F231" s="13">
        <f t="shared" si="16"/>
        <v>121.62227919278025</v>
      </c>
      <c r="G231" s="169">
        <f t="shared" si="17"/>
        <v>2.0144526609656384E-2</v>
      </c>
      <c r="H231" s="54">
        <v>25641.406999999999</v>
      </c>
      <c r="I231" s="54">
        <v>19310.821</v>
      </c>
      <c r="J231" s="167">
        <f t="shared" si="18"/>
        <v>132.78258340233177</v>
      </c>
      <c r="K231" s="168">
        <f t="shared" si="19"/>
        <v>3.0859289534753056E-2</v>
      </c>
      <c r="L231" s="169">
        <f t="shared" si="20"/>
        <v>12.632863711418022</v>
      </c>
      <c r="M231" s="6"/>
    </row>
    <row r="232" spans="1:13" x14ac:dyDescent="0.4">
      <c r="A232" s="11"/>
      <c r="B232" s="174">
        <v>543</v>
      </c>
      <c r="C232" s="56" t="s">
        <v>249</v>
      </c>
      <c r="D232" s="54">
        <v>4684.6899999999996</v>
      </c>
      <c r="E232" s="54">
        <v>3380.6509999999998</v>
      </c>
      <c r="F232" s="13">
        <f t="shared" si="16"/>
        <v>138.57360608947801</v>
      </c>
      <c r="G232" s="169">
        <f t="shared" si="17"/>
        <v>2.9133607212976594E-2</v>
      </c>
      <c r="H232" s="54">
        <v>42579.523000000001</v>
      </c>
      <c r="I232" s="54">
        <v>27139.285</v>
      </c>
      <c r="J232" s="167">
        <f t="shared" si="18"/>
        <v>156.89257473069023</v>
      </c>
      <c r="K232" s="168">
        <f t="shared" si="19"/>
        <v>5.1244217156596626E-2</v>
      </c>
      <c r="L232" s="169">
        <f t="shared" si="20"/>
        <v>11.002213434847542</v>
      </c>
      <c r="M232" s="6"/>
    </row>
    <row r="233" spans="1:13" x14ac:dyDescent="0.4">
      <c r="A233" s="11"/>
      <c r="B233" s="174">
        <v>544</v>
      </c>
      <c r="C233" s="56" t="s">
        <v>250</v>
      </c>
      <c r="D233" s="54">
        <v>54.408000000000001</v>
      </c>
      <c r="E233" s="54">
        <v>146.55799999999999</v>
      </c>
      <c r="F233" s="13">
        <f t="shared" si="16"/>
        <v>37.123869048431338</v>
      </c>
      <c r="G233" s="169">
        <f t="shared" si="17"/>
        <v>3.3835777847491096E-4</v>
      </c>
      <c r="H233" s="54">
        <v>204.99299999999999</v>
      </c>
      <c r="I233" s="54">
        <v>489.03699999999998</v>
      </c>
      <c r="J233" s="167">
        <f t="shared" si="18"/>
        <v>41.917687209761226</v>
      </c>
      <c r="K233" s="168">
        <f t="shared" si="19"/>
        <v>2.4670792595732496E-4</v>
      </c>
      <c r="L233" s="169">
        <f t="shared" si="20"/>
        <v>26.54139409638378</v>
      </c>
      <c r="M233" s="6"/>
    </row>
    <row r="234" spans="1:13" x14ac:dyDescent="0.4">
      <c r="A234" s="11"/>
      <c r="B234" s="174">
        <v>545</v>
      </c>
      <c r="C234" s="56" t="s">
        <v>251</v>
      </c>
      <c r="D234" s="54">
        <v>1272.684</v>
      </c>
      <c r="E234" s="54">
        <v>1016.643</v>
      </c>
      <c r="F234" s="13">
        <f t="shared" si="16"/>
        <v>125.18494692827275</v>
      </c>
      <c r="G234" s="169">
        <f t="shared" si="17"/>
        <v>7.9146914229628659E-3</v>
      </c>
      <c r="H234" s="54">
        <v>14248.014999999999</v>
      </c>
      <c r="I234" s="54">
        <v>15113.315000000001</v>
      </c>
      <c r="J234" s="167">
        <f t="shared" si="18"/>
        <v>94.274585026514686</v>
      </c>
      <c r="K234" s="168">
        <f t="shared" si="19"/>
        <v>1.7147406153667954E-2</v>
      </c>
      <c r="L234" s="169">
        <f t="shared" si="20"/>
        <v>8.9323600515580601</v>
      </c>
      <c r="M234" s="6"/>
    </row>
    <row r="235" spans="1:13" x14ac:dyDescent="0.4">
      <c r="A235" s="11"/>
      <c r="B235" s="174">
        <v>546</v>
      </c>
      <c r="C235" s="56" t="s">
        <v>252</v>
      </c>
      <c r="D235" s="54">
        <v>3.3719999999999999</v>
      </c>
      <c r="E235" s="54">
        <v>33.673000000000002</v>
      </c>
      <c r="F235" s="13">
        <f t="shared" si="16"/>
        <v>10.013957770320433</v>
      </c>
      <c r="G235" s="169">
        <f t="shared" si="17"/>
        <v>2.0970122574205991E-5</v>
      </c>
      <c r="H235" s="54">
        <v>1426.799</v>
      </c>
      <c r="I235" s="54">
        <v>935.71400000000006</v>
      </c>
      <c r="J235" s="167">
        <f t="shared" si="18"/>
        <v>152.48238243736867</v>
      </c>
      <c r="K235" s="168">
        <f t="shared" si="19"/>
        <v>1.7171445954153812E-3</v>
      </c>
      <c r="L235" s="169">
        <f t="shared" si="20"/>
        <v>0.23633321862434722</v>
      </c>
      <c r="M235" s="6"/>
    </row>
    <row r="236" spans="1:13" x14ac:dyDescent="0.4">
      <c r="A236" s="11"/>
      <c r="B236" s="174">
        <v>547</v>
      </c>
      <c r="C236" s="56" t="s">
        <v>253</v>
      </c>
      <c r="D236" s="54">
        <v>2799.0639999999999</v>
      </c>
      <c r="E236" s="54">
        <v>1771.155</v>
      </c>
      <c r="F236" s="13">
        <f t="shared" si="16"/>
        <v>158.0360837984253</v>
      </c>
      <c r="G236" s="169">
        <f t="shared" si="17"/>
        <v>1.7407092281449384E-2</v>
      </c>
      <c r="H236" s="54">
        <v>11561.59</v>
      </c>
      <c r="I236" s="54">
        <v>10063.932000000001</v>
      </c>
      <c r="J236" s="167">
        <f t="shared" si="18"/>
        <v>114.88143997793307</v>
      </c>
      <c r="K236" s="168">
        <f t="shared" si="19"/>
        <v>1.3914308730878362E-2</v>
      </c>
      <c r="L236" s="169">
        <f t="shared" si="20"/>
        <v>24.210026475597214</v>
      </c>
      <c r="M236" s="6"/>
    </row>
    <row r="237" spans="1:13" x14ac:dyDescent="0.4">
      <c r="A237" s="11"/>
      <c r="B237" s="174">
        <v>548</v>
      </c>
      <c r="C237" s="56" t="s">
        <v>254</v>
      </c>
      <c r="D237" s="54">
        <v>1085.75</v>
      </c>
      <c r="E237" s="54">
        <v>842.72</v>
      </c>
      <c r="F237" s="13">
        <f t="shared" si="16"/>
        <v>128.83876020505031</v>
      </c>
      <c r="G237" s="169">
        <f t="shared" si="17"/>
        <v>6.7521680263772704E-3</v>
      </c>
      <c r="H237" s="54">
        <v>1799.586</v>
      </c>
      <c r="I237" s="54">
        <v>1280.498</v>
      </c>
      <c r="J237" s="167">
        <f t="shared" si="18"/>
        <v>140.53797819285933</v>
      </c>
      <c r="K237" s="168">
        <f t="shared" si="19"/>
        <v>2.1657916594314854E-3</v>
      </c>
      <c r="L237" s="169">
        <f t="shared" si="20"/>
        <v>60.333321108299351</v>
      </c>
      <c r="M237" s="6"/>
    </row>
    <row r="238" spans="1:13" x14ac:dyDescent="0.4">
      <c r="A238" s="11"/>
      <c r="B238" s="174">
        <v>549</v>
      </c>
      <c r="C238" s="56" t="s">
        <v>255</v>
      </c>
      <c r="D238" s="54">
        <v>551.81700000000001</v>
      </c>
      <c r="E238" s="54">
        <v>330.791</v>
      </c>
      <c r="F238" s="13">
        <f t="shared" si="16"/>
        <v>166.8174164351509</v>
      </c>
      <c r="G238" s="169">
        <f t="shared" si="17"/>
        <v>3.4316933951751569E-3</v>
      </c>
      <c r="H238" s="54">
        <v>2354.6570000000002</v>
      </c>
      <c r="I238" s="54">
        <v>1585.098</v>
      </c>
      <c r="J238" s="167">
        <f t="shared" si="18"/>
        <v>148.54961649058924</v>
      </c>
      <c r="K238" s="168">
        <f t="shared" si="19"/>
        <v>2.833816495250554E-3</v>
      </c>
      <c r="L238" s="169">
        <f t="shared" si="20"/>
        <v>23.435133015127043</v>
      </c>
      <c r="M238" s="6"/>
    </row>
    <row r="239" spans="1:13" x14ac:dyDescent="0.4">
      <c r="A239" s="11"/>
      <c r="B239" s="174">
        <v>550</v>
      </c>
      <c r="C239" s="56" t="s">
        <v>256</v>
      </c>
      <c r="D239" s="54">
        <v>202.91</v>
      </c>
      <c r="E239" s="54">
        <v>238.43600000000001</v>
      </c>
      <c r="F239" s="13">
        <f t="shared" si="16"/>
        <v>85.100404301363881</v>
      </c>
      <c r="G239" s="169">
        <f t="shared" si="17"/>
        <v>1.2618765040130896E-3</v>
      </c>
      <c r="H239" s="54">
        <v>2409.7750000000001</v>
      </c>
      <c r="I239" s="54">
        <v>2331.4969999999998</v>
      </c>
      <c r="J239" s="167">
        <f t="shared" si="18"/>
        <v>103.35741371316369</v>
      </c>
      <c r="K239" s="168">
        <f t="shared" si="19"/>
        <v>2.9001506991644236E-3</v>
      </c>
      <c r="L239" s="169">
        <f t="shared" si="20"/>
        <v>8.4202882011806075</v>
      </c>
      <c r="M239" s="6"/>
    </row>
    <row r="240" spans="1:13" x14ac:dyDescent="0.4">
      <c r="A240" s="11"/>
      <c r="B240" s="174">
        <v>551</v>
      </c>
      <c r="C240" s="56" t="s">
        <v>257</v>
      </c>
      <c r="D240" s="67">
        <v>124748.80499999999</v>
      </c>
      <c r="E240" s="67">
        <v>89265.879000000001</v>
      </c>
      <c r="F240" s="13">
        <f t="shared" si="16"/>
        <v>139.74970772426943</v>
      </c>
      <c r="G240" s="169">
        <f t="shared" si="17"/>
        <v>0.77580003909718898</v>
      </c>
      <c r="H240" s="54">
        <v>259270.92</v>
      </c>
      <c r="I240" s="54">
        <v>178252.04199999999</v>
      </c>
      <c r="J240" s="167">
        <f t="shared" si="18"/>
        <v>145.45186528634554</v>
      </c>
      <c r="K240" s="168">
        <f t="shared" si="19"/>
        <v>0.312031098302125</v>
      </c>
      <c r="L240" s="169">
        <f t="shared" si="20"/>
        <v>48.115232128616661</v>
      </c>
      <c r="M240" s="6"/>
    </row>
    <row r="241" spans="1:13" x14ac:dyDescent="0.4">
      <c r="A241" s="11"/>
      <c r="B241" s="174">
        <v>552</v>
      </c>
      <c r="C241" s="56" t="s">
        <v>258</v>
      </c>
      <c r="D241" s="67">
        <v>515.93100000000004</v>
      </c>
      <c r="E241" s="67">
        <v>366.68799999999999</v>
      </c>
      <c r="F241" s="13">
        <f t="shared" si="16"/>
        <v>140.7002683480234</v>
      </c>
      <c r="G241" s="169">
        <f t="shared" si="17"/>
        <v>3.2085220373169253E-3</v>
      </c>
      <c r="H241" s="54">
        <v>897.25</v>
      </c>
      <c r="I241" s="54">
        <v>988.05</v>
      </c>
      <c r="J241" s="167">
        <f t="shared" si="18"/>
        <v>90.810181670968078</v>
      </c>
      <c r="K241" s="168">
        <f t="shared" si="19"/>
        <v>1.0798353434761665E-3</v>
      </c>
      <c r="L241" s="169">
        <f t="shared" si="20"/>
        <v>57.501365282808578</v>
      </c>
      <c r="M241" s="6"/>
    </row>
    <row r="242" spans="1:13" x14ac:dyDescent="0.4">
      <c r="A242" s="11"/>
      <c r="B242" s="174">
        <v>553</v>
      </c>
      <c r="C242" s="56" t="s">
        <v>259</v>
      </c>
      <c r="D242" s="67">
        <v>663.77300000000002</v>
      </c>
      <c r="E242" s="67">
        <v>285.41899999999998</v>
      </c>
      <c r="F242" s="13">
        <f t="shared" si="16"/>
        <v>232.56090169189858</v>
      </c>
      <c r="G242" s="169">
        <f t="shared" si="17"/>
        <v>4.127936290465135E-3</v>
      </c>
      <c r="H242" s="54">
        <v>4279.6909999999998</v>
      </c>
      <c r="I242" s="54">
        <v>2349.8029999999999</v>
      </c>
      <c r="J242" s="167">
        <f t="shared" si="18"/>
        <v>182.12977853888177</v>
      </c>
      <c r="K242" s="168">
        <f t="shared" si="19"/>
        <v>5.1505841192051914E-3</v>
      </c>
      <c r="L242" s="169">
        <f t="shared" si="20"/>
        <v>15.509834705356065</v>
      </c>
      <c r="M242" s="6"/>
    </row>
    <row r="243" spans="1:13" x14ac:dyDescent="0.4">
      <c r="A243" s="11"/>
      <c r="B243" s="174">
        <v>554</v>
      </c>
      <c r="C243" s="56" t="s">
        <v>260</v>
      </c>
      <c r="D243" s="67">
        <v>1380.69</v>
      </c>
      <c r="E243" s="67">
        <v>524.77099999999996</v>
      </c>
      <c r="F243" s="13">
        <f t="shared" si="16"/>
        <v>263.10333459737677</v>
      </c>
      <c r="G243" s="169">
        <f t="shared" si="17"/>
        <v>8.5863696728886336E-3</v>
      </c>
      <c r="H243" s="54">
        <v>7395.05</v>
      </c>
      <c r="I243" s="54">
        <v>3874.61</v>
      </c>
      <c r="J243" s="167">
        <f t="shared" si="18"/>
        <v>190.85920905587918</v>
      </c>
      <c r="K243" s="168">
        <f t="shared" si="19"/>
        <v>8.8999012056544171E-3</v>
      </c>
      <c r="L243" s="169">
        <f t="shared" si="20"/>
        <v>18.670461998228546</v>
      </c>
      <c r="M243" s="6"/>
    </row>
    <row r="244" spans="1:13" x14ac:dyDescent="0.4">
      <c r="A244" s="11"/>
      <c r="B244" s="174">
        <v>555</v>
      </c>
      <c r="C244" s="56" t="s">
        <v>261</v>
      </c>
      <c r="D244" s="67">
        <v>787.18700000000001</v>
      </c>
      <c r="E244" s="67">
        <v>853.30799999999999</v>
      </c>
      <c r="F244" s="13">
        <f t="shared" si="16"/>
        <v>92.251215270453343</v>
      </c>
      <c r="G244" s="169">
        <f t="shared" si="17"/>
        <v>4.8954353140040017E-3</v>
      </c>
      <c r="H244" s="54">
        <v>2160.9850000000001</v>
      </c>
      <c r="I244" s="54">
        <v>1876.5609999999999</v>
      </c>
      <c r="J244" s="167">
        <f t="shared" si="18"/>
        <v>115.15666157401758</v>
      </c>
      <c r="K244" s="168">
        <f t="shared" si="19"/>
        <v>2.6007333293082682E-3</v>
      </c>
      <c r="L244" s="169">
        <f t="shared" si="20"/>
        <v>36.427231100632355</v>
      </c>
      <c r="M244" s="6"/>
    </row>
    <row r="245" spans="1:13" x14ac:dyDescent="0.4">
      <c r="A245" s="11"/>
      <c r="B245" s="174">
        <v>556</v>
      </c>
      <c r="C245" s="56" t="s">
        <v>262</v>
      </c>
      <c r="D245" s="67">
        <v>121.768</v>
      </c>
      <c r="E245" s="67">
        <v>354.19200000000001</v>
      </c>
      <c r="F245" s="13">
        <f t="shared" si="16"/>
        <v>34.379093824818177</v>
      </c>
      <c r="G245" s="169">
        <f t="shared" si="17"/>
        <v>7.5726271815418605E-4</v>
      </c>
      <c r="H245" s="54">
        <v>1206.088</v>
      </c>
      <c r="I245" s="54">
        <v>1653.502</v>
      </c>
      <c r="J245" s="167">
        <f t="shared" si="18"/>
        <v>72.941429765431181</v>
      </c>
      <c r="K245" s="168">
        <f t="shared" si="19"/>
        <v>1.4515201446001478E-3</v>
      </c>
      <c r="L245" s="169">
        <f t="shared" si="20"/>
        <v>10.096112389809035</v>
      </c>
      <c r="M245" s="6"/>
    </row>
    <row r="246" spans="1:13" x14ac:dyDescent="0.4">
      <c r="A246" s="11"/>
      <c r="B246" s="174">
        <v>558</v>
      </c>
      <c r="C246" s="56" t="s">
        <v>263</v>
      </c>
      <c r="D246" s="68"/>
      <c r="E246" s="68"/>
      <c r="F246" s="13"/>
      <c r="G246" s="169"/>
      <c r="H246" s="54">
        <v>445.91800000000001</v>
      </c>
      <c r="I246" s="54">
        <v>201.40199999999999</v>
      </c>
      <c r="J246" s="167">
        <f t="shared" si="18"/>
        <v>221.40693736904305</v>
      </c>
      <c r="K246" s="168">
        <f t="shared" si="19"/>
        <v>5.3665981241817244E-4</v>
      </c>
      <c r="L246" s="169">
        <f t="shared" si="20"/>
        <v>0</v>
      </c>
      <c r="M246" s="6"/>
    </row>
    <row r="247" spans="1:13" x14ac:dyDescent="0.4">
      <c r="A247" s="11"/>
      <c r="B247" s="174">
        <v>559</v>
      </c>
      <c r="C247" s="56" t="s">
        <v>264</v>
      </c>
      <c r="D247" s="59">
        <v>0.31</v>
      </c>
      <c r="E247" s="59"/>
      <c r="F247" s="13" t="s">
        <v>294</v>
      </c>
      <c r="G247" s="169"/>
      <c r="H247" s="54">
        <v>114.58199999999999</v>
      </c>
      <c r="I247" s="54">
        <v>144.886</v>
      </c>
      <c r="J247" s="167">
        <f t="shared" si="18"/>
        <v>79.08424554477314</v>
      </c>
      <c r="K247" s="168">
        <f t="shared" si="19"/>
        <v>1.3789879445660195E-4</v>
      </c>
      <c r="L247" s="169">
        <f t="shared" si="20"/>
        <v>0.27054860274737746</v>
      </c>
      <c r="M247" s="6"/>
    </row>
    <row r="248" spans="1:13" x14ac:dyDescent="0.4">
      <c r="A248" s="11"/>
      <c r="B248" s="174">
        <v>560</v>
      </c>
      <c r="C248" s="56" t="s">
        <v>265</v>
      </c>
      <c r="D248" s="53">
        <v>424.05399999999997</v>
      </c>
      <c r="E248" s="53">
        <v>532.35900000000004</v>
      </c>
      <c r="F248" s="13">
        <f t="shared" si="16"/>
        <v>79.655645908118387</v>
      </c>
      <c r="G248" s="169">
        <f>D248/$D$7*100</f>
        <v>2.6371483861454175E-3</v>
      </c>
      <c r="H248" s="54">
        <v>1333.1410000000001</v>
      </c>
      <c r="I248" s="54">
        <v>1398.9960000000001</v>
      </c>
      <c r="J248" s="167">
        <f t="shared" si="18"/>
        <v>95.29269561885809</v>
      </c>
      <c r="K248" s="168">
        <f t="shared" si="19"/>
        <v>1.6044277176229147E-3</v>
      </c>
      <c r="L248" s="169">
        <f t="shared" si="20"/>
        <v>31.808638396088636</v>
      </c>
      <c r="M248" s="6"/>
    </row>
    <row r="249" spans="1:13" ht="19.5" thickBot="1" x14ac:dyDescent="0.45">
      <c r="A249" s="20" t="s">
        <v>266</v>
      </c>
      <c r="B249" s="21" t="s">
        <v>267</v>
      </c>
      <c r="C249" s="22"/>
      <c r="D249" s="64">
        <f>SUM(D190:D248)</f>
        <v>205501.68799999999</v>
      </c>
      <c r="E249" s="52">
        <f>SUM(E190:E248)</f>
        <v>163035.83299999998</v>
      </c>
      <c r="F249" s="23">
        <f t="shared" si="16"/>
        <v>126.04694576559746</v>
      </c>
      <c r="G249" s="24">
        <f>D249/$D$7*100</f>
        <v>1.2779939461940204</v>
      </c>
      <c r="H249" s="79">
        <f>SUM(H190:H248)</f>
        <v>1055398.8190000001</v>
      </c>
      <c r="I249" s="51">
        <f>SUM(I190:I248)</f>
        <v>848049.20900000015</v>
      </c>
      <c r="J249" s="25">
        <f t="shared" si="18"/>
        <v>124.45018612121599</v>
      </c>
      <c r="K249" s="26">
        <f t="shared" si="19"/>
        <v>1.270166560288889</v>
      </c>
      <c r="L249" s="24">
        <f t="shared" si="20"/>
        <v>19.471472234042739</v>
      </c>
      <c r="M249" s="6"/>
    </row>
    <row r="250" spans="1:13" x14ac:dyDescent="0.4">
      <c r="A250" s="27" t="s">
        <v>268</v>
      </c>
      <c r="B250" s="174">
        <v>702</v>
      </c>
      <c r="C250" s="56" t="s">
        <v>269</v>
      </c>
      <c r="D250" s="62"/>
      <c r="E250" s="47"/>
      <c r="F250" s="13"/>
      <c r="G250" s="169"/>
      <c r="H250" s="177"/>
      <c r="I250" s="63"/>
      <c r="J250" s="167"/>
      <c r="K250" s="168"/>
      <c r="L250" s="169"/>
      <c r="M250" s="6"/>
    </row>
    <row r="251" spans="1:13" ht="19.5" thickBot="1" x14ac:dyDescent="0.45">
      <c r="A251" s="20" t="s">
        <v>270</v>
      </c>
      <c r="B251" s="21" t="s">
        <v>271</v>
      </c>
      <c r="C251" s="22" t="s">
        <v>269</v>
      </c>
      <c r="D251" s="64"/>
      <c r="E251" s="52">
        <f>SUM(E250:E250)</f>
        <v>0</v>
      </c>
      <c r="F251" s="23">
        <v>0</v>
      </c>
      <c r="G251" s="24">
        <f>D251/$D$7*100</f>
        <v>0</v>
      </c>
      <c r="H251" s="55">
        <f>SUM(H250:H250)</f>
        <v>0</v>
      </c>
      <c r="I251" s="51">
        <f>SUM(I250:I250)</f>
        <v>0</v>
      </c>
      <c r="J251" s="30">
        <v>0</v>
      </c>
      <c r="K251" s="26">
        <f t="shared" si="19"/>
        <v>0</v>
      </c>
      <c r="L251" s="24">
        <v>0</v>
      </c>
      <c r="M251" s="6"/>
    </row>
    <row r="252" spans="1:13" ht="13.5" customHeight="1" x14ac:dyDescent="0.4">
      <c r="A252" s="6"/>
      <c r="B252" s="6"/>
      <c r="C252" s="6"/>
      <c r="D252" s="45"/>
      <c r="E252" s="45"/>
      <c r="F252" s="6"/>
      <c r="G252" s="6"/>
      <c r="H252" s="6"/>
      <c r="I252" s="6"/>
      <c r="J252" s="6"/>
      <c r="K252" s="6"/>
      <c r="L252" s="6"/>
      <c r="M252" s="6"/>
    </row>
    <row r="253" spans="1:13" ht="13.5" customHeight="1" x14ac:dyDescent="0.4">
      <c r="A253" s="6"/>
      <c r="B253" s="6"/>
      <c r="C253" s="6"/>
      <c r="D253" s="45"/>
      <c r="E253" s="45"/>
      <c r="F253" s="6"/>
      <c r="G253" s="6"/>
      <c r="H253" s="6"/>
      <c r="I253" s="6"/>
      <c r="J253" s="6"/>
      <c r="K253" s="6"/>
      <c r="L253" s="6"/>
      <c r="M253" s="6"/>
    </row>
    <row r="254" spans="1:13" ht="13.5" customHeight="1" x14ac:dyDescent="0.4">
      <c r="A254" s="6"/>
      <c r="B254" s="6"/>
      <c r="C254" s="6"/>
      <c r="D254" s="45"/>
      <c r="E254" s="45"/>
      <c r="F254" s="6"/>
      <c r="G254" s="6"/>
      <c r="H254" s="6"/>
      <c r="I254" s="6"/>
      <c r="J254" s="6"/>
      <c r="K254" s="6"/>
      <c r="L254" s="6"/>
      <c r="M254" s="6"/>
    </row>
    <row r="255" spans="1:13" ht="13.5" customHeight="1" x14ac:dyDescent="0.4">
      <c r="A255" s="6"/>
      <c r="B255" s="6"/>
      <c r="C255" s="6"/>
      <c r="D255" s="45"/>
      <c r="E255" s="45"/>
      <c r="F255" s="6"/>
      <c r="G255" s="6"/>
      <c r="H255" s="6"/>
      <c r="I255" s="6"/>
      <c r="J255" s="6"/>
      <c r="K255" s="6"/>
      <c r="L255" s="6"/>
      <c r="M255" s="6"/>
    </row>
    <row r="256" spans="1:13" ht="13.5" customHeight="1" x14ac:dyDescent="0.4">
      <c r="A256" s="6"/>
      <c r="B256" s="6"/>
      <c r="C256" s="6"/>
      <c r="D256" s="45"/>
      <c r="E256" s="45"/>
      <c r="F256" s="6"/>
      <c r="G256" s="6"/>
      <c r="H256" s="6"/>
      <c r="I256" s="6"/>
      <c r="J256" s="6"/>
      <c r="K256" s="6"/>
      <c r="L256" s="6"/>
      <c r="M256" s="6"/>
    </row>
    <row r="257" spans="1:13" ht="13.5" customHeight="1" x14ac:dyDescent="0.4">
      <c r="A257" s="6"/>
      <c r="B257" s="6"/>
      <c r="C257" s="6"/>
      <c r="D257" s="45"/>
      <c r="E257" s="45"/>
      <c r="F257" s="6"/>
      <c r="G257" s="6"/>
      <c r="H257" s="6"/>
      <c r="I257" s="6"/>
      <c r="J257" s="6"/>
      <c r="K257" s="6"/>
      <c r="L257" s="6"/>
      <c r="M257" s="6"/>
    </row>
  </sheetData>
  <mergeCells count="7">
    <mergeCell ref="H5:K5"/>
    <mergeCell ref="L5:L6"/>
    <mergeCell ref="A7:C7"/>
    <mergeCell ref="A5:A6"/>
    <mergeCell ref="B5:B6"/>
    <mergeCell ref="C5:C6"/>
    <mergeCell ref="D5:G5"/>
  </mergeCells>
  <phoneticPr fontId="5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257" sqref="J257"/>
    </sheetView>
  </sheetViews>
  <sheetFormatPr defaultRowHeight="13.5" x14ac:dyDescent="0.4"/>
  <cols>
    <col min="1" max="2" width="7.625" style="31" customWidth="1"/>
    <col min="3" max="3" width="13.125" style="40" customWidth="1"/>
    <col min="4" max="5" width="12.875" style="46" customWidth="1"/>
    <col min="6" max="6" width="8.625" style="41" customWidth="1"/>
    <col min="7" max="7" width="10.75" style="31" customWidth="1"/>
    <col min="8" max="9" width="12.875" style="46" customWidth="1"/>
    <col min="10" max="12" width="8.625" style="31" customWidth="1"/>
    <col min="13" max="13" width="7.5" style="31" customWidth="1"/>
    <col min="14" max="14" width="6.875" style="31" customWidth="1"/>
    <col min="15" max="249" width="9" style="31"/>
    <col min="250" max="251" width="7.625" style="31" customWidth="1"/>
    <col min="252" max="252" width="12.375" style="31" customWidth="1"/>
    <col min="253" max="254" width="12.875" style="31" customWidth="1"/>
    <col min="255" max="256" width="8.625" style="31" customWidth="1"/>
    <col min="257" max="258" width="12.875" style="31" customWidth="1"/>
    <col min="259" max="261" width="8.625" style="31" customWidth="1"/>
    <col min="262" max="505" width="9" style="31"/>
    <col min="506" max="507" width="7.625" style="31" customWidth="1"/>
    <col min="508" max="508" width="12.375" style="31" customWidth="1"/>
    <col min="509" max="510" width="12.875" style="31" customWidth="1"/>
    <col min="511" max="512" width="8.625" style="31" customWidth="1"/>
    <col min="513" max="514" width="12.875" style="31" customWidth="1"/>
    <col min="515" max="517" width="8.625" style="31" customWidth="1"/>
    <col min="518" max="761" width="9" style="31"/>
    <col min="762" max="763" width="7.625" style="31" customWidth="1"/>
    <col min="764" max="764" width="12.375" style="31" customWidth="1"/>
    <col min="765" max="766" width="12.875" style="31" customWidth="1"/>
    <col min="767" max="768" width="8.625" style="31" customWidth="1"/>
    <col min="769" max="770" width="12.875" style="31" customWidth="1"/>
    <col min="771" max="773" width="8.625" style="31" customWidth="1"/>
    <col min="774" max="1017" width="9" style="31"/>
    <col min="1018" max="1019" width="7.625" style="31" customWidth="1"/>
    <col min="1020" max="1020" width="12.375" style="31" customWidth="1"/>
    <col min="1021" max="1022" width="12.875" style="31" customWidth="1"/>
    <col min="1023" max="1024" width="8.625" style="31" customWidth="1"/>
    <col min="1025" max="1026" width="12.875" style="31" customWidth="1"/>
    <col min="1027" max="1029" width="8.625" style="31" customWidth="1"/>
    <col min="1030" max="1273" width="9" style="31"/>
    <col min="1274" max="1275" width="7.625" style="31" customWidth="1"/>
    <col min="1276" max="1276" width="12.375" style="31" customWidth="1"/>
    <col min="1277" max="1278" width="12.875" style="31" customWidth="1"/>
    <col min="1279" max="1280" width="8.625" style="31" customWidth="1"/>
    <col min="1281" max="1282" width="12.875" style="31" customWidth="1"/>
    <col min="1283" max="1285" width="8.625" style="31" customWidth="1"/>
    <col min="1286" max="1529" width="9" style="31"/>
    <col min="1530" max="1531" width="7.625" style="31" customWidth="1"/>
    <col min="1532" max="1532" width="12.375" style="31" customWidth="1"/>
    <col min="1533" max="1534" width="12.875" style="31" customWidth="1"/>
    <col min="1535" max="1536" width="8.625" style="31" customWidth="1"/>
    <col min="1537" max="1538" width="12.875" style="31" customWidth="1"/>
    <col min="1539" max="1541" width="8.625" style="31" customWidth="1"/>
    <col min="1542" max="1785" width="9" style="31"/>
    <col min="1786" max="1787" width="7.625" style="31" customWidth="1"/>
    <col min="1788" max="1788" width="12.375" style="31" customWidth="1"/>
    <col min="1789" max="1790" width="12.875" style="31" customWidth="1"/>
    <col min="1791" max="1792" width="8.625" style="31" customWidth="1"/>
    <col min="1793" max="1794" width="12.875" style="31" customWidth="1"/>
    <col min="1795" max="1797" width="8.625" style="31" customWidth="1"/>
    <col min="1798" max="2041" width="9" style="31"/>
    <col min="2042" max="2043" width="7.625" style="31" customWidth="1"/>
    <col min="2044" max="2044" width="12.375" style="31" customWidth="1"/>
    <col min="2045" max="2046" width="12.875" style="31" customWidth="1"/>
    <col min="2047" max="2048" width="8.625" style="31" customWidth="1"/>
    <col min="2049" max="2050" width="12.875" style="31" customWidth="1"/>
    <col min="2051" max="2053" width="8.625" style="31" customWidth="1"/>
    <col min="2054" max="2297" width="9" style="31"/>
    <col min="2298" max="2299" width="7.625" style="31" customWidth="1"/>
    <col min="2300" max="2300" width="12.375" style="31" customWidth="1"/>
    <col min="2301" max="2302" width="12.875" style="31" customWidth="1"/>
    <col min="2303" max="2304" width="8.625" style="31" customWidth="1"/>
    <col min="2305" max="2306" width="12.875" style="31" customWidth="1"/>
    <col min="2307" max="2309" width="8.625" style="31" customWidth="1"/>
    <col min="2310" max="2553" width="9" style="31"/>
    <col min="2554" max="2555" width="7.625" style="31" customWidth="1"/>
    <col min="2556" max="2556" width="12.375" style="31" customWidth="1"/>
    <col min="2557" max="2558" width="12.875" style="31" customWidth="1"/>
    <col min="2559" max="2560" width="8.625" style="31" customWidth="1"/>
    <col min="2561" max="2562" width="12.875" style="31" customWidth="1"/>
    <col min="2563" max="2565" width="8.625" style="31" customWidth="1"/>
    <col min="2566" max="2809" width="9" style="31"/>
    <col min="2810" max="2811" width="7.625" style="31" customWidth="1"/>
    <col min="2812" max="2812" width="12.375" style="31" customWidth="1"/>
    <col min="2813" max="2814" width="12.875" style="31" customWidth="1"/>
    <col min="2815" max="2816" width="8.625" style="31" customWidth="1"/>
    <col min="2817" max="2818" width="12.875" style="31" customWidth="1"/>
    <col min="2819" max="2821" width="8.625" style="31" customWidth="1"/>
    <col min="2822" max="3065" width="9" style="31"/>
    <col min="3066" max="3067" width="7.625" style="31" customWidth="1"/>
    <col min="3068" max="3068" width="12.375" style="31" customWidth="1"/>
    <col min="3069" max="3070" width="12.875" style="31" customWidth="1"/>
    <col min="3071" max="3072" width="8.625" style="31" customWidth="1"/>
    <col min="3073" max="3074" width="12.875" style="31" customWidth="1"/>
    <col min="3075" max="3077" width="8.625" style="31" customWidth="1"/>
    <col min="3078" max="3321" width="9" style="31"/>
    <col min="3322" max="3323" width="7.625" style="31" customWidth="1"/>
    <col min="3324" max="3324" width="12.375" style="31" customWidth="1"/>
    <col min="3325" max="3326" width="12.875" style="31" customWidth="1"/>
    <col min="3327" max="3328" width="8.625" style="31" customWidth="1"/>
    <col min="3329" max="3330" width="12.875" style="31" customWidth="1"/>
    <col min="3331" max="3333" width="8.625" style="31" customWidth="1"/>
    <col min="3334" max="3577" width="9" style="31"/>
    <col min="3578" max="3579" width="7.625" style="31" customWidth="1"/>
    <col min="3580" max="3580" width="12.375" style="31" customWidth="1"/>
    <col min="3581" max="3582" width="12.875" style="31" customWidth="1"/>
    <col min="3583" max="3584" width="8.625" style="31" customWidth="1"/>
    <col min="3585" max="3586" width="12.875" style="31" customWidth="1"/>
    <col min="3587" max="3589" width="8.625" style="31" customWidth="1"/>
    <col min="3590" max="3833" width="9" style="31"/>
    <col min="3834" max="3835" width="7.625" style="31" customWidth="1"/>
    <col min="3836" max="3836" width="12.375" style="31" customWidth="1"/>
    <col min="3837" max="3838" width="12.875" style="31" customWidth="1"/>
    <col min="3839" max="3840" width="8.625" style="31" customWidth="1"/>
    <col min="3841" max="3842" width="12.875" style="31" customWidth="1"/>
    <col min="3843" max="3845" width="8.625" style="31" customWidth="1"/>
    <col min="3846" max="4089" width="9" style="31"/>
    <col min="4090" max="4091" width="7.625" style="31" customWidth="1"/>
    <col min="4092" max="4092" width="12.375" style="31" customWidth="1"/>
    <col min="4093" max="4094" width="12.875" style="31" customWidth="1"/>
    <col min="4095" max="4096" width="8.625" style="31" customWidth="1"/>
    <col min="4097" max="4098" width="12.875" style="31" customWidth="1"/>
    <col min="4099" max="4101" width="8.625" style="31" customWidth="1"/>
    <col min="4102" max="4345" width="9" style="31"/>
    <col min="4346" max="4347" width="7.625" style="31" customWidth="1"/>
    <col min="4348" max="4348" width="12.375" style="31" customWidth="1"/>
    <col min="4349" max="4350" width="12.875" style="31" customWidth="1"/>
    <col min="4351" max="4352" width="8.625" style="31" customWidth="1"/>
    <col min="4353" max="4354" width="12.875" style="31" customWidth="1"/>
    <col min="4355" max="4357" width="8.625" style="31" customWidth="1"/>
    <col min="4358" max="4601" width="9" style="31"/>
    <col min="4602" max="4603" width="7.625" style="31" customWidth="1"/>
    <col min="4604" max="4604" width="12.375" style="31" customWidth="1"/>
    <col min="4605" max="4606" width="12.875" style="31" customWidth="1"/>
    <col min="4607" max="4608" width="8.625" style="31" customWidth="1"/>
    <col min="4609" max="4610" width="12.875" style="31" customWidth="1"/>
    <col min="4611" max="4613" width="8.625" style="31" customWidth="1"/>
    <col min="4614" max="4857" width="9" style="31"/>
    <col min="4858" max="4859" width="7.625" style="31" customWidth="1"/>
    <col min="4860" max="4860" width="12.375" style="31" customWidth="1"/>
    <col min="4861" max="4862" width="12.875" style="31" customWidth="1"/>
    <col min="4863" max="4864" width="8.625" style="31" customWidth="1"/>
    <col min="4865" max="4866" width="12.875" style="31" customWidth="1"/>
    <col min="4867" max="4869" width="8.625" style="31" customWidth="1"/>
    <col min="4870" max="5113" width="9" style="31"/>
    <col min="5114" max="5115" width="7.625" style="31" customWidth="1"/>
    <col min="5116" max="5116" width="12.375" style="31" customWidth="1"/>
    <col min="5117" max="5118" width="12.875" style="31" customWidth="1"/>
    <col min="5119" max="5120" width="8.625" style="31" customWidth="1"/>
    <col min="5121" max="5122" width="12.875" style="31" customWidth="1"/>
    <col min="5123" max="5125" width="8.625" style="31" customWidth="1"/>
    <col min="5126" max="5369" width="9" style="31"/>
    <col min="5370" max="5371" width="7.625" style="31" customWidth="1"/>
    <col min="5372" max="5372" width="12.375" style="31" customWidth="1"/>
    <col min="5373" max="5374" width="12.875" style="31" customWidth="1"/>
    <col min="5375" max="5376" width="8.625" style="31" customWidth="1"/>
    <col min="5377" max="5378" width="12.875" style="31" customWidth="1"/>
    <col min="5379" max="5381" width="8.625" style="31" customWidth="1"/>
    <col min="5382" max="5625" width="9" style="31"/>
    <col min="5626" max="5627" width="7.625" style="31" customWidth="1"/>
    <col min="5628" max="5628" width="12.375" style="31" customWidth="1"/>
    <col min="5629" max="5630" width="12.875" style="31" customWidth="1"/>
    <col min="5631" max="5632" width="8.625" style="31" customWidth="1"/>
    <col min="5633" max="5634" width="12.875" style="31" customWidth="1"/>
    <col min="5635" max="5637" width="8.625" style="31" customWidth="1"/>
    <col min="5638" max="5881" width="9" style="31"/>
    <col min="5882" max="5883" width="7.625" style="31" customWidth="1"/>
    <col min="5884" max="5884" width="12.375" style="31" customWidth="1"/>
    <col min="5885" max="5886" width="12.875" style="31" customWidth="1"/>
    <col min="5887" max="5888" width="8.625" style="31" customWidth="1"/>
    <col min="5889" max="5890" width="12.875" style="31" customWidth="1"/>
    <col min="5891" max="5893" width="8.625" style="31" customWidth="1"/>
    <col min="5894" max="6137" width="9" style="31"/>
    <col min="6138" max="6139" width="7.625" style="31" customWidth="1"/>
    <col min="6140" max="6140" width="12.375" style="31" customWidth="1"/>
    <col min="6141" max="6142" width="12.875" style="31" customWidth="1"/>
    <col min="6143" max="6144" width="8.625" style="31" customWidth="1"/>
    <col min="6145" max="6146" width="12.875" style="31" customWidth="1"/>
    <col min="6147" max="6149" width="8.625" style="31" customWidth="1"/>
    <col min="6150" max="6393" width="9" style="31"/>
    <col min="6394" max="6395" width="7.625" style="31" customWidth="1"/>
    <col min="6396" max="6396" width="12.375" style="31" customWidth="1"/>
    <col min="6397" max="6398" width="12.875" style="31" customWidth="1"/>
    <col min="6399" max="6400" width="8.625" style="31" customWidth="1"/>
    <col min="6401" max="6402" width="12.875" style="31" customWidth="1"/>
    <col min="6403" max="6405" width="8.625" style="31" customWidth="1"/>
    <col min="6406" max="6649" width="9" style="31"/>
    <col min="6650" max="6651" width="7.625" style="31" customWidth="1"/>
    <col min="6652" max="6652" width="12.375" style="31" customWidth="1"/>
    <col min="6653" max="6654" width="12.875" style="31" customWidth="1"/>
    <col min="6655" max="6656" width="8.625" style="31" customWidth="1"/>
    <col min="6657" max="6658" width="12.875" style="31" customWidth="1"/>
    <col min="6659" max="6661" width="8.625" style="31" customWidth="1"/>
    <col min="6662" max="6905" width="9" style="31"/>
    <col min="6906" max="6907" width="7.625" style="31" customWidth="1"/>
    <col min="6908" max="6908" width="12.375" style="31" customWidth="1"/>
    <col min="6909" max="6910" width="12.875" style="31" customWidth="1"/>
    <col min="6911" max="6912" width="8.625" style="31" customWidth="1"/>
    <col min="6913" max="6914" width="12.875" style="31" customWidth="1"/>
    <col min="6915" max="6917" width="8.625" style="31" customWidth="1"/>
    <col min="6918" max="7161" width="9" style="31"/>
    <col min="7162" max="7163" width="7.625" style="31" customWidth="1"/>
    <col min="7164" max="7164" width="12.375" style="31" customWidth="1"/>
    <col min="7165" max="7166" width="12.875" style="31" customWidth="1"/>
    <col min="7167" max="7168" width="8.625" style="31" customWidth="1"/>
    <col min="7169" max="7170" width="12.875" style="31" customWidth="1"/>
    <col min="7171" max="7173" width="8.625" style="31" customWidth="1"/>
    <col min="7174" max="7417" width="9" style="31"/>
    <col min="7418" max="7419" width="7.625" style="31" customWidth="1"/>
    <col min="7420" max="7420" width="12.375" style="31" customWidth="1"/>
    <col min="7421" max="7422" width="12.875" style="31" customWidth="1"/>
    <col min="7423" max="7424" width="8.625" style="31" customWidth="1"/>
    <col min="7425" max="7426" width="12.875" style="31" customWidth="1"/>
    <col min="7427" max="7429" width="8.625" style="31" customWidth="1"/>
    <col min="7430" max="7673" width="9" style="31"/>
    <col min="7674" max="7675" width="7.625" style="31" customWidth="1"/>
    <col min="7676" max="7676" width="12.375" style="31" customWidth="1"/>
    <col min="7677" max="7678" width="12.875" style="31" customWidth="1"/>
    <col min="7679" max="7680" width="8.625" style="31" customWidth="1"/>
    <col min="7681" max="7682" width="12.875" style="31" customWidth="1"/>
    <col min="7683" max="7685" width="8.625" style="31" customWidth="1"/>
    <col min="7686" max="7929" width="9" style="31"/>
    <col min="7930" max="7931" width="7.625" style="31" customWidth="1"/>
    <col min="7932" max="7932" width="12.375" style="31" customWidth="1"/>
    <col min="7933" max="7934" width="12.875" style="31" customWidth="1"/>
    <col min="7935" max="7936" width="8.625" style="31" customWidth="1"/>
    <col min="7937" max="7938" width="12.875" style="31" customWidth="1"/>
    <col min="7939" max="7941" width="8.625" style="31" customWidth="1"/>
    <col min="7942" max="8185" width="9" style="31"/>
    <col min="8186" max="8187" width="7.625" style="31" customWidth="1"/>
    <col min="8188" max="8188" width="12.375" style="31" customWidth="1"/>
    <col min="8189" max="8190" width="12.875" style="31" customWidth="1"/>
    <col min="8191" max="8192" width="8.625" style="31" customWidth="1"/>
    <col min="8193" max="8194" width="12.875" style="31" customWidth="1"/>
    <col min="8195" max="8197" width="8.625" style="31" customWidth="1"/>
    <col min="8198" max="8441" width="9" style="31"/>
    <col min="8442" max="8443" width="7.625" style="31" customWidth="1"/>
    <col min="8444" max="8444" width="12.375" style="31" customWidth="1"/>
    <col min="8445" max="8446" width="12.875" style="31" customWidth="1"/>
    <col min="8447" max="8448" width="8.625" style="31" customWidth="1"/>
    <col min="8449" max="8450" width="12.875" style="31" customWidth="1"/>
    <col min="8451" max="8453" width="8.625" style="31" customWidth="1"/>
    <col min="8454" max="8697" width="9" style="31"/>
    <col min="8698" max="8699" width="7.625" style="31" customWidth="1"/>
    <col min="8700" max="8700" width="12.375" style="31" customWidth="1"/>
    <col min="8701" max="8702" width="12.875" style="31" customWidth="1"/>
    <col min="8703" max="8704" width="8.625" style="31" customWidth="1"/>
    <col min="8705" max="8706" width="12.875" style="31" customWidth="1"/>
    <col min="8707" max="8709" width="8.625" style="31" customWidth="1"/>
    <col min="8710" max="8953" width="9" style="31"/>
    <col min="8954" max="8955" width="7.625" style="31" customWidth="1"/>
    <col min="8956" max="8956" width="12.375" style="31" customWidth="1"/>
    <col min="8957" max="8958" width="12.875" style="31" customWidth="1"/>
    <col min="8959" max="8960" width="8.625" style="31" customWidth="1"/>
    <col min="8961" max="8962" width="12.875" style="31" customWidth="1"/>
    <col min="8963" max="8965" width="8.625" style="31" customWidth="1"/>
    <col min="8966" max="9209" width="9" style="31"/>
    <col min="9210" max="9211" width="7.625" style="31" customWidth="1"/>
    <col min="9212" max="9212" width="12.375" style="31" customWidth="1"/>
    <col min="9213" max="9214" width="12.875" style="31" customWidth="1"/>
    <col min="9215" max="9216" width="8.625" style="31" customWidth="1"/>
    <col min="9217" max="9218" width="12.875" style="31" customWidth="1"/>
    <col min="9219" max="9221" width="8.625" style="31" customWidth="1"/>
    <col min="9222" max="9465" width="9" style="31"/>
    <col min="9466" max="9467" width="7.625" style="31" customWidth="1"/>
    <col min="9468" max="9468" width="12.375" style="31" customWidth="1"/>
    <col min="9469" max="9470" width="12.875" style="31" customWidth="1"/>
    <col min="9471" max="9472" width="8.625" style="31" customWidth="1"/>
    <col min="9473" max="9474" width="12.875" style="31" customWidth="1"/>
    <col min="9475" max="9477" width="8.625" style="31" customWidth="1"/>
    <col min="9478" max="9721" width="9" style="31"/>
    <col min="9722" max="9723" width="7.625" style="31" customWidth="1"/>
    <col min="9724" max="9724" width="12.375" style="31" customWidth="1"/>
    <col min="9725" max="9726" width="12.875" style="31" customWidth="1"/>
    <col min="9727" max="9728" width="8.625" style="31" customWidth="1"/>
    <col min="9729" max="9730" width="12.875" style="31" customWidth="1"/>
    <col min="9731" max="9733" width="8.625" style="31" customWidth="1"/>
    <col min="9734" max="9977" width="9" style="31"/>
    <col min="9978" max="9979" width="7.625" style="31" customWidth="1"/>
    <col min="9980" max="9980" width="12.375" style="31" customWidth="1"/>
    <col min="9981" max="9982" width="12.875" style="31" customWidth="1"/>
    <col min="9983" max="9984" width="8.625" style="31" customWidth="1"/>
    <col min="9985" max="9986" width="12.875" style="31" customWidth="1"/>
    <col min="9987" max="9989" width="8.625" style="31" customWidth="1"/>
    <col min="9990" max="10233" width="9" style="31"/>
    <col min="10234" max="10235" width="7.625" style="31" customWidth="1"/>
    <col min="10236" max="10236" width="12.375" style="31" customWidth="1"/>
    <col min="10237" max="10238" width="12.875" style="31" customWidth="1"/>
    <col min="10239" max="10240" width="8.625" style="31" customWidth="1"/>
    <col min="10241" max="10242" width="12.875" style="31" customWidth="1"/>
    <col min="10243" max="10245" width="8.625" style="31" customWidth="1"/>
    <col min="10246" max="10489" width="9" style="31"/>
    <col min="10490" max="10491" width="7.625" style="31" customWidth="1"/>
    <col min="10492" max="10492" width="12.375" style="31" customWidth="1"/>
    <col min="10493" max="10494" width="12.875" style="31" customWidth="1"/>
    <col min="10495" max="10496" width="8.625" style="31" customWidth="1"/>
    <col min="10497" max="10498" width="12.875" style="31" customWidth="1"/>
    <col min="10499" max="10501" width="8.625" style="31" customWidth="1"/>
    <col min="10502" max="10745" width="9" style="31"/>
    <col min="10746" max="10747" width="7.625" style="31" customWidth="1"/>
    <col min="10748" max="10748" width="12.375" style="31" customWidth="1"/>
    <col min="10749" max="10750" width="12.875" style="31" customWidth="1"/>
    <col min="10751" max="10752" width="8.625" style="31" customWidth="1"/>
    <col min="10753" max="10754" width="12.875" style="31" customWidth="1"/>
    <col min="10755" max="10757" width="8.625" style="31" customWidth="1"/>
    <col min="10758" max="11001" width="9" style="31"/>
    <col min="11002" max="11003" width="7.625" style="31" customWidth="1"/>
    <col min="11004" max="11004" width="12.375" style="31" customWidth="1"/>
    <col min="11005" max="11006" width="12.875" style="31" customWidth="1"/>
    <col min="11007" max="11008" width="8.625" style="31" customWidth="1"/>
    <col min="11009" max="11010" width="12.875" style="31" customWidth="1"/>
    <col min="11011" max="11013" width="8.625" style="31" customWidth="1"/>
    <col min="11014" max="11257" width="9" style="31"/>
    <col min="11258" max="11259" width="7.625" style="31" customWidth="1"/>
    <col min="11260" max="11260" width="12.375" style="31" customWidth="1"/>
    <col min="11261" max="11262" width="12.875" style="31" customWidth="1"/>
    <col min="11263" max="11264" width="8.625" style="31" customWidth="1"/>
    <col min="11265" max="11266" width="12.875" style="31" customWidth="1"/>
    <col min="11267" max="11269" width="8.625" style="31" customWidth="1"/>
    <col min="11270" max="11513" width="9" style="31"/>
    <col min="11514" max="11515" width="7.625" style="31" customWidth="1"/>
    <col min="11516" max="11516" width="12.375" style="31" customWidth="1"/>
    <col min="11517" max="11518" width="12.875" style="31" customWidth="1"/>
    <col min="11519" max="11520" width="8.625" style="31" customWidth="1"/>
    <col min="11521" max="11522" width="12.875" style="31" customWidth="1"/>
    <col min="11523" max="11525" width="8.625" style="31" customWidth="1"/>
    <col min="11526" max="11769" width="9" style="31"/>
    <col min="11770" max="11771" width="7.625" style="31" customWidth="1"/>
    <col min="11772" max="11772" width="12.375" style="31" customWidth="1"/>
    <col min="11773" max="11774" width="12.875" style="31" customWidth="1"/>
    <col min="11775" max="11776" width="8.625" style="31" customWidth="1"/>
    <col min="11777" max="11778" width="12.875" style="31" customWidth="1"/>
    <col min="11779" max="11781" width="8.625" style="31" customWidth="1"/>
    <col min="11782" max="12025" width="9" style="31"/>
    <col min="12026" max="12027" width="7.625" style="31" customWidth="1"/>
    <col min="12028" max="12028" width="12.375" style="31" customWidth="1"/>
    <col min="12029" max="12030" width="12.875" style="31" customWidth="1"/>
    <col min="12031" max="12032" width="8.625" style="31" customWidth="1"/>
    <col min="12033" max="12034" width="12.875" style="31" customWidth="1"/>
    <col min="12035" max="12037" width="8.625" style="31" customWidth="1"/>
    <col min="12038" max="12281" width="9" style="31"/>
    <col min="12282" max="12283" width="7.625" style="31" customWidth="1"/>
    <col min="12284" max="12284" width="12.375" style="31" customWidth="1"/>
    <col min="12285" max="12286" width="12.875" style="31" customWidth="1"/>
    <col min="12287" max="12288" width="8.625" style="31" customWidth="1"/>
    <col min="12289" max="12290" width="12.875" style="31" customWidth="1"/>
    <col min="12291" max="12293" width="8.625" style="31" customWidth="1"/>
    <col min="12294" max="12537" width="9" style="31"/>
    <col min="12538" max="12539" width="7.625" style="31" customWidth="1"/>
    <col min="12540" max="12540" width="12.375" style="31" customWidth="1"/>
    <col min="12541" max="12542" width="12.875" style="31" customWidth="1"/>
    <col min="12543" max="12544" width="8.625" style="31" customWidth="1"/>
    <col min="12545" max="12546" width="12.875" style="31" customWidth="1"/>
    <col min="12547" max="12549" width="8.625" style="31" customWidth="1"/>
    <col min="12550" max="12793" width="9" style="31"/>
    <col min="12794" max="12795" width="7.625" style="31" customWidth="1"/>
    <col min="12796" max="12796" width="12.375" style="31" customWidth="1"/>
    <col min="12797" max="12798" width="12.875" style="31" customWidth="1"/>
    <col min="12799" max="12800" width="8.625" style="31" customWidth="1"/>
    <col min="12801" max="12802" width="12.875" style="31" customWidth="1"/>
    <col min="12803" max="12805" width="8.625" style="31" customWidth="1"/>
    <col min="12806" max="13049" width="9" style="31"/>
    <col min="13050" max="13051" width="7.625" style="31" customWidth="1"/>
    <col min="13052" max="13052" width="12.375" style="31" customWidth="1"/>
    <col min="13053" max="13054" width="12.875" style="31" customWidth="1"/>
    <col min="13055" max="13056" width="8.625" style="31" customWidth="1"/>
    <col min="13057" max="13058" width="12.875" style="31" customWidth="1"/>
    <col min="13059" max="13061" width="8.625" style="31" customWidth="1"/>
    <col min="13062" max="13305" width="9" style="31"/>
    <col min="13306" max="13307" width="7.625" style="31" customWidth="1"/>
    <col min="13308" max="13308" width="12.375" style="31" customWidth="1"/>
    <col min="13309" max="13310" width="12.875" style="31" customWidth="1"/>
    <col min="13311" max="13312" width="8.625" style="31" customWidth="1"/>
    <col min="13313" max="13314" width="12.875" style="31" customWidth="1"/>
    <col min="13315" max="13317" width="8.625" style="31" customWidth="1"/>
    <col min="13318" max="13561" width="9" style="31"/>
    <col min="13562" max="13563" width="7.625" style="31" customWidth="1"/>
    <col min="13564" max="13564" width="12.375" style="31" customWidth="1"/>
    <col min="13565" max="13566" width="12.875" style="31" customWidth="1"/>
    <col min="13567" max="13568" width="8.625" style="31" customWidth="1"/>
    <col min="13569" max="13570" width="12.875" style="31" customWidth="1"/>
    <col min="13571" max="13573" width="8.625" style="31" customWidth="1"/>
    <col min="13574" max="13817" width="9" style="31"/>
    <col min="13818" max="13819" width="7.625" style="31" customWidth="1"/>
    <col min="13820" max="13820" width="12.375" style="31" customWidth="1"/>
    <col min="13821" max="13822" width="12.875" style="31" customWidth="1"/>
    <col min="13823" max="13824" width="8.625" style="31" customWidth="1"/>
    <col min="13825" max="13826" width="12.875" style="31" customWidth="1"/>
    <col min="13827" max="13829" width="8.625" style="31" customWidth="1"/>
    <col min="13830" max="14073" width="9" style="31"/>
    <col min="14074" max="14075" width="7.625" style="31" customWidth="1"/>
    <col min="14076" max="14076" width="12.375" style="31" customWidth="1"/>
    <col min="14077" max="14078" width="12.875" style="31" customWidth="1"/>
    <col min="14079" max="14080" width="8.625" style="31" customWidth="1"/>
    <col min="14081" max="14082" width="12.875" style="31" customWidth="1"/>
    <col min="14083" max="14085" width="8.625" style="31" customWidth="1"/>
    <col min="14086" max="14329" width="9" style="31"/>
    <col min="14330" max="14331" width="7.625" style="31" customWidth="1"/>
    <col min="14332" max="14332" width="12.375" style="31" customWidth="1"/>
    <col min="14333" max="14334" width="12.875" style="31" customWidth="1"/>
    <col min="14335" max="14336" width="8.625" style="31" customWidth="1"/>
    <col min="14337" max="14338" width="12.875" style="31" customWidth="1"/>
    <col min="14339" max="14341" width="8.625" style="31" customWidth="1"/>
    <col min="14342" max="14585" width="9" style="31"/>
    <col min="14586" max="14587" width="7.625" style="31" customWidth="1"/>
    <col min="14588" max="14588" width="12.375" style="31" customWidth="1"/>
    <col min="14589" max="14590" width="12.875" style="31" customWidth="1"/>
    <col min="14591" max="14592" width="8.625" style="31" customWidth="1"/>
    <col min="14593" max="14594" width="12.875" style="31" customWidth="1"/>
    <col min="14595" max="14597" width="8.625" style="31" customWidth="1"/>
    <col min="14598" max="14841" width="9" style="31"/>
    <col min="14842" max="14843" width="7.625" style="31" customWidth="1"/>
    <col min="14844" max="14844" width="12.375" style="31" customWidth="1"/>
    <col min="14845" max="14846" width="12.875" style="31" customWidth="1"/>
    <col min="14847" max="14848" width="8.625" style="31" customWidth="1"/>
    <col min="14849" max="14850" width="12.875" style="31" customWidth="1"/>
    <col min="14851" max="14853" width="8.625" style="31" customWidth="1"/>
    <col min="14854" max="15097" width="9" style="31"/>
    <col min="15098" max="15099" width="7.625" style="31" customWidth="1"/>
    <col min="15100" max="15100" width="12.375" style="31" customWidth="1"/>
    <col min="15101" max="15102" width="12.875" style="31" customWidth="1"/>
    <col min="15103" max="15104" width="8.625" style="31" customWidth="1"/>
    <col min="15105" max="15106" width="12.875" style="31" customWidth="1"/>
    <col min="15107" max="15109" width="8.625" style="31" customWidth="1"/>
    <col min="15110" max="15353" width="9" style="31"/>
    <col min="15354" max="15355" width="7.625" style="31" customWidth="1"/>
    <col min="15356" max="15356" width="12.375" style="31" customWidth="1"/>
    <col min="15357" max="15358" width="12.875" style="31" customWidth="1"/>
    <col min="15359" max="15360" width="8.625" style="31" customWidth="1"/>
    <col min="15361" max="15362" width="12.875" style="31" customWidth="1"/>
    <col min="15363" max="15365" width="8.625" style="31" customWidth="1"/>
    <col min="15366" max="15609" width="9" style="31"/>
    <col min="15610" max="15611" width="7.625" style="31" customWidth="1"/>
    <col min="15612" max="15612" width="12.375" style="31" customWidth="1"/>
    <col min="15613" max="15614" width="12.875" style="31" customWidth="1"/>
    <col min="15615" max="15616" width="8.625" style="31" customWidth="1"/>
    <col min="15617" max="15618" width="12.875" style="31" customWidth="1"/>
    <col min="15619" max="15621" width="8.625" style="31" customWidth="1"/>
    <col min="15622" max="15865" width="9" style="31"/>
    <col min="15866" max="15867" width="7.625" style="31" customWidth="1"/>
    <col min="15868" max="15868" width="12.375" style="31" customWidth="1"/>
    <col min="15869" max="15870" width="12.875" style="31" customWidth="1"/>
    <col min="15871" max="15872" width="8.625" style="31" customWidth="1"/>
    <col min="15873" max="15874" width="12.875" style="31" customWidth="1"/>
    <col min="15875" max="15877" width="8.625" style="31" customWidth="1"/>
    <col min="15878" max="16121" width="9" style="31"/>
    <col min="16122" max="16123" width="7.625" style="31" customWidth="1"/>
    <col min="16124" max="16124" width="12.375" style="31" customWidth="1"/>
    <col min="16125" max="16126" width="12.875" style="31" customWidth="1"/>
    <col min="16127" max="16128" width="8.625" style="31" customWidth="1"/>
    <col min="16129" max="16130" width="12.875" style="31" customWidth="1"/>
    <col min="16131" max="16133" width="8.625" style="31" customWidth="1"/>
    <col min="16134" max="16384" width="9" style="31"/>
  </cols>
  <sheetData>
    <row r="1" spans="1:13" ht="15.95" customHeight="1" x14ac:dyDescent="0.4">
      <c r="A1" s="1" t="s">
        <v>358</v>
      </c>
      <c r="B1" s="8"/>
      <c r="C1" s="9"/>
      <c r="D1" s="111"/>
      <c r="E1" s="111"/>
      <c r="F1" s="5"/>
      <c r="G1" s="6"/>
      <c r="H1" s="111"/>
      <c r="I1" s="111"/>
      <c r="J1" s="6"/>
      <c r="K1" s="6"/>
      <c r="L1" s="6"/>
    </row>
    <row r="2" spans="1:13" ht="15.95" customHeight="1" x14ac:dyDescent="0.4">
      <c r="A2" s="6"/>
      <c r="B2" s="8"/>
      <c r="C2" s="9"/>
      <c r="D2" s="111"/>
      <c r="E2" s="122"/>
      <c r="F2" s="5"/>
      <c r="G2" s="6"/>
      <c r="H2" s="111"/>
      <c r="I2" s="111"/>
      <c r="J2" s="6"/>
      <c r="K2" s="6"/>
      <c r="L2" s="6"/>
    </row>
    <row r="3" spans="1:13" ht="15.75" customHeight="1" x14ac:dyDescent="0.4">
      <c r="A3" s="6" t="s">
        <v>272</v>
      </c>
      <c r="B3" s="8"/>
      <c r="C3" s="9"/>
      <c r="D3" s="111"/>
      <c r="E3" s="111"/>
      <c r="F3" s="5"/>
      <c r="G3" s="6"/>
      <c r="H3" s="111"/>
      <c r="I3" s="111"/>
      <c r="J3" s="6"/>
      <c r="K3" s="6"/>
      <c r="L3" s="6"/>
    </row>
    <row r="4" spans="1:13" ht="15.95" customHeight="1" thickBot="1" x14ac:dyDescent="0.45">
      <c r="A4" s="4" t="s">
        <v>273</v>
      </c>
      <c r="B4" s="8"/>
      <c r="C4" s="9"/>
      <c r="D4" s="111"/>
      <c r="E4" s="111"/>
      <c r="F4" s="5"/>
      <c r="G4" s="6"/>
      <c r="H4" s="111"/>
      <c r="I4" s="111"/>
      <c r="J4" s="6"/>
      <c r="K4" s="6"/>
      <c r="L4" s="5" t="s">
        <v>274</v>
      </c>
      <c r="M4" s="41"/>
    </row>
    <row r="5" spans="1:13" ht="13.5" customHeight="1" x14ac:dyDescent="0.4">
      <c r="A5" s="411" t="s">
        <v>3</v>
      </c>
      <c r="B5" s="413" t="s">
        <v>4</v>
      </c>
      <c r="C5" s="428" t="s">
        <v>5</v>
      </c>
      <c r="D5" s="430" t="s">
        <v>275</v>
      </c>
      <c r="E5" s="405"/>
      <c r="F5" s="405"/>
      <c r="G5" s="431"/>
      <c r="H5" s="420" t="s">
        <v>276</v>
      </c>
      <c r="I5" s="405"/>
      <c r="J5" s="405"/>
      <c r="K5" s="405"/>
      <c r="L5" s="421" t="s">
        <v>277</v>
      </c>
      <c r="M5" s="178"/>
    </row>
    <row r="6" spans="1:13" ht="13.5" customHeight="1" thickBot="1" x14ac:dyDescent="0.45">
      <c r="A6" s="426"/>
      <c r="B6" s="427"/>
      <c r="C6" s="429"/>
      <c r="D6" s="145" t="s">
        <v>359</v>
      </c>
      <c r="E6" s="146" t="s">
        <v>290</v>
      </c>
      <c r="F6" s="144" t="s">
        <v>278</v>
      </c>
      <c r="G6" s="147" t="s">
        <v>279</v>
      </c>
      <c r="H6" s="145" t="s">
        <v>359</v>
      </c>
      <c r="I6" s="146" t="s">
        <v>290</v>
      </c>
      <c r="J6" s="148" t="s">
        <v>278</v>
      </c>
      <c r="K6" s="149" t="s">
        <v>279</v>
      </c>
      <c r="L6" s="422"/>
      <c r="M6" s="179"/>
    </row>
    <row r="7" spans="1:13" ht="19.5" thickBot="1" x14ac:dyDescent="0.45">
      <c r="A7" s="423" t="s">
        <v>280</v>
      </c>
      <c r="B7" s="424"/>
      <c r="C7" s="425"/>
      <c r="D7" s="137">
        <f>D36+D62+D66+D114+D151+D176+D191+D249+D251</f>
        <v>7111309.2000000002</v>
      </c>
      <c r="E7" s="138">
        <f>E36+E62+E66+E114+E151+E176+E191+E249+E251</f>
        <v>5919739.5840000007</v>
      </c>
      <c r="F7" s="139">
        <f>D7/E7*100</f>
        <v>120.12875058255264</v>
      </c>
      <c r="G7" s="140">
        <f>D7/$D$7*100</f>
        <v>100</v>
      </c>
      <c r="H7" s="137">
        <f>H36+H62+H66+H114+H151+H176+H191+H249+H251</f>
        <v>84760729.548999995</v>
      </c>
      <c r="I7" s="138">
        <f>I36+I62+I66+I114+I151+I176+I191+I249+I251</f>
        <v>67837101.671000004</v>
      </c>
      <c r="J7" s="139">
        <f>H7/I7*100</f>
        <v>124.94745126358302</v>
      </c>
      <c r="K7" s="141">
        <f>H7/$H$7*100</f>
        <v>100</v>
      </c>
      <c r="L7" s="142">
        <f>D7/H7*100</f>
        <v>8.3898631333617377</v>
      </c>
      <c r="M7" s="180"/>
    </row>
    <row r="8" spans="1:13" ht="18.75" x14ac:dyDescent="0.4">
      <c r="A8" s="156"/>
      <c r="B8" s="157"/>
      <c r="C8" s="181"/>
      <c r="D8" s="112"/>
      <c r="E8" s="123"/>
      <c r="F8" s="182"/>
      <c r="G8" s="164"/>
      <c r="H8" s="112"/>
      <c r="I8" s="123"/>
      <c r="J8" s="162"/>
      <c r="K8" s="163"/>
      <c r="L8" s="164"/>
      <c r="M8" s="180"/>
    </row>
    <row r="9" spans="1:13" ht="18.75" x14ac:dyDescent="0.4">
      <c r="A9" s="11" t="s">
        <v>12</v>
      </c>
      <c r="B9" s="174">
        <v>103</v>
      </c>
      <c r="C9" s="56" t="s">
        <v>13</v>
      </c>
      <c r="D9" s="113">
        <v>306977.50900000002</v>
      </c>
      <c r="E9" s="113">
        <v>242045.378</v>
      </c>
      <c r="F9" s="39">
        <f>D9/E9*100</f>
        <v>126.82642880294952</v>
      </c>
      <c r="G9" s="169">
        <f>D9/$D$7*100</f>
        <v>4.3167509718182417</v>
      </c>
      <c r="H9" s="183">
        <v>3521159.8650000002</v>
      </c>
      <c r="I9" s="184">
        <v>2839828.8879999998</v>
      </c>
      <c r="J9" s="167">
        <f>H9/I9*100</f>
        <v>123.99197289241748</v>
      </c>
      <c r="K9" s="168">
        <f>H9/$H$7*100</f>
        <v>4.1542349667535898</v>
      </c>
      <c r="L9" s="169">
        <f t="shared" ref="L9:L73" si="0">D9/H9*100</f>
        <v>8.7180792911826508</v>
      </c>
      <c r="M9" s="180"/>
    </row>
    <row r="10" spans="1:13" ht="18.75" x14ac:dyDescent="0.4">
      <c r="A10" s="11"/>
      <c r="B10" s="174">
        <v>105</v>
      </c>
      <c r="C10" s="56" t="s">
        <v>14</v>
      </c>
      <c r="D10" s="115">
        <v>1968450.2290000001</v>
      </c>
      <c r="E10" s="115">
        <v>1594222.0859999999</v>
      </c>
      <c r="F10" s="39">
        <f t="shared" ref="F10:F52" si="1">D10/E10*100</f>
        <v>123.47402826032609</v>
      </c>
      <c r="G10" s="169">
        <f>D10/$D$7*100</f>
        <v>27.680560268705516</v>
      </c>
      <c r="H10" s="115">
        <v>20377497.785</v>
      </c>
      <c r="I10" s="115">
        <v>17493085.022999998</v>
      </c>
      <c r="J10" s="167">
        <f t="shared" ref="J10:J73" si="2">H10/I10*100</f>
        <v>116.48887407914363</v>
      </c>
      <c r="K10" s="168">
        <f t="shared" ref="K10:K74" si="3">H10/$H$7*100</f>
        <v>24.041201501480487</v>
      </c>
      <c r="L10" s="169">
        <f t="shared" si="0"/>
        <v>9.659921202145771</v>
      </c>
      <c r="M10" s="180"/>
    </row>
    <row r="11" spans="1:13" ht="18.75" x14ac:dyDescent="0.4">
      <c r="A11" s="11"/>
      <c r="B11" s="174">
        <v>106</v>
      </c>
      <c r="C11" s="56" t="s">
        <v>15</v>
      </c>
      <c r="D11" s="115">
        <v>230846.19699999999</v>
      </c>
      <c r="E11" s="115">
        <v>176577.62599999999</v>
      </c>
      <c r="F11" s="39">
        <f t="shared" si="1"/>
        <v>130.73354888121557</v>
      </c>
      <c r="G11" s="169">
        <f t="shared" ref="G11:G52" si="4">D11/$D$7*100</f>
        <v>3.2461842187933549</v>
      </c>
      <c r="H11" s="115">
        <v>3681825.3650000002</v>
      </c>
      <c r="I11" s="115">
        <v>2859121.5860000001</v>
      </c>
      <c r="J11" s="167">
        <f t="shared" si="2"/>
        <v>128.77470419685747</v>
      </c>
      <c r="K11" s="168">
        <f t="shared" si="3"/>
        <v>4.3437867802583563</v>
      </c>
      <c r="L11" s="169">
        <f t="shared" si="0"/>
        <v>6.2698844761747665</v>
      </c>
      <c r="M11" s="180"/>
    </row>
    <row r="12" spans="1:13" ht="18.75" x14ac:dyDescent="0.4">
      <c r="A12" s="11"/>
      <c r="B12" s="174">
        <v>107</v>
      </c>
      <c r="C12" s="56" t="s">
        <v>16</v>
      </c>
      <c r="D12" s="115">
        <v>782.8</v>
      </c>
      <c r="E12" s="115">
        <v>138.185</v>
      </c>
      <c r="F12" s="39">
        <f t="shared" si="1"/>
        <v>566.48695589246302</v>
      </c>
      <c r="G12" s="169">
        <f t="shared" si="4"/>
        <v>1.1007818363459713E-2</v>
      </c>
      <c r="H12" s="115">
        <v>3902.491</v>
      </c>
      <c r="I12" s="115">
        <v>1551.633</v>
      </c>
      <c r="J12" s="167">
        <f t="shared" si="2"/>
        <v>251.50863638502145</v>
      </c>
      <c r="K12" s="168">
        <f t="shared" si="3"/>
        <v>4.6041262513484837E-3</v>
      </c>
      <c r="L12" s="169">
        <f t="shared" si="0"/>
        <v>20.058982839422306</v>
      </c>
      <c r="M12" s="180"/>
    </row>
    <row r="13" spans="1:13" ht="18.75" x14ac:dyDescent="0.4">
      <c r="A13" s="11"/>
      <c r="B13" s="174">
        <v>108</v>
      </c>
      <c r="C13" s="56" t="s">
        <v>17</v>
      </c>
      <c r="D13" s="115">
        <v>3345.1410000000001</v>
      </c>
      <c r="E13" s="115">
        <v>3125.9540000000002</v>
      </c>
      <c r="F13" s="39">
        <f t="shared" si="1"/>
        <v>107.01184342443939</v>
      </c>
      <c r="G13" s="169">
        <f>D13/$D$7*100</f>
        <v>4.7039734961882969E-2</v>
      </c>
      <c r="H13" s="115">
        <v>120174.666</v>
      </c>
      <c r="I13" s="115">
        <v>85376.148000000001</v>
      </c>
      <c r="J13" s="167">
        <f t="shared" si="2"/>
        <v>140.7590630582209</v>
      </c>
      <c r="K13" s="168">
        <f t="shared" si="3"/>
        <v>0.14178106611331995</v>
      </c>
      <c r="L13" s="169">
        <f t="shared" si="0"/>
        <v>2.7835658806823727</v>
      </c>
      <c r="M13" s="180"/>
    </row>
    <row r="14" spans="1:13" ht="18.75" x14ac:dyDescent="0.4">
      <c r="A14" s="11"/>
      <c r="B14" s="174">
        <v>110</v>
      </c>
      <c r="C14" s="56" t="s">
        <v>18</v>
      </c>
      <c r="D14" s="115">
        <v>346811.41899999999</v>
      </c>
      <c r="E14" s="115">
        <v>330895.34000000003</v>
      </c>
      <c r="F14" s="39">
        <f t="shared" si="1"/>
        <v>104.81000397285737</v>
      </c>
      <c r="G14" s="169">
        <f t="shared" si="4"/>
        <v>4.8768997275494641</v>
      </c>
      <c r="H14" s="115">
        <v>2524525.27</v>
      </c>
      <c r="I14" s="115">
        <v>2353703.1039999998</v>
      </c>
      <c r="J14" s="167">
        <f t="shared" si="2"/>
        <v>107.25759190739464</v>
      </c>
      <c r="K14" s="168">
        <f t="shared" si="3"/>
        <v>2.9784138048747888</v>
      </c>
      <c r="L14" s="169">
        <f t="shared" si="0"/>
        <v>13.737688551638067</v>
      </c>
      <c r="M14" s="180"/>
    </row>
    <row r="15" spans="1:13" ht="18.75" x14ac:dyDescent="0.4">
      <c r="A15" s="11"/>
      <c r="B15" s="174">
        <v>111</v>
      </c>
      <c r="C15" s="56" t="s">
        <v>19</v>
      </c>
      <c r="D15" s="115">
        <v>445852.93</v>
      </c>
      <c r="E15" s="115">
        <v>350394.99400000001</v>
      </c>
      <c r="F15" s="39">
        <f t="shared" si="1"/>
        <v>127.24295085106152</v>
      </c>
      <c r="G15" s="169">
        <f t="shared" si="4"/>
        <v>6.2696321796835948</v>
      </c>
      <c r="H15" s="115">
        <v>2892199.9449999998</v>
      </c>
      <c r="I15" s="115">
        <v>2538727.2039999999</v>
      </c>
      <c r="J15" s="167">
        <f t="shared" si="2"/>
        <v>113.92322658547445</v>
      </c>
      <c r="K15" s="168">
        <f t="shared" si="3"/>
        <v>3.4121933121493786</v>
      </c>
      <c r="L15" s="169">
        <f t="shared" si="0"/>
        <v>15.415702180991502</v>
      </c>
      <c r="M15" s="180"/>
    </row>
    <row r="16" spans="1:13" ht="18.75" x14ac:dyDescent="0.4">
      <c r="A16" s="11"/>
      <c r="B16" s="174">
        <v>112</v>
      </c>
      <c r="C16" s="56" t="s">
        <v>20</v>
      </c>
      <c r="D16" s="115">
        <v>53018.773000000001</v>
      </c>
      <c r="E16" s="115">
        <v>91622.066000000006</v>
      </c>
      <c r="F16" s="39">
        <f t="shared" si="1"/>
        <v>57.866816712035288</v>
      </c>
      <c r="G16" s="169">
        <f t="shared" si="4"/>
        <v>0.74555572692578176</v>
      </c>
      <c r="H16" s="115">
        <v>971981.83</v>
      </c>
      <c r="I16" s="115">
        <v>914262.94799999997</v>
      </c>
      <c r="J16" s="167">
        <f t="shared" si="2"/>
        <v>106.31315992037773</v>
      </c>
      <c r="K16" s="168">
        <f t="shared" si="3"/>
        <v>1.1467360358644616</v>
      </c>
      <c r="L16" s="169">
        <f t="shared" si="0"/>
        <v>5.4547082428485316</v>
      </c>
      <c r="M16" s="180"/>
    </row>
    <row r="17" spans="1:13" ht="18.75" x14ac:dyDescent="0.4">
      <c r="A17" s="11"/>
      <c r="B17" s="174">
        <v>113</v>
      </c>
      <c r="C17" s="56" t="s">
        <v>21</v>
      </c>
      <c r="D17" s="115">
        <v>173572.26500000001</v>
      </c>
      <c r="E17" s="115">
        <v>161002.45800000001</v>
      </c>
      <c r="F17" s="39">
        <f>D17/E17*100</f>
        <v>107.80721434700085</v>
      </c>
      <c r="G17" s="169">
        <f t="shared" si="4"/>
        <v>2.4407919852507609</v>
      </c>
      <c r="H17" s="115">
        <v>2164599.4160000002</v>
      </c>
      <c r="I17" s="115">
        <v>1700471.9990000001</v>
      </c>
      <c r="J17" s="167">
        <f t="shared" si="2"/>
        <v>127.29403467231101</v>
      </c>
      <c r="K17" s="168">
        <f t="shared" si="3"/>
        <v>2.5537762918246827</v>
      </c>
      <c r="L17" s="169">
        <f t="shared" si="0"/>
        <v>8.018678362241598</v>
      </c>
      <c r="M17" s="180"/>
    </row>
    <row r="18" spans="1:13" ht="18.75" x14ac:dyDescent="0.4">
      <c r="A18" s="11"/>
      <c r="B18" s="174">
        <v>116</v>
      </c>
      <c r="C18" s="56" t="s">
        <v>22</v>
      </c>
      <c r="D18" s="115">
        <v>1.1240000000000001</v>
      </c>
      <c r="E18" s="115">
        <v>5569.5290000000005</v>
      </c>
      <c r="F18" s="39">
        <f>D18/E18*100</f>
        <v>2.0181239742175686E-2</v>
      </c>
      <c r="G18" s="169">
        <f t="shared" si="4"/>
        <v>1.5805809709413283E-5</v>
      </c>
      <c r="H18" s="115">
        <v>257447.821</v>
      </c>
      <c r="I18" s="115">
        <v>181494.546</v>
      </c>
      <c r="J18" s="167">
        <f t="shared" si="2"/>
        <v>141.84879197416765</v>
      </c>
      <c r="K18" s="168">
        <f t="shared" si="3"/>
        <v>0.30373478658081859</v>
      </c>
      <c r="L18" s="169">
        <f t="shared" si="0"/>
        <v>4.3659332428375852E-4</v>
      </c>
      <c r="M18" s="180"/>
    </row>
    <row r="19" spans="1:13" ht="18.75" x14ac:dyDescent="0.4">
      <c r="A19" s="11"/>
      <c r="B19" s="174">
        <v>117</v>
      </c>
      <c r="C19" s="56" t="s">
        <v>23</v>
      </c>
      <c r="D19" s="115">
        <v>149398.647</v>
      </c>
      <c r="E19" s="115">
        <v>122822.016</v>
      </c>
      <c r="F19" s="39">
        <f t="shared" si="1"/>
        <v>121.63832826192984</v>
      </c>
      <c r="G19" s="169">
        <f t="shared" si="4"/>
        <v>2.1008599513574802</v>
      </c>
      <c r="H19" s="115">
        <v>1192226.209</v>
      </c>
      <c r="I19" s="115">
        <v>997663.48600000003</v>
      </c>
      <c r="J19" s="167">
        <f t="shared" si="2"/>
        <v>119.50183861895893</v>
      </c>
      <c r="K19" s="168">
        <f t="shared" si="3"/>
        <v>1.406578512648097</v>
      </c>
      <c r="L19" s="169">
        <f t="shared" si="0"/>
        <v>12.531065486751098</v>
      </c>
      <c r="M19" s="180"/>
    </row>
    <row r="20" spans="1:13" ht="18.75" x14ac:dyDescent="0.4">
      <c r="A20" s="11"/>
      <c r="B20" s="174">
        <v>118</v>
      </c>
      <c r="C20" s="56" t="s">
        <v>24</v>
      </c>
      <c r="D20" s="115">
        <v>264649.45400000003</v>
      </c>
      <c r="E20" s="115">
        <v>207800.08300000001</v>
      </c>
      <c r="F20" s="39">
        <f t="shared" si="1"/>
        <v>127.35772295143886</v>
      </c>
      <c r="G20" s="169">
        <f t="shared" si="4"/>
        <v>3.7215292790250216</v>
      </c>
      <c r="H20" s="115">
        <v>2154378.1949999998</v>
      </c>
      <c r="I20" s="115">
        <v>1651989.905</v>
      </c>
      <c r="J20" s="167">
        <f t="shared" si="2"/>
        <v>130.41109927363627</v>
      </c>
      <c r="K20" s="168">
        <f t="shared" si="3"/>
        <v>2.5417173807530271</v>
      </c>
      <c r="L20" s="169">
        <f t="shared" si="0"/>
        <v>12.284261631231374</v>
      </c>
      <c r="M20" s="180"/>
    </row>
    <row r="21" spans="1:13" ht="18.75" x14ac:dyDescent="0.4">
      <c r="A21" s="11"/>
      <c r="B21" s="174">
        <v>120</v>
      </c>
      <c r="C21" s="56" t="s">
        <v>25</v>
      </c>
      <c r="D21" s="115">
        <v>25271.963</v>
      </c>
      <c r="E21" s="115">
        <v>22505.894</v>
      </c>
      <c r="F21" s="39">
        <f>D21/E21*100</f>
        <v>112.29042045608142</v>
      </c>
      <c r="G21" s="169">
        <f t="shared" si="4"/>
        <v>0.35537708021470926</v>
      </c>
      <c r="H21" s="115">
        <v>191798.791</v>
      </c>
      <c r="I21" s="115">
        <v>173089.84700000001</v>
      </c>
      <c r="J21" s="167">
        <f t="shared" si="2"/>
        <v>110.80880497860744</v>
      </c>
      <c r="K21" s="168">
        <f t="shared" si="3"/>
        <v>0.22628260990736462</v>
      </c>
      <c r="L21" s="169">
        <f t="shared" si="0"/>
        <v>13.176288999652765</v>
      </c>
      <c r="M21" s="180"/>
    </row>
    <row r="22" spans="1:13" ht="18.75" x14ac:dyDescent="0.4">
      <c r="A22" s="11"/>
      <c r="B22" s="174">
        <v>121</v>
      </c>
      <c r="C22" s="56" t="s">
        <v>26</v>
      </c>
      <c r="D22" s="115">
        <v>1777.35</v>
      </c>
      <c r="E22" s="115">
        <v>1639.0930000000001</v>
      </c>
      <c r="F22" s="39">
        <f t="shared" si="1"/>
        <v>108.4349698278255</v>
      </c>
      <c r="G22" s="169">
        <f t="shared" si="4"/>
        <v>2.499328815571681E-2</v>
      </c>
      <c r="H22" s="115">
        <v>14260.387000000001</v>
      </c>
      <c r="I22" s="115">
        <v>13777.77</v>
      </c>
      <c r="J22" s="167">
        <f t="shared" si="2"/>
        <v>103.50286730000573</v>
      </c>
      <c r="K22" s="168">
        <f t="shared" si="3"/>
        <v>1.6824285345203527E-2</v>
      </c>
      <c r="L22" s="169">
        <f t="shared" si="0"/>
        <v>12.463546746662626</v>
      </c>
      <c r="M22" s="180"/>
    </row>
    <row r="23" spans="1:13" ht="18.75" x14ac:dyDescent="0.4">
      <c r="A23" s="11"/>
      <c r="B23" s="174">
        <v>122</v>
      </c>
      <c r="C23" s="56" t="s">
        <v>27</v>
      </c>
      <c r="D23" s="115">
        <v>19710.101999999999</v>
      </c>
      <c r="E23" s="115">
        <v>25015.112000000001</v>
      </c>
      <c r="F23" s="39">
        <f t="shared" si="1"/>
        <v>78.792779340744104</v>
      </c>
      <c r="G23" s="169">
        <f t="shared" si="4"/>
        <v>0.2771655885810731</v>
      </c>
      <c r="H23" s="115">
        <v>105383.342</v>
      </c>
      <c r="I23" s="115">
        <v>139403.69699999999</v>
      </c>
      <c r="J23" s="167">
        <f t="shared" si="2"/>
        <v>75.595801451377582</v>
      </c>
      <c r="K23" s="168">
        <f t="shared" si="3"/>
        <v>0.12433038573491527</v>
      </c>
      <c r="L23" s="169">
        <f t="shared" si="0"/>
        <v>18.703242491588469</v>
      </c>
      <c r="M23" s="180"/>
    </row>
    <row r="24" spans="1:13" ht="18.75" x14ac:dyDescent="0.4">
      <c r="A24" s="11"/>
      <c r="B24" s="174">
        <v>123</v>
      </c>
      <c r="C24" s="56" t="s">
        <v>28</v>
      </c>
      <c r="D24" s="115">
        <v>74779.342000000004</v>
      </c>
      <c r="E24" s="115">
        <v>56850.336000000003</v>
      </c>
      <c r="F24" s="39">
        <f t="shared" si="1"/>
        <v>131.53720322778744</v>
      </c>
      <c r="G24" s="169">
        <f t="shared" si="4"/>
        <v>1.0515552044903349</v>
      </c>
      <c r="H24" s="115">
        <v>674612.69700000004</v>
      </c>
      <c r="I24" s="115">
        <v>504631.23599999998</v>
      </c>
      <c r="J24" s="167">
        <f t="shared" si="2"/>
        <v>133.68429238494465</v>
      </c>
      <c r="K24" s="168">
        <f t="shared" si="3"/>
        <v>0.79590241918577154</v>
      </c>
      <c r="L24" s="169">
        <f t="shared" si="0"/>
        <v>11.084781287477012</v>
      </c>
      <c r="M24" s="180"/>
    </row>
    <row r="25" spans="1:13" ht="18.75" x14ac:dyDescent="0.4">
      <c r="A25" s="11"/>
      <c r="B25" s="174">
        <v>124</v>
      </c>
      <c r="C25" s="56" t="s">
        <v>29</v>
      </c>
      <c r="D25" s="115">
        <v>2604.2829999999999</v>
      </c>
      <c r="E25" s="115">
        <v>2933.2939999999999</v>
      </c>
      <c r="F25" s="39">
        <f t="shared" si="1"/>
        <v>88.783565506901112</v>
      </c>
      <c r="G25" s="169">
        <f t="shared" si="4"/>
        <v>3.6621709544003511E-2</v>
      </c>
      <c r="H25" s="115">
        <v>29448.462</v>
      </c>
      <c r="I25" s="115">
        <v>24167.415000000001</v>
      </c>
      <c r="J25" s="167">
        <f t="shared" si="2"/>
        <v>121.85193161949674</v>
      </c>
      <c r="K25" s="168">
        <f t="shared" si="3"/>
        <v>3.4743049235997796E-2</v>
      </c>
      <c r="L25" s="169">
        <f t="shared" si="0"/>
        <v>8.843528059292197</v>
      </c>
      <c r="M25" s="180"/>
    </row>
    <row r="26" spans="1:13" ht="18.75" x14ac:dyDescent="0.4">
      <c r="A26" s="11"/>
      <c r="B26" s="174">
        <v>125</v>
      </c>
      <c r="C26" s="56" t="s">
        <v>30</v>
      </c>
      <c r="D26" s="115">
        <v>3896.4169999999999</v>
      </c>
      <c r="E26" s="115">
        <v>2923.6770000000001</v>
      </c>
      <c r="F26" s="39">
        <f t="shared" si="1"/>
        <v>133.27111715829074</v>
      </c>
      <c r="G26" s="169">
        <f t="shared" si="4"/>
        <v>5.4791837767369192E-2</v>
      </c>
      <c r="H26" s="115">
        <v>31317.8</v>
      </c>
      <c r="I26" s="115">
        <v>26213.359</v>
      </c>
      <c r="J26" s="167">
        <f t="shared" si="2"/>
        <v>119.47267040443003</v>
      </c>
      <c r="K26" s="168">
        <f t="shared" si="3"/>
        <v>3.6948478578036834E-2</v>
      </c>
      <c r="L26" s="169">
        <f t="shared" si="0"/>
        <v>12.441541232142743</v>
      </c>
      <c r="M26" s="180"/>
    </row>
    <row r="27" spans="1:13" ht="18.75" x14ac:dyDescent="0.4">
      <c r="A27" s="11"/>
      <c r="B27" s="174">
        <v>126</v>
      </c>
      <c r="C27" s="56" t="s">
        <v>31</v>
      </c>
      <c r="D27" s="115"/>
      <c r="E27" s="115">
        <v>1.337</v>
      </c>
      <c r="F27" s="39" t="s">
        <v>296</v>
      </c>
      <c r="G27" s="169"/>
      <c r="H27" s="115">
        <v>673.82500000000005</v>
      </c>
      <c r="I27" s="115">
        <v>277.19299999999998</v>
      </c>
      <c r="J27" s="167">
        <f t="shared" si="2"/>
        <v>243.08875043742088</v>
      </c>
      <c r="K27" s="168">
        <f t="shared" si="3"/>
        <v>7.9497310085145417E-4</v>
      </c>
      <c r="L27" s="169">
        <f t="shared" si="0"/>
        <v>0</v>
      </c>
      <c r="M27" s="180"/>
    </row>
    <row r="28" spans="1:13" ht="18.75" x14ac:dyDescent="0.4">
      <c r="A28" s="11"/>
      <c r="B28" s="174">
        <v>127</v>
      </c>
      <c r="C28" s="56" t="s">
        <v>32</v>
      </c>
      <c r="D28" s="115">
        <v>17647.59</v>
      </c>
      <c r="E28" s="115">
        <v>15748.128000000001</v>
      </c>
      <c r="F28" s="39">
        <f t="shared" si="1"/>
        <v>112.06150978706802</v>
      </c>
      <c r="G28" s="169">
        <f t="shared" si="4"/>
        <v>0.24816232150333162</v>
      </c>
      <c r="H28" s="115">
        <v>158902.891</v>
      </c>
      <c r="I28" s="115">
        <v>140289.67600000001</v>
      </c>
      <c r="J28" s="167">
        <f t="shared" si="2"/>
        <v>113.26770118137559</v>
      </c>
      <c r="K28" s="168">
        <f t="shared" si="3"/>
        <v>0.18747230214451915</v>
      </c>
      <c r="L28" s="169">
        <f t="shared" si="0"/>
        <v>11.105896116138</v>
      </c>
      <c r="M28" s="180"/>
    </row>
    <row r="29" spans="1:13" ht="18.75" x14ac:dyDescent="0.4">
      <c r="A29" s="11"/>
      <c r="B29" s="174">
        <v>128</v>
      </c>
      <c r="C29" s="56" t="s">
        <v>33</v>
      </c>
      <c r="D29" s="115">
        <v>1324.529</v>
      </c>
      <c r="E29" s="115">
        <v>0.36699999999999999</v>
      </c>
      <c r="F29" s="39">
        <f t="shared" si="1"/>
        <v>360907.08446866483</v>
      </c>
      <c r="G29" s="169">
        <f t="shared" si="4"/>
        <v>1.8625670221173903E-2</v>
      </c>
      <c r="H29" s="115">
        <v>7346.5140000000001</v>
      </c>
      <c r="I29" s="115">
        <v>1913.779</v>
      </c>
      <c r="J29" s="167">
        <f t="shared" si="2"/>
        <v>383.87473161739155</v>
      </c>
      <c r="K29" s="168">
        <f t="shared" si="3"/>
        <v>8.6673557897504836E-3</v>
      </c>
      <c r="L29" s="169">
        <f t="shared" si="0"/>
        <v>18.029353786026949</v>
      </c>
      <c r="M29" s="180"/>
    </row>
    <row r="30" spans="1:13" ht="18.75" x14ac:dyDescent="0.4">
      <c r="A30" s="11"/>
      <c r="B30" s="174">
        <v>129</v>
      </c>
      <c r="C30" s="56" t="s">
        <v>34</v>
      </c>
      <c r="D30" s="115">
        <v>143.24799999999999</v>
      </c>
      <c r="E30" s="115">
        <v>76.341999999999999</v>
      </c>
      <c r="F30" s="39">
        <f t="shared" si="1"/>
        <v>187.6398312855309</v>
      </c>
      <c r="G30" s="169">
        <f t="shared" si="4"/>
        <v>2.0143688872366846E-3</v>
      </c>
      <c r="H30" s="115">
        <v>2226.607</v>
      </c>
      <c r="I30" s="115">
        <v>1552.7380000000001</v>
      </c>
      <c r="J30" s="167">
        <f t="shared" si="2"/>
        <v>143.39875754956728</v>
      </c>
      <c r="K30" s="168">
        <f t="shared" si="3"/>
        <v>2.6269323209550752E-3</v>
      </c>
      <c r="L30" s="169">
        <f t="shared" si="0"/>
        <v>6.4334658069430297</v>
      </c>
      <c r="M30" s="180"/>
    </row>
    <row r="31" spans="1:13" ht="18.75" x14ac:dyDescent="0.4">
      <c r="A31" s="11"/>
      <c r="B31" s="174">
        <v>130</v>
      </c>
      <c r="C31" s="56" t="s">
        <v>35</v>
      </c>
      <c r="D31" s="115"/>
      <c r="E31" s="115">
        <v>0.29499999999999998</v>
      </c>
      <c r="F31" s="39" t="s">
        <v>296</v>
      </c>
      <c r="G31" s="169"/>
      <c r="H31" s="115">
        <v>33.877000000000002</v>
      </c>
      <c r="I31" s="115">
        <v>20.75</v>
      </c>
      <c r="J31" s="167">
        <f t="shared" si="2"/>
        <v>163.26265060240965</v>
      </c>
      <c r="K31" s="168">
        <f t="shared" si="3"/>
        <v>3.9967801339434891E-5</v>
      </c>
      <c r="L31" s="169">
        <f t="shared" si="0"/>
        <v>0</v>
      </c>
      <c r="M31" s="180"/>
    </row>
    <row r="32" spans="1:13" ht="18.75" x14ac:dyDescent="0.4">
      <c r="A32" s="11"/>
      <c r="B32" s="174">
        <v>131</v>
      </c>
      <c r="C32" s="56" t="s">
        <v>36</v>
      </c>
      <c r="D32" s="115">
        <v>24.123999999999999</v>
      </c>
      <c r="E32" s="115">
        <v>3.9289999999999998</v>
      </c>
      <c r="F32" s="39">
        <f t="shared" si="1"/>
        <v>613.99847289386616</v>
      </c>
      <c r="G32" s="169">
        <f t="shared" si="4"/>
        <v>3.3923430020452492E-4</v>
      </c>
      <c r="H32" s="115">
        <v>961.17499999999995</v>
      </c>
      <c r="I32" s="115">
        <v>787.971</v>
      </c>
      <c r="J32" s="167">
        <f t="shared" si="2"/>
        <v>121.98101199155806</v>
      </c>
      <c r="K32" s="168">
        <f t="shared" si="3"/>
        <v>1.1339862281911422E-3</v>
      </c>
      <c r="L32" s="169">
        <f t="shared" si="0"/>
        <v>2.5098447213046531</v>
      </c>
      <c r="M32" s="180"/>
    </row>
    <row r="33" spans="1:13" ht="18.75" x14ac:dyDescent="0.4">
      <c r="A33" s="11"/>
      <c r="B33" s="174">
        <v>132</v>
      </c>
      <c r="C33" s="56" t="s">
        <v>37</v>
      </c>
      <c r="D33" s="115"/>
      <c r="E33" s="115">
        <v>32.286999999999999</v>
      </c>
      <c r="F33" s="39" t="s">
        <v>296</v>
      </c>
      <c r="G33" s="169"/>
      <c r="H33" s="115">
        <v>34.478999999999999</v>
      </c>
      <c r="I33" s="115">
        <v>59.110999999999997</v>
      </c>
      <c r="J33" s="167">
        <f t="shared" si="2"/>
        <v>58.329244979783802</v>
      </c>
      <c r="K33" s="168">
        <f t="shared" si="3"/>
        <v>4.0678035905846898E-5</v>
      </c>
      <c r="L33" s="169">
        <f t="shared" si="0"/>
        <v>0</v>
      </c>
      <c r="M33" s="180"/>
    </row>
    <row r="34" spans="1:13" ht="18.75" x14ac:dyDescent="0.4">
      <c r="A34" s="11"/>
      <c r="B34" s="14"/>
      <c r="C34" s="15" t="s">
        <v>38</v>
      </c>
      <c r="D34" s="116">
        <f>D14+D15+D16+D17+D18+D19+D20+D21+D22+D23</f>
        <v>1480064.0269999998</v>
      </c>
      <c r="E34" s="124">
        <f>E14+E15+E16+E17+E18+E19+E20+E21+E22+E23</f>
        <v>1319266.5850000002</v>
      </c>
      <c r="F34" s="34">
        <f t="shared" si="1"/>
        <v>112.18839647939689</v>
      </c>
      <c r="G34" s="33">
        <f t="shared" si="4"/>
        <v>20.812820612553306</v>
      </c>
      <c r="H34" s="116">
        <f>H14+H15+H16+H17+H18+H19+H20+H21+H22+H23</f>
        <v>12468801.206</v>
      </c>
      <c r="I34" s="124">
        <f>I14+I15+I16+I17+I18+I19+I20+I21+I22+I23</f>
        <v>10664584.505999999</v>
      </c>
      <c r="J34" s="34">
        <f t="shared" si="2"/>
        <v>116.91783396704231</v>
      </c>
      <c r="K34" s="32">
        <f t="shared" si="3"/>
        <v>14.710587405682737</v>
      </c>
      <c r="L34" s="33">
        <f t="shared" si="0"/>
        <v>11.870138937557135</v>
      </c>
      <c r="M34" s="180"/>
    </row>
    <row r="35" spans="1:13" ht="18.75" x14ac:dyDescent="0.4">
      <c r="A35" s="11"/>
      <c r="B35" s="14"/>
      <c r="C35" s="15" t="s">
        <v>281</v>
      </c>
      <c r="D35" s="116">
        <f>D36-D34</f>
        <v>2610821.409</v>
      </c>
      <c r="E35" s="124">
        <f>E36-E34</f>
        <v>2094679.2210000001</v>
      </c>
      <c r="F35" s="34">
        <f t="shared" si="1"/>
        <v>124.64063150221128</v>
      </c>
      <c r="G35" s="33">
        <f t="shared" si="4"/>
        <v>36.713653359356108</v>
      </c>
      <c r="H35" s="116">
        <f>H36-H34</f>
        <v>28610118.498999998</v>
      </c>
      <c r="I35" s="124">
        <f>I36-I34</f>
        <v>23978876.506000005</v>
      </c>
      <c r="J35" s="34">
        <f t="shared" si="2"/>
        <v>119.31384062902681</v>
      </c>
      <c r="K35" s="32">
        <f t="shared" si="3"/>
        <v>33.753978583278418</v>
      </c>
      <c r="L35" s="33">
        <f t="shared" si="0"/>
        <v>9.1255176349278511</v>
      </c>
      <c r="M35" s="180"/>
    </row>
    <row r="36" spans="1:13" ht="19.5" thickBot="1" x14ac:dyDescent="0.45">
      <c r="A36" s="20" t="s">
        <v>40</v>
      </c>
      <c r="B36" s="21" t="s">
        <v>41</v>
      </c>
      <c r="C36" s="22"/>
      <c r="D36" s="127">
        <f>SUM(D9:D33)</f>
        <v>4090885.4359999998</v>
      </c>
      <c r="E36" s="125">
        <f>SUM(E9:E33)</f>
        <v>3413945.8060000003</v>
      </c>
      <c r="F36" s="37">
        <f t="shared" si="1"/>
        <v>119.82865776047997</v>
      </c>
      <c r="G36" s="36">
        <f t="shared" si="4"/>
        <v>57.526473971909418</v>
      </c>
      <c r="H36" s="127">
        <f>SUM(H9:H33)</f>
        <v>41078919.704999998</v>
      </c>
      <c r="I36" s="125">
        <f>SUM(I9:I33)</f>
        <v>34643461.012000002</v>
      </c>
      <c r="J36" s="37">
        <f t="shared" si="2"/>
        <v>118.57625798637972</v>
      </c>
      <c r="K36" s="35">
        <f t="shared" si="3"/>
        <v>48.464565988961155</v>
      </c>
      <c r="L36" s="36">
        <f t="shared" si="0"/>
        <v>9.9586003365664695</v>
      </c>
      <c r="M36" s="180"/>
    </row>
    <row r="37" spans="1:13" ht="18.75" x14ac:dyDescent="0.4">
      <c r="A37" s="27" t="s">
        <v>42</v>
      </c>
      <c r="B37" s="157">
        <v>601</v>
      </c>
      <c r="C37" s="175" t="s">
        <v>43</v>
      </c>
      <c r="D37" s="117">
        <v>325393.429</v>
      </c>
      <c r="E37" s="117">
        <v>193885.14499999999</v>
      </c>
      <c r="F37" s="39">
        <f t="shared" si="1"/>
        <v>167.8279318407813</v>
      </c>
      <c r="G37" s="164">
        <f t="shared" si="4"/>
        <v>4.5757176329781863</v>
      </c>
      <c r="H37" s="117">
        <v>5733703.9079999998</v>
      </c>
      <c r="I37" s="117">
        <v>3821104.99</v>
      </c>
      <c r="J37" s="162">
        <f t="shared" si="2"/>
        <v>150.05355579093887</v>
      </c>
      <c r="K37" s="163">
        <f t="shared" si="3"/>
        <v>6.7645759286266625</v>
      </c>
      <c r="L37" s="164">
        <f t="shared" si="0"/>
        <v>5.6750999741369972</v>
      </c>
      <c r="M37" s="180"/>
    </row>
    <row r="38" spans="1:13" ht="18.75" x14ac:dyDescent="0.4">
      <c r="A38" s="11"/>
      <c r="B38" s="174">
        <v>602</v>
      </c>
      <c r="C38" s="175" t="s">
        <v>44</v>
      </c>
      <c r="D38" s="110">
        <v>30546.313999999998</v>
      </c>
      <c r="E38" s="110">
        <v>10359.064</v>
      </c>
      <c r="F38" s="39">
        <f t="shared" si="1"/>
        <v>294.8752319707649</v>
      </c>
      <c r="G38" s="169">
        <f t="shared" si="4"/>
        <v>0.42954557509607372</v>
      </c>
      <c r="H38" s="115">
        <v>332879.32900000003</v>
      </c>
      <c r="I38" s="115">
        <v>223703.39199999999</v>
      </c>
      <c r="J38" s="162">
        <f>H38/I38*100</f>
        <v>148.80388089957975</v>
      </c>
      <c r="K38" s="168">
        <f t="shared" si="3"/>
        <v>0.39272824900305187</v>
      </c>
      <c r="L38" s="169">
        <f t="shared" si="0"/>
        <v>9.1763925659679497</v>
      </c>
      <c r="M38" s="180"/>
    </row>
    <row r="39" spans="1:13" ht="18.75" x14ac:dyDescent="0.4">
      <c r="A39" s="11"/>
      <c r="B39" s="174">
        <v>605</v>
      </c>
      <c r="C39" s="56" t="s">
        <v>45</v>
      </c>
      <c r="D39" s="114"/>
      <c r="E39" s="114"/>
      <c r="F39" s="39"/>
      <c r="G39" s="169"/>
      <c r="H39" s="115">
        <v>3.262</v>
      </c>
      <c r="I39" s="115">
        <v>2.21</v>
      </c>
      <c r="J39" s="162">
        <f t="shared" si="2"/>
        <v>147.60180995475113</v>
      </c>
      <c r="K39" s="168">
        <f t="shared" si="3"/>
        <v>3.848480324976728E-6</v>
      </c>
      <c r="L39" s="169">
        <v>0</v>
      </c>
      <c r="M39" s="180"/>
    </row>
    <row r="40" spans="1:13" ht="18.75" x14ac:dyDescent="0.4">
      <c r="A40" s="11"/>
      <c r="B40" s="174">
        <v>606</v>
      </c>
      <c r="C40" s="56" t="s">
        <v>46</v>
      </c>
      <c r="D40" s="110">
        <v>24742.121999999999</v>
      </c>
      <c r="E40" s="110">
        <v>21050.123</v>
      </c>
      <c r="F40" s="39">
        <f t="shared" si="1"/>
        <v>117.53908516354036</v>
      </c>
      <c r="G40" s="169">
        <f t="shared" si="4"/>
        <v>0.34792639870025621</v>
      </c>
      <c r="H40" s="115">
        <v>303415.65899999999</v>
      </c>
      <c r="I40" s="115">
        <v>266791.89399999997</v>
      </c>
      <c r="J40" s="162">
        <f t="shared" si="2"/>
        <v>113.72746542291874</v>
      </c>
      <c r="K40" s="168">
        <f t="shared" si="3"/>
        <v>0.35796725749581476</v>
      </c>
      <c r="L40" s="169">
        <f t="shared" si="0"/>
        <v>8.1545303500634425</v>
      </c>
      <c r="M40" s="180"/>
    </row>
    <row r="41" spans="1:13" ht="18.75" x14ac:dyDescent="0.4">
      <c r="A41" s="11"/>
      <c r="B41" s="174">
        <v>607</v>
      </c>
      <c r="C41" s="56" t="s">
        <v>282</v>
      </c>
      <c r="D41" s="114">
        <v>4.1689999999999996</v>
      </c>
      <c r="E41" s="114"/>
      <c r="F41" s="39" t="s">
        <v>294</v>
      </c>
      <c r="G41" s="169"/>
      <c r="H41" s="115">
        <v>1500.105</v>
      </c>
      <c r="I41" s="115">
        <v>1470.855</v>
      </c>
      <c r="J41" s="162">
        <f t="shared" si="2"/>
        <v>101.98863926083807</v>
      </c>
      <c r="K41" s="168">
        <f t="shared" si="3"/>
        <v>1.7698113359592932E-3</v>
      </c>
      <c r="L41" s="169">
        <f>D41/H41*100</f>
        <v>0.27791387936177797</v>
      </c>
      <c r="M41" s="180"/>
    </row>
    <row r="42" spans="1:13" ht="18.75" x14ac:dyDescent="0.4">
      <c r="A42" s="11"/>
      <c r="B42" s="174">
        <v>608</v>
      </c>
      <c r="C42" s="58" t="s">
        <v>48</v>
      </c>
      <c r="D42" s="114"/>
      <c r="E42" s="114"/>
      <c r="F42" s="39"/>
      <c r="G42" s="169"/>
      <c r="H42" s="115">
        <v>5.5449999999999999</v>
      </c>
      <c r="I42" s="115">
        <v>1.321</v>
      </c>
      <c r="J42" s="162">
        <f t="shared" si="2"/>
        <v>419.75775927327783</v>
      </c>
      <c r="K42" s="168">
        <f t="shared" si="3"/>
        <v>6.5419446358050136E-6</v>
      </c>
      <c r="L42" s="169">
        <f t="shared" si="0"/>
        <v>0</v>
      </c>
      <c r="M42" s="180"/>
    </row>
    <row r="43" spans="1:13" ht="18.75" x14ac:dyDescent="0.4">
      <c r="A43" s="11"/>
      <c r="B43" s="174">
        <v>609</v>
      </c>
      <c r="C43" s="56" t="s">
        <v>49</v>
      </c>
      <c r="D43" s="114"/>
      <c r="E43" s="114"/>
      <c r="F43" s="39"/>
      <c r="G43" s="169"/>
      <c r="H43" s="115">
        <v>7.3289999999999997</v>
      </c>
      <c r="I43" s="115">
        <v>3.762</v>
      </c>
      <c r="J43" s="162">
        <f t="shared" si="2"/>
        <v>194.81658692185007</v>
      </c>
      <c r="K43" s="168">
        <f t="shared" si="3"/>
        <v>8.6466929189927765E-6</v>
      </c>
      <c r="L43" s="169">
        <f t="shared" si="0"/>
        <v>0</v>
      </c>
      <c r="M43" s="180"/>
    </row>
    <row r="44" spans="1:13" ht="18.75" x14ac:dyDescent="0.4">
      <c r="A44" s="11"/>
      <c r="B44" s="174">
        <v>610</v>
      </c>
      <c r="C44" s="56" t="s">
        <v>50</v>
      </c>
      <c r="D44" s="110">
        <v>17.425999999999998</v>
      </c>
      <c r="E44" s="110">
        <v>10.048</v>
      </c>
      <c r="F44" s="39">
        <f t="shared" si="1"/>
        <v>173.42754777070061</v>
      </c>
      <c r="G44" s="169">
        <f t="shared" si="4"/>
        <v>2.4504629892903545E-4</v>
      </c>
      <c r="H44" s="115">
        <v>37.335000000000001</v>
      </c>
      <c r="I44" s="115">
        <v>45.100999999999999</v>
      </c>
      <c r="J44" s="162">
        <f t="shared" si="2"/>
        <v>82.7808696037782</v>
      </c>
      <c r="K44" s="168">
        <f t="shared" si="3"/>
        <v>4.4047520825569013E-5</v>
      </c>
      <c r="L44" s="169">
        <f t="shared" si="0"/>
        <v>46.674702022231145</v>
      </c>
      <c r="M44" s="180"/>
    </row>
    <row r="45" spans="1:13" ht="18.75" x14ac:dyDescent="0.4">
      <c r="A45" s="11"/>
      <c r="B45" s="174">
        <v>611</v>
      </c>
      <c r="C45" s="56" t="s">
        <v>51</v>
      </c>
      <c r="D45" s="114">
        <v>13.843999999999999</v>
      </c>
      <c r="E45" s="114"/>
      <c r="F45" s="39" t="s">
        <v>294</v>
      </c>
      <c r="G45" s="169"/>
      <c r="H45" s="115">
        <v>5601.5969999999998</v>
      </c>
      <c r="I45" s="115">
        <v>4483.0550000000003</v>
      </c>
      <c r="J45" s="162">
        <f t="shared" si="2"/>
        <v>124.95044116121706</v>
      </c>
      <c r="K45" s="168">
        <f t="shared" si="3"/>
        <v>6.6087173031724898E-3</v>
      </c>
      <c r="L45" s="169">
        <f t="shared" si="0"/>
        <v>0.24714380559686819</v>
      </c>
      <c r="M45" s="180"/>
    </row>
    <row r="46" spans="1:13" ht="18.75" x14ac:dyDescent="0.4">
      <c r="A46" s="11"/>
      <c r="B46" s="174">
        <v>612</v>
      </c>
      <c r="C46" s="56" t="s">
        <v>52</v>
      </c>
      <c r="D46" s="113">
        <v>1517.335</v>
      </c>
      <c r="E46" s="113">
        <v>1617.24</v>
      </c>
      <c r="F46" s="39">
        <f t="shared" si="1"/>
        <v>93.82250006183375</v>
      </c>
      <c r="G46" s="169">
        <f>D46/$D$7*100</f>
        <v>2.1336929070669575E-2</v>
      </c>
      <c r="H46" s="115">
        <v>2854.924</v>
      </c>
      <c r="I46" s="115">
        <v>3295.0819999999999</v>
      </c>
      <c r="J46" s="162">
        <f t="shared" si="2"/>
        <v>86.641971277194315</v>
      </c>
      <c r="K46" s="168">
        <f t="shared" si="3"/>
        <v>3.3682154639190246E-3</v>
      </c>
      <c r="L46" s="169">
        <f t="shared" si="0"/>
        <v>53.147999736595445</v>
      </c>
      <c r="M46" s="180"/>
    </row>
    <row r="47" spans="1:13" ht="18.75" x14ac:dyDescent="0.4">
      <c r="A47" s="11"/>
      <c r="B47" s="174">
        <v>613</v>
      </c>
      <c r="C47" s="56" t="s">
        <v>53</v>
      </c>
      <c r="D47" s="114"/>
      <c r="E47" s="114"/>
      <c r="F47" s="39"/>
      <c r="G47" s="169"/>
      <c r="H47" s="115">
        <v>30.65</v>
      </c>
      <c r="I47" s="115">
        <v>62.429000000000002</v>
      </c>
      <c r="J47" s="162">
        <f t="shared" si="2"/>
        <v>49.095772797898405</v>
      </c>
      <c r="K47" s="168">
        <f t="shared" si="3"/>
        <v>3.6160613721807694E-5</v>
      </c>
      <c r="L47" s="169">
        <f t="shared" si="0"/>
        <v>0</v>
      </c>
      <c r="M47" s="180"/>
    </row>
    <row r="48" spans="1:13" ht="18.75" x14ac:dyDescent="0.4">
      <c r="A48" s="11"/>
      <c r="B48" s="174">
        <v>614</v>
      </c>
      <c r="C48" s="56" t="s">
        <v>54</v>
      </c>
      <c r="D48" s="114"/>
      <c r="E48" s="114"/>
      <c r="F48" s="39"/>
      <c r="G48" s="169"/>
      <c r="H48" s="115">
        <v>61.197000000000003</v>
      </c>
      <c r="I48" s="115">
        <v>59.715000000000003</v>
      </c>
      <c r="J48" s="162">
        <f t="shared" si="2"/>
        <v>102.48178849535292</v>
      </c>
      <c r="K48" s="168">
        <f t="shared" si="3"/>
        <v>7.2199708904843903E-5</v>
      </c>
      <c r="L48" s="169">
        <f t="shared" si="0"/>
        <v>0</v>
      </c>
      <c r="M48" s="180"/>
    </row>
    <row r="49" spans="1:13" ht="18.75" x14ac:dyDescent="0.4">
      <c r="A49" s="11"/>
      <c r="B49" s="174">
        <v>615</v>
      </c>
      <c r="C49" s="56" t="s">
        <v>55</v>
      </c>
      <c r="D49" s="114">
        <v>2.4340000000000002</v>
      </c>
      <c r="E49" s="114"/>
      <c r="F49" s="39" t="s">
        <v>294</v>
      </c>
      <c r="G49" s="169"/>
      <c r="H49" s="115">
        <v>607.82100000000003</v>
      </c>
      <c r="I49" s="115">
        <v>475.51100000000002</v>
      </c>
      <c r="J49" s="162">
        <f t="shared" si="2"/>
        <v>127.82480321170277</v>
      </c>
      <c r="K49" s="168">
        <f t="shared" si="3"/>
        <v>7.1710213354006112E-4</v>
      </c>
      <c r="L49" s="169">
        <f t="shared" si="0"/>
        <v>0.40044684208015191</v>
      </c>
      <c r="M49" s="180"/>
    </row>
    <row r="50" spans="1:13" ht="18.75" x14ac:dyDescent="0.4">
      <c r="A50" s="11"/>
      <c r="B50" s="174">
        <v>616</v>
      </c>
      <c r="C50" s="56" t="s">
        <v>360</v>
      </c>
      <c r="D50" s="114"/>
      <c r="E50" s="114"/>
      <c r="F50" s="39"/>
      <c r="G50" s="169"/>
      <c r="H50" s="115">
        <v>0.27500000000000002</v>
      </c>
      <c r="I50" s="115"/>
      <c r="J50" s="162" t="s">
        <v>295</v>
      </c>
      <c r="K50" s="168"/>
      <c r="L50" s="169"/>
      <c r="M50" s="180"/>
    </row>
    <row r="51" spans="1:13" ht="18.75" x14ac:dyDescent="0.4">
      <c r="A51" s="11"/>
      <c r="B51" s="174">
        <v>617</v>
      </c>
      <c r="C51" s="56" t="s">
        <v>56</v>
      </c>
      <c r="D51" s="114"/>
      <c r="E51" s="114"/>
      <c r="F51" s="39"/>
      <c r="G51" s="169"/>
      <c r="H51" s="115">
        <v>335.99400000000003</v>
      </c>
      <c r="I51" s="115">
        <v>172.804</v>
      </c>
      <c r="J51" s="162">
        <f t="shared" si="2"/>
        <v>194.43647137797737</v>
      </c>
      <c r="K51" s="168">
        <f t="shared" si="3"/>
        <v>3.9640291180571141E-4</v>
      </c>
      <c r="L51" s="169">
        <f t="shared" si="0"/>
        <v>0</v>
      </c>
      <c r="M51" s="180"/>
    </row>
    <row r="52" spans="1:13" ht="18.75" x14ac:dyDescent="0.4">
      <c r="A52" s="11"/>
      <c r="B52" s="174">
        <v>618</v>
      </c>
      <c r="C52" s="56" t="s">
        <v>57</v>
      </c>
      <c r="D52" s="110">
        <v>75.808000000000007</v>
      </c>
      <c r="E52" s="110">
        <v>6.9169999999999998</v>
      </c>
      <c r="F52" s="39">
        <f t="shared" si="1"/>
        <v>1095.9664594477376</v>
      </c>
      <c r="G52" s="169">
        <f t="shared" si="4"/>
        <v>1.0660203046718882E-3</v>
      </c>
      <c r="H52" s="115">
        <v>25458.342000000001</v>
      </c>
      <c r="I52" s="115">
        <v>22540.010999999999</v>
      </c>
      <c r="J52" s="162">
        <f t="shared" si="2"/>
        <v>112.94733618364252</v>
      </c>
      <c r="K52" s="168">
        <f t="shared" si="3"/>
        <v>3.0035539023154097E-2</v>
      </c>
      <c r="L52" s="169">
        <f t="shared" si="0"/>
        <v>0.29777273005445526</v>
      </c>
      <c r="M52" s="180"/>
    </row>
    <row r="53" spans="1:13" ht="18.75" x14ac:dyDescent="0.4">
      <c r="A53" s="11"/>
      <c r="B53" s="174">
        <v>619</v>
      </c>
      <c r="C53" s="56" t="s">
        <v>58</v>
      </c>
      <c r="D53" s="114"/>
      <c r="E53" s="114"/>
      <c r="F53" s="39"/>
      <c r="G53" s="169"/>
      <c r="H53" s="115">
        <v>3034.2890000000002</v>
      </c>
      <c r="I53" s="115">
        <v>1874.4960000000001</v>
      </c>
      <c r="J53" s="167">
        <f t="shared" si="2"/>
        <v>161.87225792959813</v>
      </c>
      <c r="K53" s="168">
        <f t="shared" si="3"/>
        <v>3.5798287911690098E-3</v>
      </c>
      <c r="L53" s="169">
        <f t="shared" si="0"/>
        <v>0</v>
      </c>
      <c r="M53" s="180"/>
    </row>
    <row r="54" spans="1:13" ht="18.75" x14ac:dyDescent="0.4">
      <c r="A54" s="11"/>
      <c r="B54" s="174">
        <v>620</v>
      </c>
      <c r="C54" s="56" t="s">
        <v>59</v>
      </c>
      <c r="D54" s="114"/>
      <c r="E54" s="114"/>
      <c r="F54" s="39"/>
      <c r="G54" s="169"/>
      <c r="H54" s="115">
        <v>59.570999999999998</v>
      </c>
      <c r="I54" s="115">
        <v>339.065</v>
      </c>
      <c r="J54" s="167">
        <f t="shared" si="2"/>
        <v>17.569197646468965</v>
      </c>
      <c r="K54" s="168">
        <f t="shared" si="3"/>
        <v>7.0281367700548314E-5</v>
      </c>
      <c r="L54" s="169">
        <f t="shared" si="0"/>
        <v>0</v>
      </c>
      <c r="M54" s="180"/>
    </row>
    <row r="55" spans="1:13" ht="18.75" x14ac:dyDescent="0.4">
      <c r="A55" s="11"/>
      <c r="B55" s="174">
        <v>621</v>
      </c>
      <c r="C55" s="56" t="s">
        <v>60</v>
      </c>
      <c r="D55" s="114"/>
      <c r="E55" s="114"/>
      <c r="F55" s="39"/>
      <c r="G55" s="169"/>
      <c r="H55" s="115">
        <v>4.141</v>
      </c>
      <c r="I55" s="115">
        <v>2.9470000000000001</v>
      </c>
      <c r="J55" s="167">
        <f t="shared" si="2"/>
        <v>140.51577875805904</v>
      </c>
      <c r="K55" s="168">
        <f t="shared" si="3"/>
        <v>4.8855171752693533E-6</v>
      </c>
      <c r="L55" s="169">
        <f t="shared" si="0"/>
        <v>0</v>
      </c>
      <c r="M55" s="180"/>
    </row>
    <row r="56" spans="1:13" ht="18.75" x14ac:dyDescent="0.4">
      <c r="A56" s="11"/>
      <c r="B56" s="174">
        <v>622</v>
      </c>
      <c r="C56" s="56" t="s">
        <v>283</v>
      </c>
      <c r="D56" s="114"/>
      <c r="E56" s="114"/>
      <c r="F56" s="39"/>
      <c r="G56" s="169"/>
      <c r="H56" s="115">
        <v>187.648</v>
      </c>
      <c r="I56" s="115">
        <v>62.750999999999998</v>
      </c>
      <c r="J56" s="167">
        <f t="shared" si="2"/>
        <v>299.03587193829583</v>
      </c>
      <c r="K56" s="168">
        <f t="shared" si="3"/>
        <v>2.2138554139216213E-4</v>
      </c>
      <c r="L56" s="169">
        <f t="shared" si="0"/>
        <v>0</v>
      </c>
      <c r="M56" s="180"/>
    </row>
    <row r="57" spans="1:13" ht="18.75" x14ac:dyDescent="0.4">
      <c r="A57" s="11"/>
      <c r="B57" s="174">
        <v>624</v>
      </c>
      <c r="C57" s="56" t="s">
        <v>61</v>
      </c>
      <c r="D57" s="114"/>
      <c r="E57" s="114"/>
      <c r="F57" s="39"/>
      <c r="G57" s="169"/>
      <c r="H57" s="115">
        <v>15.93</v>
      </c>
      <c r="I57" s="115">
        <v>60.787999999999997</v>
      </c>
      <c r="J57" s="167">
        <f t="shared" si="2"/>
        <v>26.205830098045666</v>
      </c>
      <c r="K57" s="168">
        <f t="shared" si="3"/>
        <v>1.8794080802231534E-5</v>
      </c>
      <c r="L57" s="169">
        <f t="shared" si="0"/>
        <v>0</v>
      </c>
      <c r="M57" s="180"/>
    </row>
    <row r="58" spans="1:13" ht="18.75" x14ac:dyDescent="0.4">
      <c r="A58" s="11"/>
      <c r="B58" s="174">
        <v>625</v>
      </c>
      <c r="C58" s="56" t="s">
        <v>62</v>
      </c>
      <c r="D58" s="114"/>
      <c r="E58" s="114"/>
      <c r="F58" s="39"/>
      <c r="G58" s="169"/>
      <c r="H58" s="115">
        <v>911.79100000000005</v>
      </c>
      <c r="I58" s="115">
        <v>698.74</v>
      </c>
      <c r="J58" s="167">
        <f t="shared" si="2"/>
        <v>130.49074047571344</v>
      </c>
      <c r="K58" s="168">
        <f t="shared" si="3"/>
        <v>1.0757233979125859E-3</v>
      </c>
      <c r="L58" s="169">
        <f t="shared" si="0"/>
        <v>0</v>
      </c>
      <c r="M58" s="180"/>
    </row>
    <row r="59" spans="1:13" ht="18.75" x14ac:dyDescent="0.4">
      <c r="A59" s="11"/>
      <c r="B59" s="174">
        <v>626</v>
      </c>
      <c r="C59" s="56" t="s">
        <v>63</v>
      </c>
      <c r="D59" s="114"/>
      <c r="E59" s="114"/>
      <c r="F59" s="39"/>
      <c r="G59" s="169"/>
      <c r="H59" s="115">
        <v>1558.8979999999999</v>
      </c>
      <c r="I59" s="115">
        <v>553.29399999999998</v>
      </c>
      <c r="J59" s="167">
        <f t="shared" si="2"/>
        <v>281.74858212812717</v>
      </c>
      <c r="K59" s="168">
        <f t="shared" si="3"/>
        <v>1.8391748257650428E-3</v>
      </c>
      <c r="L59" s="169">
        <f t="shared" si="0"/>
        <v>0</v>
      </c>
      <c r="M59" s="180"/>
    </row>
    <row r="60" spans="1:13" ht="18.75" x14ac:dyDescent="0.4">
      <c r="A60" s="11"/>
      <c r="B60" s="174">
        <v>627</v>
      </c>
      <c r="C60" s="56" t="s">
        <v>64</v>
      </c>
      <c r="D60" s="114"/>
      <c r="E60" s="114"/>
      <c r="F60" s="39"/>
      <c r="G60" s="169"/>
      <c r="H60" s="115">
        <v>0.53800000000000003</v>
      </c>
      <c r="I60" s="115">
        <v>2.0470000000000002</v>
      </c>
      <c r="J60" s="167">
        <f t="shared" si="2"/>
        <v>26.282364435759646</v>
      </c>
      <c r="K60" s="168">
        <f t="shared" si="3"/>
        <v>6.3472790154429175E-7</v>
      </c>
      <c r="L60" s="169">
        <f t="shared" si="0"/>
        <v>0</v>
      </c>
      <c r="M60" s="180"/>
    </row>
    <row r="61" spans="1:13" ht="18.75" x14ac:dyDescent="0.4">
      <c r="A61" s="11"/>
      <c r="B61" s="174">
        <v>628</v>
      </c>
      <c r="C61" s="56" t="s">
        <v>65</v>
      </c>
      <c r="D61" s="114"/>
      <c r="E61" s="114"/>
      <c r="F61" s="39"/>
      <c r="G61" s="169"/>
      <c r="H61" s="115">
        <v>200.29900000000001</v>
      </c>
      <c r="I61" s="115">
        <v>493.07799999999997</v>
      </c>
      <c r="J61" s="167">
        <f t="shared" si="2"/>
        <v>40.622173368108093</v>
      </c>
      <c r="K61" s="168">
        <f t="shared" si="3"/>
        <v>2.3631108541156151E-4</v>
      </c>
      <c r="L61" s="169">
        <f t="shared" si="0"/>
        <v>0</v>
      </c>
      <c r="M61" s="180"/>
    </row>
    <row r="62" spans="1:13" ht="19.5" thickBot="1" x14ac:dyDescent="0.45">
      <c r="A62" s="20" t="s">
        <v>66</v>
      </c>
      <c r="B62" s="21" t="s">
        <v>67</v>
      </c>
      <c r="C62" s="22"/>
      <c r="D62" s="109">
        <f>SUM(D37:D61)</f>
        <v>382312.88099999999</v>
      </c>
      <c r="E62" s="125">
        <f>SUM(E37:E61)</f>
        <v>226928.53699999998</v>
      </c>
      <c r="F62" s="37">
        <f>D62/E62*100</f>
        <v>168.47280912933397</v>
      </c>
      <c r="G62" s="36">
        <f>D62/$D$7*100</f>
        <v>5.3761251303768365</v>
      </c>
      <c r="H62" s="109">
        <f>SUM(H37:H61)</f>
        <v>6412476.3770000003</v>
      </c>
      <c r="I62" s="125">
        <f>SUM(I37:I61)</f>
        <v>4348299.3380000005</v>
      </c>
      <c r="J62" s="37">
        <f t="shared" si="2"/>
        <v>147.47090479629716</v>
      </c>
      <c r="K62" s="35">
        <f t="shared" si="3"/>
        <v>7.5653860120363419</v>
      </c>
      <c r="L62" s="36">
        <f t="shared" si="0"/>
        <v>5.9620162090774125</v>
      </c>
      <c r="M62" s="180"/>
    </row>
    <row r="63" spans="1:13" ht="18.75" x14ac:dyDescent="0.4">
      <c r="A63" s="27" t="s">
        <v>68</v>
      </c>
      <c r="B63" s="157">
        <v>301</v>
      </c>
      <c r="C63" s="175" t="s">
        <v>284</v>
      </c>
      <c r="D63" s="117">
        <v>188.41499999999999</v>
      </c>
      <c r="E63" s="117">
        <v>114.02500000000001</v>
      </c>
      <c r="F63" s="39">
        <f t="shared" ref="F63:F74" si="5">D63/E63*100</f>
        <v>165.24007893005918</v>
      </c>
      <c r="G63" s="164">
        <f t="shared" ref="G63:G128" si="6">D63/$D$7*100</f>
        <v>2.6495121320276719E-3</v>
      </c>
      <c r="H63" s="117">
        <v>8067.8649999999998</v>
      </c>
      <c r="I63" s="117">
        <v>8234.9419999999991</v>
      </c>
      <c r="J63" s="162">
        <f t="shared" si="2"/>
        <v>97.971121108078236</v>
      </c>
      <c r="K63" s="163">
        <f t="shared" si="3"/>
        <v>9.5183996680160525E-3</v>
      </c>
      <c r="L63" s="164">
        <f t="shared" si="0"/>
        <v>2.33537621167434</v>
      </c>
      <c r="M63" s="180"/>
    </row>
    <row r="64" spans="1:13" ht="18.75" x14ac:dyDescent="0.4">
      <c r="A64" s="11"/>
      <c r="B64" s="174">
        <v>302</v>
      </c>
      <c r="C64" s="56" t="s">
        <v>70</v>
      </c>
      <c r="D64" s="115">
        <v>104488.378</v>
      </c>
      <c r="E64" s="115">
        <v>72733.527000000002</v>
      </c>
      <c r="F64" s="39">
        <f t="shared" si="5"/>
        <v>143.65916560048021</v>
      </c>
      <c r="G64" s="169">
        <f t="shared" si="6"/>
        <v>1.4693268856879405</v>
      </c>
      <c r="H64" s="115">
        <v>1498759.7239999999</v>
      </c>
      <c r="I64" s="115">
        <v>1153291.9210000001</v>
      </c>
      <c r="J64" s="167">
        <f t="shared" si="2"/>
        <v>129.95493133260229</v>
      </c>
      <c r="K64" s="168">
        <f t="shared" si="3"/>
        <v>1.7682241905829399</v>
      </c>
      <c r="L64" s="169">
        <f t="shared" si="0"/>
        <v>6.9716563853967033</v>
      </c>
      <c r="M64" s="180"/>
    </row>
    <row r="65" spans="1:13" ht="18.75" x14ac:dyDescent="0.4">
      <c r="A65" s="11"/>
      <c r="B65" s="174">
        <v>304</v>
      </c>
      <c r="C65" s="56" t="s">
        <v>71</v>
      </c>
      <c r="D65" s="115">
        <v>730459.47100000002</v>
      </c>
      <c r="E65" s="115">
        <v>706268.54799999995</v>
      </c>
      <c r="F65" s="39">
        <f t="shared" si="5"/>
        <v>103.42517347947937</v>
      </c>
      <c r="G65" s="169">
        <f t="shared" si="6"/>
        <v>10.271800177103817</v>
      </c>
      <c r="H65" s="115">
        <v>8903114.3249999993</v>
      </c>
      <c r="I65" s="115">
        <v>7436892.2290000003</v>
      </c>
      <c r="J65" s="167">
        <f t="shared" si="2"/>
        <v>119.71552162988858</v>
      </c>
      <c r="K65" s="168">
        <f t="shared" si="3"/>
        <v>10.503819837762402</v>
      </c>
      <c r="L65" s="169">
        <f t="shared" si="0"/>
        <v>8.2045388201841387</v>
      </c>
      <c r="M65" s="180"/>
    </row>
    <row r="66" spans="1:13" ht="19.5" thickBot="1" x14ac:dyDescent="0.45">
      <c r="A66" s="20" t="s">
        <v>72</v>
      </c>
      <c r="B66" s="21" t="s">
        <v>73</v>
      </c>
      <c r="C66" s="22"/>
      <c r="D66" s="109">
        <f>SUM(D63:D65)</f>
        <v>835136.26399999997</v>
      </c>
      <c r="E66" s="125">
        <f>SUM(E63:E65)</f>
        <v>779116.1</v>
      </c>
      <c r="F66" s="37">
        <f t="shared" si="5"/>
        <v>107.1902203022117</v>
      </c>
      <c r="G66" s="36">
        <f t="shared" si="6"/>
        <v>11.743776574923784</v>
      </c>
      <c r="H66" s="109">
        <f>SUM(H63:H65)</f>
        <v>10409941.913999999</v>
      </c>
      <c r="I66" s="125">
        <f>SUM(I63:I65)</f>
        <v>8598419.0920000002</v>
      </c>
      <c r="J66" s="37">
        <f t="shared" si="2"/>
        <v>121.06809173427526</v>
      </c>
      <c r="K66" s="35">
        <f t="shared" si="3"/>
        <v>12.281562428013357</v>
      </c>
      <c r="L66" s="36">
        <f t="shared" si="0"/>
        <v>8.0224872616902108</v>
      </c>
      <c r="M66" s="180"/>
    </row>
    <row r="67" spans="1:13" ht="18.75" x14ac:dyDescent="0.4">
      <c r="A67" s="27" t="s">
        <v>74</v>
      </c>
      <c r="B67" s="157">
        <v>305</v>
      </c>
      <c r="C67" s="175" t="s">
        <v>75</v>
      </c>
      <c r="D67" s="117">
        <v>44110.796000000002</v>
      </c>
      <c r="E67" s="117">
        <v>38587.218999999997</v>
      </c>
      <c r="F67" s="182">
        <f t="shared" si="5"/>
        <v>114.31452471348092</v>
      </c>
      <c r="G67" s="164">
        <f t="shared" si="6"/>
        <v>0.62029078977468743</v>
      </c>
      <c r="H67" s="117">
        <v>633913.27899999998</v>
      </c>
      <c r="I67" s="117">
        <v>580814.95200000005</v>
      </c>
      <c r="J67" s="162">
        <f t="shared" si="2"/>
        <v>109.14203858167892</v>
      </c>
      <c r="K67" s="163">
        <f t="shared" si="3"/>
        <v>0.74788558613518785</v>
      </c>
      <c r="L67" s="164">
        <f t="shared" si="0"/>
        <v>6.958490610826912</v>
      </c>
      <c r="M67" s="180"/>
    </row>
    <row r="68" spans="1:13" ht="18.75" x14ac:dyDescent="0.4">
      <c r="A68" s="11"/>
      <c r="B68" s="174">
        <v>306</v>
      </c>
      <c r="C68" s="56" t="s">
        <v>76</v>
      </c>
      <c r="D68" s="115">
        <v>1458.8109999999999</v>
      </c>
      <c r="E68" s="115">
        <v>1683.92</v>
      </c>
      <c r="F68" s="39">
        <f t="shared" si="5"/>
        <v>86.63184711862796</v>
      </c>
      <c r="G68" s="169">
        <f t="shared" si="6"/>
        <v>2.051395824555062E-2</v>
      </c>
      <c r="H68" s="115">
        <v>18661.082999999999</v>
      </c>
      <c r="I68" s="115">
        <v>18167.559000000001</v>
      </c>
      <c r="J68" s="167">
        <f t="shared" si="2"/>
        <v>102.7165124384624</v>
      </c>
      <c r="K68" s="168">
        <f t="shared" si="3"/>
        <v>2.2016189689839878E-2</v>
      </c>
      <c r="L68" s="169">
        <f t="shared" si="0"/>
        <v>7.8173973075410466</v>
      </c>
      <c r="M68" s="180"/>
    </row>
    <row r="69" spans="1:13" ht="18.75" x14ac:dyDescent="0.4">
      <c r="A69" s="11"/>
      <c r="B69" s="174">
        <v>307</v>
      </c>
      <c r="C69" s="56" t="s">
        <v>77</v>
      </c>
      <c r="D69" s="115">
        <v>269.149</v>
      </c>
      <c r="E69" s="115">
        <v>320.95600000000002</v>
      </c>
      <c r="F69" s="39">
        <f t="shared" si="5"/>
        <v>83.858535126310144</v>
      </c>
      <c r="G69" s="169">
        <f t="shared" si="6"/>
        <v>3.7848023820986438E-3</v>
      </c>
      <c r="H69" s="115">
        <v>6937.4229999999998</v>
      </c>
      <c r="I69" s="115">
        <v>6004.0129999999999</v>
      </c>
      <c r="J69" s="167">
        <f t="shared" si="2"/>
        <v>115.54643535915061</v>
      </c>
      <c r="K69" s="168">
        <f t="shared" si="3"/>
        <v>8.1847136485410851E-3</v>
      </c>
      <c r="L69" s="169">
        <f t="shared" si="0"/>
        <v>3.8796682860480041</v>
      </c>
      <c r="M69" s="180"/>
    </row>
    <row r="70" spans="1:13" ht="18.75" x14ac:dyDescent="0.4">
      <c r="A70" s="11"/>
      <c r="B70" s="174">
        <v>308</v>
      </c>
      <c r="C70" s="56" t="s">
        <v>78</v>
      </c>
      <c r="D70" s="114"/>
      <c r="E70" s="114"/>
      <c r="F70" s="39"/>
      <c r="G70" s="169"/>
      <c r="H70" s="115">
        <v>376.685</v>
      </c>
      <c r="I70" s="115">
        <v>458.22500000000002</v>
      </c>
      <c r="J70" s="167">
        <f t="shared" si="2"/>
        <v>82.205248513284957</v>
      </c>
      <c r="K70" s="168">
        <f t="shared" si="3"/>
        <v>4.4440981337028155E-4</v>
      </c>
      <c r="L70" s="169">
        <f t="shared" si="0"/>
        <v>0</v>
      </c>
      <c r="M70" s="180"/>
    </row>
    <row r="71" spans="1:13" ht="18.75" x14ac:dyDescent="0.4">
      <c r="A71" s="11"/>
      <c r="B71" s="174">
        <v>309</v>
      </c>
      <c r="C71" s="56" t="s">
        <v>79</v>
      </c>
      <c r="D71" s="115">
        <v>41.375</v>
      </c>
      <c r="E71" s="115">
        <v>75.38</v>
      </c>
      <c r="F71" s="39">
        <f t="shared" si="5"/>
        <v>54.888564605996294</v>
      </c>
      <c r="G71" s="169">
        <f t="shared" si="6"/>
        <v>5.8181973018414104E-4</v>
      </c>
      <c r="H71" s="115">
        <v>2260.9490000000001</v>
      </c>
      <c r="I71" s="115">
        <v>1945.673</v>
      </c>
      <c r="J71" s="167">
        <f t="shared" si="2"/>
        <v>116.20395616324018</v>
      </c>
      <c r="K71" s="168">
        <f t="shared" si="3"/>
        <v>2.66744872540644E-3</v>
      </c>
      <c r="L71" s="169">
        <f t="shared" si="0"/>
        <v>1.8299837811467663</v>
      </c>
      <c r="M71" s="180"/>
    </row>
    <row r="72" spans="1:13" ht="18.75" x14ac:dyDescent="0.4">
      <c r="A72" s="11"/>
      <c r="B72" s="174">
        <v>310</v>
      </c>
      <c r="C72" s="56" t="s">
        <v>80</v>
      </c>
      <c r="D72" s="115">
        <v>254.96100000000001</v>
      </c>
      <c r="E72" s="115">
        <v>224.55500000000001</v>
      </c>
      <c r="F72" s="39">
        <f t="shared" si="5"/>
        <v>113.54055799247401</v>
      </c>
      <c r="G72" s="169">
        <f t="shared" si="6"/>
        <v>3.5852891897880071E-3</v>
      </c>
      <c r="H72" s="115">
        <v>3088.7370000000001</v>
      </c>
      <c r="I72" s="115">
        <v>2818.9180000000001</v>
      </c>
      <c r="J72" s="167">
        <f t="shared" si="2"/>
        <v>109.57172219979438</v>
      </c>
      <c r="K72" s="168">
        <f t="shared" si="3"/>
        <v>3.6440660863052247E-3</v>
      </c>
      <c r="L72" s="169">
        <f t="shared" si="0"/>
        <v>8.2545389911798903</v>
      </c>
      <c r="M72" s="180"/>
    </row>
    <row r="73" spans="1:13" ht="18.75" x14ac:dyDescent="0.4">
      <c r="A73" s="11"/>
      <c r="B73" s="174">
        <v>311</v>
      </c>
      <c r="C73" s="56" t="s">
        <v>81</v>
      </c>
      <c r="D73" s="115">
        <v>137.358</v>
      </c>
      <c r="E73" s="115">
        <v>122.081</v>
      </c>
      <c r="F73" s="39">
        <f t="shared" si="5"/>
        <v>112.5138227897871</v>
      </c>
      <c r="G73" s="169">
        <f t="shared" si="6"/>
        <v>1.9315430694533714E-3</v>
      </c>
      <c r="H73" s="115">
        <v>48209.114000000001</v>
      </c>
      <c r="I73" s="115">
        <v>44942.472999999998</v>
      </c>
      <c r="J73" s="167">
        <f t="shared" si="2"/>
        <v>107.26849410356213</v>
      </c>
      <c r="K73" s="168">
        <f t="shared" si="3"/>
        <v>5.6876709599497269E-2</v>
      </c>
      <c r="L73" s="169">
        <f t="shared" si="0"/>
        <v>0.28492122879503656</v>
      </c>
      <c r="M73" s="180"/>
    </row>
    <row r="74" spans="1:13" ht="18.75" x14ac:dyDescent="0.4">
      <c r="A74" s="11"/>
      <c r="B74" s="174">
        <v>312</v>
      </c>
      <c r="C74" s="56" t="s">
        <v>82</v>
      </c>
      <c r="D74" s="115">
        <v>295.53800000000001</v>
      </c>
      <c r="E74" s="115">
        <v>194.84800000000001</v>
      </c>
      <c r="F74" s="39">
        <f t="shared" si="5"/>
        <v>151.67617835440959</v>
      </c>
      <c r="G74" s="169">
        <f t="shared" si="6"/>
        <v>4.1558873575627958E-3</v>
      </c>
      <c r="H74" s="115">
        <v>99024.687000000005</v>
      </c>
      <c r="I74" s="115">
        <v>51831.491999999998</v>
      </c>
      <c r="J74" s="167">
        <f t="shared" ref="J74:J138" si="7">H74/I74*100</f>
        <v>191.05119914356317</v>
      </c>
      <c r="K74" s="168">
        <f t="shared" si="3"/>
        <v>0.11682849773343922</v>
      </c>
      <c r="L74" s="169">
        <f t="shared" ref="L74:L142" si="8">D74/H74*100</f>
        <v>0.29844881004269169</v>
      </c>
      <c r="M74" s="180"/>
    </row>
    <row r="75" spans="1:13" ht="18.75" x14ac:dyDescent="0.4">
      <c r="A75" s="11"/>
      <c r="B75" s="174">
        <v>314</v>
      </c>
      <c r="C75" s="56" t="s">
        <v>83</v>
      </c>
      <c r="D75" s="114"/>
      <c r="E75" s="114"/>
      <c r="F75" s="39"/>
      <c r="G75" s="169"/>
      <c r="H75" s="115">
        <v>1.6459999999999999</v>
      </c>
      <c r="I75" s="115">
        <v>1.363</v>
      </c>
      <c r="J75" s="167">
        <f t="shared" si="7"/>
        <v>120.76302274394718</v>
      </c>
      <c r="K75" s="168">
        <f t="shared" ref="K75:K143" si="9">H75/$H$7*100</f>
        <v>1.941937037066736E-6</v>
      </c>
      <c r="L75" s="169">
        <f t="shared" si="8"/>
        <v>0</v>
      </c>
      <c r="M75" s="180"/>
    </row>
    <row r="76" spans="1:13" ht="18.75" x14ac:dyDescent="0.4">
      <c r="A76" s="11"/>
      <c r="B76" s="174">
        <v>315</v>
      </c>
      <c r="C76" s="56" t="s">
        <v>84</v>
      </c>
      <c r="D76" s="114"/>
      <c r="E76" s="114"/>
      <c r="F76" s="39"/>
      <c r="G76" s="169"/>
      <c r="H76" s="115">
        <v>914.23299999999995</v>
      </c>
      <c r="I76" s="115">
        <v>502.48200000000003</v>
      </c>
      <c r="J76" s="167">
        <f t="shared" si="7"/>
        <v>181.94343279958284</v>
      </c>
      <c r="K76" s="168">
        <f t="shared" si="9"/>
        <v>1.0786044490939449E-3</v>
      </c>
      <c r="L76" s="169">
        <f t="shared" si="8"/>
        <v>0</v>
      </c>
      <c r="M76" s="180"/>
    </row>
    <row r="77" spans="1:13" ht="18.75" x14ac:dyDescent="0.4">
      <c r="A77" s="11"/>
      <c r="B77" s="174">
        <v>316</v>
      </c>
      <c r="C77" s="56" t="s">
        <v>85</v>
      </c>
      <c r="D77" s="115">
        <v>0.32300000000000001</v>
      </c>
      <c r="E77" s="115">
        <v>1.464</v>
      </c>
      <c r="F77" s="39">
        <f t="shared" ref="F77" si="10">D77/E77*100</f>
        <v>22.062841530054648</v>
      </c>
      <c r="G77" s="169">
        <f t="shared" si="6"/>
        <v>4.5420609752139593E-6</v>
      </c>
      <c r="H77" s="115">
        <v>1061.7750000000001</v>
      </c>
      <c r="I77" s="115">
        <v>1432.3050000000001</v>
      </c>
      <c r="J77" s="167">
        <f t="shared" si="7"/>
        <v>74.130509912344095</v>
      </c>
      <c r="K77" s="168">
        <f t="shared" si="9"/>
        <v>1.2526732670300935E-3</v>
      </c>
      <c r="L77" s="169">
        <f t="shared" si="8"/>
        <v>3.0420757693484964E-2</v>
      </c>
      <c r="M77" s="180"/>
    </row>
    <row r="78" spans="1:13" ht="18.75" x14ac:dyDescent="0.4">
      <c r="A78" s="11"/>
      <c r="B78" s="174">
        <v>317</v>
      </c>
      <c r="C78" s="56" t="s">
        <v>361</v>
      </c>
      <c r="D78" s="115"/>
      <c r="E78" s="115"/>
      <c r="F78" s="39"/>
      <c r="G78" s="169"/>
      <c r="H78" s="115">
        <v>0.874</v>
      </c>
      <c r="I78" s="115"/>
      <c r="J78" s="39" t="s">
        <v>295</v>
      </c>
      <c r="K78" s="168"/>
      <c r="L78" s="169"/>
      <c r="M78" s="180"/>
    </row>
    <row r="79" spans="1:13" ht="18.75" x14ac:dyDescent="0.4">
      <c r="A79" s="11"/>
      <c r="B79" s="174">
        <v>319</v>
      </c>
      <c r="C79" s="56" t="s">
        <v>87</v>
      </c>
      <c r="D79" s="115"/>
      <c r="E79" s="115">
        <v>0.90400000000000003</v>
      </c>
      <c r="F79" s="39" t="s">
        <v>296</v>
      </c>
      <c r="G79" s="169"/>
      <c r="H79" s="115">
        <v>13.778</v>
      </c>
      <c r="I79" s="115">
        <v>12.065</v>
      </c>
      <c r="J79" s="167">
        <f t="shared" si="7"/>
        <v>114.19809365934522</v>
      </c>
      <c r="K79" s="168">
        <f t="shared" si="9"/>
        <v>1.625516919605437E-5</v>
      </c>
      <c r="L79" s="169">
        <f t="shared" si="8"/>
        <v>0</v>
      </c>
      <c r="M79" s="180"/>
    </row>
    <row r="80" spans="1:13" ht="18.75" x14ac:dyDescent="0.4">
      <c r="A80" s="11"/>
      <c r="B80" s="174">
        <v>320</v>
      </c>
      <c r="C80" s="56" t="s">
        <v>88</v>
      </c>
      <c r="D80" s="115">
        <v>1.9370000000000001</v>
      </c>
      <c r="E80" s="115">
        <v>0.79300000000000004</v>
      </c>
      <c r="F80" s="39">
        <f t="shared" ref="F80:F111" si="11">D80/E80*100</f>
        <v>244.26229508196718</v>
      </c>
      <c r="G80" s="169">
        <f t="shared" si="6"/>
        <v>2.7238303743001361E-5</v>
      </c>
      <c r="H80" s="115">
        <v>11275.924000000001</v>
      </c>
      <c r="I80" s="115">
        <v>2976.1379999999999</v>
      </c>
      <c r="J80" s="167">
        <f t="shared" si="7"/>
        <v>378.87772677207846</v>
      </c>
      <c r="K80" s="168">
        <f t="shared" si="9"/>
        <v>1.3303240852217315E-2</v>
      </c>
      <c r="L80" s="169">
        <f t="shared" si="8"/>
        <v>1.7178193113043329E-2</v>
      </c>
      <c r="M80" s="180"/>
    </row>
    <row r="81" spans="1:13" ht="18.75" x14ac:dyDescent="0.4">
      <c r="A81" s="11"/>
      <c r="B81" s="174">
        <v>321</v>
      </c>
      <c r="C81" s="56" t="s">
        <v>89</v>
      </c>
      <c r="D81" s="115">
        <v>0.436</v>
      </c>
      <c r="E81" s="115">
        <v>0.52900000000000003</v>
      </c>
      <c r="F81" s="39" t="s">
        <v>296</v>
      </c>
      <c r="G81" s="169"/>
      <c r="H81" s="115">
        <v>532.86400000000003</v>
      </c>
      <c r="I81" s="115">
        <v>1215.3800000000001</v>
      </c>
      <c r="J81" s="167">
        <f t="shared" si="7"/>
        <v>43.843407000279747</v>
      </c>
      <c r="K81" s="168">
        <f t="shared" si="9"/>
        <v>6.2866849168865689E-4</v>
      </c>
      <c r="L81" s="169">
        <f t="shared" si="8"/>
        <v>8.1822003362959389E-2</v>
      </c>
      <c r="M81" s="180"/>
    </row>
    <row r="82" spans="1:13" ht="18.75" x14ac:dyDescent="0.4">
      <c r="A82" s="11"/>
      <c r="B82" s="174">
        <v>322</v>
      </c>
      <c r="C82" s="56" t="s">
        <v>90</v>
      </c>
      <c r="D82" s="115">
        <v>28.902000000000001</v>
      </c>
      <c r="E82" s="115">
        <v>24.89</v>
      </c>
      <c r="F82" s="39">
        <f t="shared" si="11"/>
        <v>116.11892326235436</v>
      </c>
      <c r="G82" s="169">
        <f t="shared" si="6"/>
        <v>4.0642305357781384E-4</v>
      </c>
      <c r="H82" s="115">
        <v>485.78800000000001</v>
      </c>
      <c r="I82" s="115">
        <v>318.76900000000001</v>
      </c>
      <c r="J82" s="167">
        <f t="shared" si="7"/>
        <v>152.39499449444583</v>
      </c>
      <c r="K82" s="168">
        <f t="shared" si="9"/>
        <v>5.7312862051189285E-4</v>
      </c>
      <c r="L82" s="169">
        <f t="shared" si="8"/>
        <v>5.9495088392467501</v>
      </c>
      <c r="M82" s="180"/>
    </row>
    <row r="83" spans="1:13" ht="18.75" x14ac:dyDescent="0.4">
      <c r="A83" s="11"/>
      <c r="B83" s="174">
        <v>323</v>
      </c>
      <c r="C83" s="56" t="s">
        <v>91</v>
      </c>
      <c r="D83" s="115">
        <v>403.79</v>
      </c>
      <c r="E83" s="115">
        <v>42.896999999999998</v>
      </c>
      <c r="F83" s="39">
        <f t="shared" si="11"/>
        <v>941.30125649812351</v>
      </c>
      <c r="G83" s="169">
        <f t="shared" si="6"/>
        <v>5.6781387033487448E-3</v>
      </c>
      <c r="H83" s="115">
        <v>11961.869000000001</v>
      </c>
      <c r="I83" s="115">
        <v>12753.48</v>
      </c>
      <c r="J83" s="167">
        <f t="shared" si="7"/>
        <v>93.792980425734783</v>
      </c>
      <c r="K83" s="168">
        <f t="shared" si="9"/>
        <v>1.4112513027728094E-2</v>
      </c>
      <c r="L83" s="169">
        <f t="shared" si="8"/>
        <v>3.37564305377362</v>
      </c>
      <c r="M83" s="180"/>
    </row>
    <row r="84" spans="1:13" ht="18.75" x14ac:dyDescent="0.4">
      <c r="A84" s="11"/>
      <c r="B84" s="174">
        <v>324</v>
      </c>
      <c r="C84" s="56" t="s">
        <v>92</v>
      </c>
      <c r="D84" s="115">
        <v>28208.261999999999</v>
      </c>
      <c r="E84" s="115">
        <v>42275.569000000003</v>
      </c>
      <c r="F84" s="39">
        <f t="shared" si="11"/>
        <v>66.72473645475948</v>
      </c>
      <c r="G84" s="169">
        <f t="shared" si="6"/>
        <v>0.39666763470220079</v>
      </c>
      <c r="H84" s="115">
        <v>202821.217</v>
      </c>
      <c r="I84" s="115">
        <v>225154.53899999999</v>
      </c>
      <c r="J84" s="167">
        <f t="shared" si="7"/>
        <v>90.080891951283292</v>
      </c>
      <c r="K84" s="168">
        <f t="shared" si="9"/>
        <v>0.23928677593879075</v>
      </c>
      <c r="L84" s="169">
        <f t="shared" si="8"/>
        <v>13.907944354756532</v>
      </c>
      <c r="M84" s="180"/>
    </row>
    <row r="85" spans="1:13" ht="18.75" x14ac:dyDescent="0.4">
      <c r="A85" s="11"/>
      <c r="B85" s="174">
        <v>325</v>
      </c>
      <c r="C85" s="56" t="s">
        <v>93</v>
      </c>
      <c r="D85" s="114"/>
      <c r="E85" s="114"/>
      <c r="F85" s="39"/>
      <c r="G85" s="169"/>
      <c r="H85" s="115">
        <v>3.6549999999999998</v>
      </c>
      <c r="I85" s="115">
        <v>1.4970000000000001</v>
      </c>
      <c r="J85" s="167">
        <f t="shared" si="7"/>
        <v>244.15497661990645</v>
      </c>
      <c r="K85" s="168">
        <f t="shared" si="9"/>
        <v>4.312138438930085E-6</v>
      </c>
      <c r="L85" s="169">
        <f t="shared" si="8"/>
        <v>0</v>
      </c>
      <c r="M85" s="180"/>
    </row>
    <row r="86" spans="1:13" ht="18.75" x14ac:dyDescent="0.4">
      <c r="A86" s="11"/>
      <c r="B86" s="174">
        <v>326</v>
      </c>
      <c r="C86" s="56" t="s">
        <v>94</v>
      </c>
      <c r="D86" s="114"/>
      <c r="E86" s="114"/>
      <c r="F86" s="39"/>
      <c r="G86" s="169"/>
      <c r="H86" s="115">
        <v>10.257</v>
      </c>
      <c r="I86" s="115">
        <v>5.8090000000000002</v>
      </c>
      <c r="J86" s="167">
        <f t="shared" si="7"/>
        <v>176.57083835427784</v>
      </c>
      <c r="K86" s="168">
        <f t="shared" si="9"/>
        <v>1.2101122836691077E-5</v>
      </c>
      <c r="L86" s="169">
        <f t="shared" si="8"/>
        <v>0</v>
      </c>
      <c r="M86" s="180"/>
    </row>
    <row r="87" spans="1:13" ht="18.75" x14ac:dyDescent="0.4">
      <c r="A87" s="11"/>
      <c r="B87" s="174">
        <v>327</v>
      </c>
      <c r="C87" s="56" t="s">
        <v>95</v>
      </c>
      <c r="D87" s="114"/>
      <c r="E87" s="114"/>
      <c r="F87" s="39"/>
      <c r="G87" s="169"/>
      <c r="H87" s="115">
        <v>26.962</v>
      </c>
      <c r="I87" s="115">
        <v>10.853</v>
      </c>
      <c r="J87" s="167">
        <f t="shared" si="7"/>
        <v>248.42900580484658</v>
      </c>
      <c r="K87" s="168">
        <f t="shared" si="9"/>
        <v>3.1809542158805189E-5</v>
      </c>
      <c r="L87" s="169">
        <f t="shared" si="8"/>
        <v>0</v>
      </c>
      <c r="M87" s="180"/>
    </row>
    <row r="88" spans="1:13" ht="18.75" x14ac:dyDescent="0.4">
      <c r="A88" s="11"/>
      <c r="B88" s="174">
        <v>328</v>
      </c>
      <c r="C88" s="56" t="s">
        <v>96</v>
      </c>
      <c r="D88" s="114"/>
      <c r="E88" s="114"/>
      <c r="F88" s="39"/>
      <c r="G88" s="169"/>
      <c r="H88" s="115">
        <v>5668.4750000000004</v>
      </c>
      <c r="I88" s="115">
        <v>2705.018</v>
      </c>
      <c r="J88" s="167">
        <f>H88/I88*100</f>
        <v>209.55405842031368</v>
      </c>
      <c r="K88" s="168">
        <f t="shared" si="9"/>
        <v>6.6876194083759838E-3</v>
      </c>
      <c r="L88" s="169">
        <v>0</v>
      </c>
      <c r="M88" s="180"/>
    </row>
    <row r="89" spans="1:13" ht="18.75" x14ac:dyDescent="0.4">
      <c r="A89" s="11"/>
      <c r="B89" s="174">
        <v>329</v>
      </c>
      <c r="C89" s="56" t="s">
        <v>97</v>
      </c>
      <c r="D89" s="114"/>
      <c r="E89" s="114"/>
      <c r="F89" s="39"/>
      <c r="G89" s="169"/>
      <c r="H89" s="115">
        <v>1.758</v>
      </c>
      <c r="I89" s="115"/>
      <c r="J89" s="167" t="s">
        <v>294</v>
      </c>
      <c r="K89" s="168"/>
      <c r="L89" s="169"/>
      <c r="M89" s="180"/>
    </row>
    <row r="90" spans="1:13" ht="18.75" x14ac:dyDescent="0.4">
      <c r="A90" s="11"/>
      <c r="B90" s="174">
        <v>330</v>
      </c>
      <c r="C90" s="56" t="s">
        <v>98</v>
      </c>
      <c r="D90" s="114"/>
      <c r="E90" s="114"/>
      <c r="F90" s="39"/>
      <c r="G90" s="169"/>
      <c r="H90" s="115">
        <v>6.734</v>
      </c>
      <c r="I90" s="115">
        <v>0.65800000000000003</v>
      </c>
      <c r="J90" s="167">
        <f t="shared" si="7"/>
        <v>1023.404255319149</v>
      </c>
      <c r="K90" s="168">
        <f t="shared" si="9"/>
        <v>7.9447168940506678E-6</v>
      </c>
      <c r="L90" s="169">
        <f t="shared" ref="L90:L97" si="12">D90/H90*100</f>
        <v>0</v>
      </c>
      <c r="M90" s="180"/>
    </row>
    <row r="91" spans="1:13" ht="18.75" x14ac:dyDescent="0.4">
      <c r="A91" s="11"/>
      <c r="B91" s="174">
        <v>331</v>
      </c>
      <c r="C91" s="56" t="s">
        <v>99</v>
      </c>
      <c r="D91" s="114"/>
      <c r="E91" s="114"/>
      <c r="F91" s="39"/>
      <c r="G91" s="169"/>
      <c r="H91" s="115">
        <v>1.6739999999999999</v>
      </c>
      <c r="I91" s="115">
        <v>2.7639999999999998</v>
      </c>
      <c r="J91" s="167">
        <f t="shared" si="7"/>
        <v>60.564399421128797</v>
      </c>
      <c r="K91" s="168">
        <f t="shared" si="9"/>
        <v>1.9749712029463646E-6</v>
      </c>
      <c r="L91" s="169">
        <f t="shared" si="12"/>
        <v>0</v>
      </c>
      <c r="M91" s="180"/>
    </row>
    <row r="92" spans="1:13" ht="18.75" x14ac:dyDescent="0.4">
      <c r="A92" s="11"/>
      <c r="B92" s="174">
        <v>332</v>
      </c>
      <c r="C92" s="56" t="s">
        <v>100</v>
      </c>
      <c r="D92" s="114"/>
      <c r="E92" s="114"/>
      <c r="F92" s="39"/>
      <c r="G92" s="169"/>
      <c r="H92" s="115">
        <v>9.9870000000000001</v>
      </c>
      <c r="I92" s="115">
        <v>2.1539999999999999</v>
      </c>
      <c r="J92" s="167">
        <f t="shared" si="7"/>
        <v>463.64902506963796</v>
      </c>
      <c r="K92" s="168">
        <f t="shared" si="9"/>
        <v>1.1782579094280373E-5</v>
      </c>
      <c r="L92" s="169">
        <f t="shared" si="12"/>
        <v>0</v>
      </c>
      <c r="M92" s="180"/>
    </row>
    <row r="93" spans="1:13" ht="18.75" x14ac:dyDescent="0.4">
      <c r="A93" s="11"/>
      <c r="B93" s="174">
        <v>333</v>
      </c>
      <c r="C93" s="56" t="s">
        <v>101</v>
      </c>
      <c r="D93" s="114"/>
      <c r="E93" s="114"/>
      <c r="F93" s="39"/>
      <c r="G93" s="169"/>
      <c r="H93" s="115">
        <v>31.893999999999998</v>
      </c>
      <c r="I93" s="115">
        <v>27.212</v>
      </c>
      <c r="J93" s="167">
        <f t="shared" si="7"/>
        <v>117.20564456857268</v>
      </c>
      <c r="K93" s="168">
        <f t="shared" si="9"/>
        <v>3.7628274520174048E-5</v>
      </c>
      <c r="L93" s="169">
        <f t="shared" si="12"/>
        <v>0</v>
      </c>
      <c r="M93" s="180"/>
    </row>
    <row r="94" spans="1:13" ht="18.75" x14ac:dyDescent="0.4">
      <c r="A94" s="11"/>
      <c r="B94" s="174">
        <v>334</v>
      </c>
      <c r="C94" s="56" t="s">
        <v>102</v>
      </c>
      <c r="D94" s="114"/>
      <c r="E94" s="114"/>
      <c r="F94" s="39"/>
      <c r="G94" s="169"/>
      <c r="H94" s="115">
        <v>1.7470000000000001</v>
      </c>
      <c r="I94" s="115">
        <v>0.48199999999999998</v>
      </c>
      <c r="J94" s="167">
        <f t="shared" si="7"/>
        <v>362.44813278008303</v>
      </c>
      <c r="K94" s="168">
        <f t="shared" si="9"/>
        <v>2.0610959925611105E-6</v>
      </c>
      <c r="L94" s="169">
        <f t="shared" si="12"/>
        <v>0</v>
      </c>
      <c r="M94" s="180"/>
    </row>
    <row r="95" spans="1:13" ht="18.75" x14ac:dyDescent="0.4">
      <c r="A95" s="11"/>
      <c r="B95" s="174">
        <v>335</v>
      </c>
      <c r="C95" s="56" t="s">
        <v>103</v>
      </c>
      <c r="D95" s="114"/>
      <c r="E95" s="114"/>
      <c r="F95" s="39"/>
      <c r="G95" s="169"/>
      <c r="H95" s="115">
        <v>2.085</v>
      </c>
      <c r="I95" s="115">
        <v>0.28199999999999997</v>
      </c>
      <c r="J95" s="167">
        <f t="shared" si="7"/>
        <v>739.36170212765967</v>
      </c>
      <c r="K95" s="168">
        <f t="shared" si="9"/>
        <v>2.4598655663937697E-6</v>
      </c>
      <c r="L95" s="169">
        <f t="shared" si="12"/>
        <v>0</v>
      </c>
      <c r="M95" s="180"/>
    </row>
    <row r="96" spans="1:13" ht="18.75" x14ac:dyDescent="0.4">
      <c r="A96" s="11"/>
      <c r="B96" s="174">
        <v>336</v>
      </c>
      <c r="C96" s="56" t="s">
        <v>104</v>
      </c>
      <c r="D96" s="114"/>
      <c r="E96" s="114"/>
      <c r="F96" s="39"/>
      <c r="G96" s="169"/>
      <c r="H96" s="115">
        <v>73.040999999999997</v>
      </c>
      <c r="I96" s="115">
        <v>225.095</v>
      </c>
      <c r="J96" s="167">
        <f t="shared" si="7"/>
        <v>32.44896599213665</v>
      </c>
      <c r="K96" s="168">
        <f t="shared" si="9"/>
        <v>8.6173161071926769E-5</v>
      </c>
      <c r="L96" s="169">
        <f t="shared" si="12"/>
        <v>0</v>
      </c>
      <c r="M96" s="180"/>
    </row>
    <row r="97" spans="1:13" ht="18.75" x14ac:dyDescent="0.4">
      <c r="A97" s="11"/>
      <c r="B97" s="174">
        <v>337</v>
      </c>
      <c r="C97" s="56" t="s">
        <v>105</v>
      </c>
      <c r="D97" s="114"/>
      <c r="E97" s="114"/>
      <c r="F97" s="39"/>
      <c r="G97" s="169"/>
      <c r="H97" s="115">
        <v>0.437</v>
      </c>
      <c r="I97" s="115">
        <v>0.95499999999999996</v>
      </c>
      <c r="J97" s="167">
        <f t="shared" si="7"/>
        <v>45.759162303664922</v>
      </c>
      <c r="K97" s="168">
        <f t="shared" si="9"/>
        <v>5.1556894604991723E-7</v>
      </c>
      <c r="L97" s="169">
        <f t="shared" si="12"/>
        <v>0</v>
      </c>
      <c r="M97" s="180"/>
    </row>
    <row r="98" spans="1:13" ht="18.75" x14ac:dyDescent="0.4">
      <c r="A98" s="11"/>
      <c r="B98" s="174">
        <v>338</v>
      </c>
      <c r="C98" s="56" t="s">
        <v>362</v>
      </c>
      <c r="D98" s="114"/>
      <c r="E98" s="114"/>
      <c r="F98" s="39"/>
      <c r="G98" s="169"/>
      <c r="H98" s="115">
        <v>0.23799999999999999</v>
      </c>
      <c r="I98" s="115"/>
      <c r="J98" s="167" t="s">
        <v>294</v>
      </c>
      <c r="K98" s="168"/>
      <c r="L98" s="169"/>
      <c r="M98" s="180"/>
    </row>
    <row r="99" spans="1:13" ht="18.75" x14ac:dyDescent="0.4">
      <c r="A99" s="11"/>
      <c r="B99" s="174">
        <v>401</v>
      </c>
      <c r="C99" s="56" t="s">
        <v>107</v>
      </c>
      <c r="D99" s="115">
        <v>9676.0020000000004</v>
      </c>
      <c r="E99" s="115">
        <v>3528.9940000000001</v>
      </c>
      <c r="F99" s="39">
        <f t="shared" si="11"/>
        <v>274.18584446445647</v>
      </c>
      <c r="G99" s="169">
        <f t="shared" si="6"/>
        <v>0.1360649878646818</v>
      </c>
      <c r="H99" s="115">
        <v>55021.105000000003</v>
      </c>
      <c r="I99" s="115">
        <v>49687.438000000002</v>
      </c>
      <c r="J99" s="167">
        <f t="shared" si="7"/>
        <v>110.73443754536108</v>
      </c>
      <c r="K99" s="168">
        <f t="shared" si="9"/>
        <v>6.4913439623230734E-2</v>
      </c>
      <c r="L99" s="169">
        <f t="shared" si="8"/>
        <v>17.585982687915845</v>
      </c>
      <c r="M99" s="180"/>
    </row>
    <row r="100" spans="1:13" ht="18.75" x14ac:dyDescent="0.4">
      <c r="A100" s="11"/>
      <c r="B100" s="174">
        <v>402</v>
      </c>
      <c r="C100" s="56" t="s">
        <v>108</v>
      </c>
      <c r="D100" s="115">
        <v>104.42</v>
      </c>
      <c r="E100" s="115">
        <v>114.346</v>
      </c>
      <c r="F100" s="39">
        <f t="shared" si="11"/>
        <v>91.319329053924065</v>
      </c>
      <c r="G100" s="169">
        <f t="shared" si="6"/>
        <v>1.4683653468478067E-3</v>
      </c>
      <c r="H100" s="115">
        <v>5856.5079999999998</v>
      </c>
      <c r="I100" s="115">
        <v>4015.373</v>
      </c>
      <c r="J100" s="167">
        <f t="shared" si="7"/>
        <v>145.85215371025305</v>
      </c>
      <c r="K100" s="168">
        <f t="shared" si="9"/>
        <v>6.90945916954899E-3</v>
      </c>
      <c r="L100" s="169">
        <f t="shared" si="8"/>
        <v>1.7829737447639449</v>
      </c>
      <c r="M100" s="180"/>
    </row>
    <row r="101" spans="1:13" ht="18.75" x14ac:dyDescent="0.4">
      <c r="A101" s="11"/>
      <c r="B101" s="174">
        <v>403</v>
      </c>
      <c r="C101" s="56" t="s">
        <v>109</v>
      </c>
      <c r="D101" s="115">
        <v>4.53</v>
      </c>
      <c r="E101" s="115">
        <v>12.042999999999999</v>
      </c>
      <c r="F101" s="39">
        <f t="shared" si="11"/>
        <v>37.615212156439433</v>
      </c>
      <c r="G101" s="169">
        <f t="shared" si="6"/>
        <v>6.3701350519254605E-5</v>
      </c>
      <c r="H101" s="115">
        <v>860.02599999999995</v>
      </c>
      <c r="I101" s="115">
        <v>509.25599999999997</v>
      </c>
      <c r="J101" s="167">
        <f t="shared" si="7"/>
        <v>168.87891355231946</v>
      </c>
      <c r="K101" s="168">
        <f t="shared" si="9"/>
        <v>1.0146514837426224E-3</v>
      </c>
      <c r="L101" s="169">
        <f t="shared" si="8"/>
        <v>0.52672826170371601</v>
      </c>
      <c r="M101" s="180"/>
    </row>
    <row r="102" spans="1:13" ht="18.75" x14ac:dyDescent="0.4">
      <c r="A102" s="11"/>
      <c r="B102" s="174">
        <v>404</v>
      </c>
      <c r="C102" s="56" t="s">
        <v>110</v>
      </c>
      <c r="D102" s="115">
        <v>4.2930000000000001</v>
      </c>
      <c r="E102" s="115">
        <v>14.555999999999999</v>
      </c>
      <c r="F102" s="39">
        <f t="shared" si="11"/>
        <v>29.49299258037923</v>
      </c>
      <c r="G102" s="169">
        <f t="shared" si="6"/>
        <v>6.0368630856326707E-5</v>
      </c>
      <c r="H102" s="115">
        <v>399.79700000000003</v>
      </c>
      <c r="I102" s="115">
        <v>351.875</v>
      </c>
      <c r="J102" s="167">
        <f t="shared" si="7"/>
        <v>113.61904085257551</v>
      </c>
      <c r="K102" s="168">
        <f t="shared" si="9"/>
        <v>4.7167715772063786E-4</v>
      </c>
      <c r="L102" s="169">
        <f t="shared" si="8"/>
        <v>1.0737949509376008</v>
      </c>
      <c r="M102" s="180"/>
    </row>
    <row r="103" spans="1:13" ht="18.75" x14ac:dyDescent="0.4">
      <c r="A103" s="11"/>
      <c r="B103" s="174">
        <v>405</v>
      </c>
      <c r="C103" s="56" t="s">
        <v>111</v>
      </c>
      <c r="D103" s="115"/>
      <c r="E103" s="115"/>
      <c r="F103" s="39"/>
      <c r="G103" s="169"/>
      <c r="H103" s="115">
        <v>0.307</v>
      </c>
      <c r="I103" s="115"/>
      <c r="J103" s="167" t="s">
        <v>294</v>
      </c>
      <c r="K103" s="168"/>
      <c r="L103" s="169"/>
      <c r="M103" s="180"/>
    </row>
    <row r="104" spans="1:13" ht="18.75" x14ac:dyDescent="0.4">
      <c r="A104" s="11"/>
      <c r="B104" s="174">
        <v>406</v>
      </c>
      <c r="C104" s="56" t="s">
        <v>112</v>
      </c>
      <c r="D104" s="115">
        <v>994.76199999999994</v>
      </c>
      <c r="E104" s="115">
        <v>1017.044</v>
      </c>
      <c r="F104" s="39">
        <f t="shared" si="11"/>
        <v>97.809141000782645</v>
      </c>
      <c r="G104" s="169">
        <f t="shared" si="6"/>
        <v>1.3988450959212967E-2</v>
      </c>
      <c r="H104" s="115">
        <v>139186.52299999999</v>
      </c>
      <c r="I104" s="115">
        <v>95947.763000000006</v>
      </c>
      <c r="J104" s="167">
        <f t="shared" si="7"/>
        <v>145.06489640618298</v>
      </c>
      <c r="K104" s="168">
        <f t="shared" si="9"/>
        <v>0.16421109603538339</v>
      </c>
      <c r="L104" s="169">
        <f t="shared" si="8"/>
        <v>0.71469706876721106</v>
      </c>
      <c r="M104" s="180"/>
    </row>
    <row r="105" spans="1:13" ht="18.75" x14ac:dyDescent="0.4">
      <c r="A105" s="11"/>
      <c r="B105" s="174">
        <v>407</v>
      </c>
      <c r="C105" s="56" t="s">
        <v>113</v>
      </c>
      <c r="D105" s="115">
        <v>8627.8070000000007</v>
      </c>
      <c r="E105" s="115">
        <v>1610.481</v>
      </c>
      <c r="F105" s="39">
        <f t="shared" si="11"/>
        <v>535.7285804675746</v>
      </c>
      <c r="G105" s="169">
        <f t="shared" si="6"/>
        <v>0.12132515627361556</v>
      </c>
      <c r="H105" s="115">
        <v>314377.06400000001</v>
      </c>
      <c r="I105" s="115">
        <v>239771.29800000001</v>
      </c>
      <c r="J105" s="167">
        <f t="shared" si="7"/>
        <v>131.11538646297859</v>
      </c>
      <c r="K105" s="168">
        <f t="shared" si="9"/>
        <v>0.37089943146166443</v>
      </c>
      <c r="L105" s="169">
        <f t="shared" si="8"/>
        <v>2.7444136319054118</v>
      </c>
      <c r="M105" s="180"/>
    </row>
    <row r="106" spans="1:13" ht="18.75" x14ac:dyDescent="0.4">
      <c r="A106" s="11"/>
      <c r="B106" s="174">
        <v>408</v>
      </c>
      <c r="C106" s="56" t="s">
        <v>114</v>
      </c>
      <c r="D106" s="115"/>
      <c r="E106" s="115">
        <v>8.9760000000000009</v>
      </c>
      <c r="F106" s="39" t="s">
        <v>296</v>
      </c>
      <c r="G106" s="169"/>
      <c r="H106" s="115">
        <v>55351.093999999997</v>
      </c>
      <c r="I106" s="115">
        <v>23473.474999999999</v>
      </c>
      <c r="J106" s="167">
        <f t="shared" si="7"/>
        <v>235.80272626869262</v>
      </c>
      <c r="K106" s="168">
        <f t="shared" si="9"/>
        <v>6.5302757886246898E-2</v>
      </c>
      <c r="L106" s="169">
        <f t="shared" si="8"/>
        <v>0</v>
      </c>
      <c r="M106" s="180"/>
    </row>
    <row r="107" spans="1:13" ht="18.75" x14ac:dyDescent="0.4">
      <c r="A107" s="11"/>
      <c r="B107" s="174">
        <v>409</v>
      </c>
      <c r="C107" s="56" t="s">
        <v>115</v>
      </c>
      <c r="D107" s="115">
        <v>17462.859</v>
      </c>
      <c r="E107" s="115">
        <v>13724.422</v>
      </c>
      <c r="F107" s="39">
        <f t="shared" si="11"/>
        <v>127.23930377541581</v>
      </c>
      <c r="G107" s="169">
        <f t="shared" si="6"/>
        <v>0.24556461417821629</v>
      </c>
      <c r="H107" s="115">
        <v>850351.38300000003</v>
      </c>
      <c r="I107" s="115">
        <v>719997.58900000004</v>
      </c>
      <c r="J107" s="167">
        <f t="shared" si="7"/>
        <v>118.1047542368923</v>
      </c>
      <c r="K107" s="168">
        <f t="shared" si="9"/>
        <v>1.0032374514997699</v>
      </c>
      <c r="L107" s="169">
        <f t="shared" si="8"/>
        <v>2.053605056581651</v>
      </c>
      <c r="M107" s="180"/>
    </row>
    <row r="108" spans="1:13" ht="18.75" x14ac:dyDescent="0.4">
      <c r="A108" s="11"/>
      <c r="B108" s="174">
        <v>410</v>
      </c>
      <c r="C108" s="56" t="s">
        <v>116</v>
      </c>
      <c r="D108" s="115">
        <v>69205.539000000004</v>
      </c>
      <c r="E108" s="115">
        <v>49845.63</v>
      </c>
      <c r="F108" s="39">
        <f t="shared" si="11"/>
        <v>138.83973178792203</v>
      </c>
      <c r="G108" s="169">
        <f t="shared" si="6"/>
        <v>0.97317578315959041</v>
      </c>
      <c r="H108" s="115">
        <v>1084960.696</v>
      </c>
      <c r="I108" s="115">
        <v>800038.86300000001</v>
      </c>
      <c r="J108" s="167">
        <f t="shared" si="7"/>
        <v>135.61349906573227</v>
      </c>
      <c r="K108" s="168">
        <f t="shared" si="9"/>
        <v>1.2800275573050448</v>
      </c>
      <c r="L108" s="169">
        <f t="shared" si="8"/>
        <v>6.3786217560824889</v>
      </c>
      <c r="M108" s="180"/>
    </row>
    <row r="109" spans="1:13" ht="18.75" x14ac:dyDescent="0.4">
      <c r="A109" s="11"/>
      <c r="B109" s="174">
        <v>411</v>
      </c>
      <c r="C109" s="56" t="s">
        <v>117</v>
      </c>
      <c r="D109" s="115">
        <v>1173.7149999999999</v>
      </c>
      <c r="E109" s="115">
        <v>1501.1880000000001</v>
      </c>
      <c r="F109" s="39">
        <f t="shared" si="11"/>
        <v>78.185743557768902</v>
      </c>
      <c r="G109" s="169">
        <f t="shared" si="6"/>
        <v>1.6504907422672608E-2</v>
      </c>
      <c r="H109" s="115">
        <v>6648.8980000000001</v>
      </c>
      <c r="I109" s="115">
        <v>7494.1180000000004</v>
      </c>
      <c r="J109" s="167">
        <f t="shared" si="7"/>
        <v>88.721554691292553</v>
      </c>
      <c r="K109" s="168">
        <f t="shared" si="9"/>
        <v>7.8443142660260916E-3</v>
      </c>
      <c r="L109" s="169">
        <f t="shared" si="8"/>
        <v>17.652774941050382</v>
      </c>
      <c r="M109" s="180"/>
    </row>
    <row r="110" spans="1:13" ht="18.75" x14ac:dyDescent="0.4">
      <c r="A110" s="11"/>
      <c r="B110" s="174">
        <v>412</v>
      </c>
      <c r="C110" s="56" t="s">
        <v>118</v>
      </c>
      <c r="D110" s="115">
        <v>125.176</v>
      </c>
      <c r="E110" s="115">
        <v>145.595</v>
      </c>
      <c r="F110" s="39">
        <f t="shared" si="11"/>
        <v>85.975479927195309</v>
      </c>
      <c r="G110" s="169">
        <f t="shared" si="6"/>
        <v>1.7602384663572216E-3</v>
      </c>
      <c r="H110" s="115">
        <v>5945.3239999999996</v>
      </c>
      <c r="I110" s="115">
        <v>3843.1959999999999</v>
      </c>
      <c r="J110" s="167">
        <f t="shared" si="7"/>
        <v>154.69739248271489</v>
      </c>
      <c r="K110" s="168">
        <f t="shared" si="9"/>
        <v>7.0142435437191711E-3</v>
      </c>
      <c r="L110" s="169">
        <f t="shared" si="8"/>
        <v>2.1054529576520977</v>
      </c>
      <c r="M110" s="180"/>
    </row>
    <row r="111" spans="1:13" ht="18.75" x14ac:dyDescent="0.4">
      <c r="A111" s="11"/>
      <c r="B111" s="174">
        <v>413</v>
      </c>
      <c r="C111" s="56" t="s">
        <v>119</v>
      </c>
      <c r="D111" s="115">
        <v>4771.5159999999996</v>
      </c>
      <c r="E111" s="115">
        <v>4983.6639999999998</v>
      </c>
      <c r="F111" s="39">
        <f t="shared" si="11"/>
        <v>95.743131960742133</v>
      </c>
      <c r="G111" s="169">
        <f t="shared" si="6"/>
        <v>6.7097574663185777E-2</v>
      </c>
      <c r="H111" s="115">
        <v>106410.36500000001</v>
      </c>
      <c r="I111" s="115">
        <v>55222.451000000001</v>
      </c>
      <c r="J111" s="167">
        <f t="shared" si="7"/>
        <v>192.69402765190557</v>
      </c>
      <c r="K111" s="168">
        <f t="shared" si="9"/>
        <v>0.12554205888292219</v>
      </c>
      <c r="L111" s="169">
        <f t="shared" si="8"/>
        <v>4.4840707011953205</v>
      </c>
      <c r="M111" s="180"/>
    </row>
    <row r="112" spans="1:13" ht="18.75" x14ac:dyDescent="0.4">
      <c r="A112" s="11"/>
      <c r="B112" s="174">
        <v>414</v>
      </c>
      <c r="C112" s="56" t="s">
        <v>120</v>
      </c>
      <c r="D112" s="114"/>
      <c r="E112" s="114"/>
      <c r="F112" s="39"/>
      <c r="G112" s="169"/>
      <c r="H112" s="115">
        <v>182.411</v>
      </c>
      <c r="I112" s="115">
        <v>198.29499999999999</v>
      </c>
      <c r="J112" s="167">
        <f t="shared" si="7"/>
        <v>91.989712297334776</v>
      </c>
      <c r="K112" s="168">
        <f t="shared" si="9"/>
        <v>2.1520697258103306E-4</v>
      </c>
      <c r="L112" s="169">
        <f t="shared" si="8"/>
        <v>0</v>
      </c>
      <c r="M112" s="180"/>
    </row>
    <row r="113" spans="1:13" ht="18.75" x14ac:dyDescent="0.4">
      <c r="A113" s="38"/>
      <c r="B113" s="174">
        <v>415</v>
      </c>
      <c r="C113" s="185" t="s">
        <v>363</v>
      </c>
      <c r="D113" s="186"/>
      <c r="E113" s="186"/>
      <c r="F113" s="187"/>
      <c r="G113" s="188"/>
      <c r="H113" s="113">
        <v>0.28299999999999997</v>
      </c>
      <c r="I113" s="113"/>
      <c r="J113" s="167" t="s">
        <v>294</v>
      </c>
      <c r="K113" s="168"/>
      <c r="L113" s="169"/>
      <c r="M113" s="180"/>
    </row>
    <row r="114" spans="1:13" ht="19.5" thickBot="1" x14ac:dyDescent="0.45">
      <c r="A114" s="20" t="s">
        <v>122</v>
      </c>
      <c r="B114" s="21" t="s">
        <v>123</v>
      </c>
      <c r="C114" s="22"/>
      <c r="D114" s="109">
        <f>SUM(D67:D113)</f>
        <v>187362.25700000004</v>
      </c>
      <c r="E114" s="109">
        <f>SUM(E67:E113)</f>
        <v>160062.94399999999</v>
      </c>
      <c r="F114" s="37">
        <f t="shared" ref="F114:F124" si="13">D114/E114*100</f>
        <v>117.05536104596455</v>
      </c>
      <c r="G114" s="36">
        <f t="shared" si="6"/>
        <v>2.634708345968138</v>
      </c>
      <c r="H114" s="109">
        <f>SUM(H67:H113)</f>
        <v>3672932.6529999999</v>
      </c>
      <c r="I114" s="109">
        <f>SUM(I67:I113)</f>
        <v>2954883.5949999993</v>
      </c>
      <c r="J114" s="37">
        <f t="shared" si="7"/>
        <v>124.3004177631573</v>
      </c>
      <c r="K114" s="35">
        <f t="shared" si="9"/>
        <v>4.3332952329966501</v>
      </c>
      <c r="L114" s="36">
        <f t="shared" si="8"/>
        <v>5.1011623326925193</v>
      </c>
      <c r="M114" s="180"/>
    </row>
    <row r="115" spans="1:13" ht="18.75" x14ac:dyDescent="0.4">
      <c r="A115" s="27" t="s">
        <v>124</v>
      </c>
      <c r="B115" s="157">
        <v>201</v>
      </c>
      <c r="C115" s="175" t="s">
        <v>125</v>
      </c>
      <c r="D115" s="117">
        <v>539.35699999999997</v>
      </c>
      <c r="E115" s="117">
        <v>513.55799999999999</v>
      </c>
      <c r="F115" s="182">
        <f t="shared" si="13"/>
        <v>105.02358058875532</v>
      </c>
      <c r="G115" s="164">
        <f t="shared" si="6"/>
        <v>7.5844965368683445E-3</v>
      </c>
      <c r="H115" s="117">
        <v>14643.569</v>
      </c>
      <c r="I115" s="117">
        <v>9732.0969999999998</v>
      </c>
      <c r="J115" s="162">
        <f t="shared" si="7"/>
        <v>150.46673907997422</v>
      </c>
      <c r="K115" s="163">
        <f t="shared" si="9"/>
        <v>1.7276360264849518E-2</v>
      </c>
      <c r="L115" s="164">
        <f t="shared" si="8"/>
        <v>3.6832345994340585</v>
      </c>
      <c r="M115" s="180"/>
    </row>
    <row r="116" spans="1:13" ht="18.75" x14ac:dyDescent="0.4">
      <c r="A116" s="11"/>
      <c r="B116" s="174">
        <v>202</v>
      </c>
      <c r="C116" s="56" t="s">
        <v>126</v>
      </c>
      <c r="D116" s="115">
        <v>8006.34</v>
      </c>
      <c r="E116" s="115">
        <v>7393.46</v>
      </c>
      <c r="F116" s="39">
        <f t="shared" si="13"/>
        <v>108.28948827747766</v>
      </c>
      <c r="G116" s="169">
        <f t="shared" si="6"/>
        <v>0.11258602002567966</v>
      </c>
      <c r="H116" s="115">
        <v>185074.704</v>
      </c>
      <c r="I116" s="115">
        <v>156570.11799999999</v>
      </c>
      <c r="J116" s="167">
        <f t="shared" si="7"/>
        <v>118.20563614827194</v>
      </c>
      <c r="K116" s="168">
        <f t="shared" si="9"/>
        <v>0.21834958828782697</v>
      </c>
      <c r="L116" s="169">
        <f t="shared" si="8"/>
        <v>4.326004487355549</v>
      </c>
      <c r="M116" s="180"/>
    </row>
    <row r="117" spans="1:13" ht="18.75" x14ac:dyDescent="0.4">
      <c r="A117" s="11"/>
      <c r="B117" s="174">
        <v>203</v>
      </c>
      <c r="C117" s="56" t="s">
        <v>127</v>
      </c>
      <c r="D117" s="115">
        <v>51871.209000000003</v>
      </c>
      <c r="E117" s="115">
        <v>36477.391000000003</v>
      </c>
      <c r="F117" s="39">
        <f t="shared" si="13"/>
        <v>142.20098416578094</v>
      </c>
      <c r="G117" s="169">
        <f t="shared" si="6"/>
        <v>0.72941855769680219</v>
      </c>
      <c r="H117" s="115">
        <v>345829.08399999997</v>
      </c>
      <c r="I117" s="115">
        <v>301573.06400000001</v>
      </c>
      <c r="J117" s="167">
        <f t="shared" si="7"/>
        <v>114.67505731877962</v>
      </c>
      <c r="K117" s="168">
        <f t="shared" si="9"/>
        <v>0.40800626167342852</v>
      </c>
      <c r="L117" s="169">
        <f t="shared" si="8"/>
        <v>14.999088104457984</v>
      </c>
      <c r="M117" s="180"/>
    </row>
    <row r="118" spans="1:13" ht="18.75" x14ac:dyDescent="0.4">
      <c r="A118" s="11"/>
      <c r="B118" s="174">
        <v>204</v>
      </c>
      <c r="C118" s="56" t="s">
        <v>128</v>
      </c>
      <c r="D118" s="115">
        <v>5777.8469999999998</v>
      </c>
      <c r="E118" s="115">
        <v>6363.3450000000003</v>
      </c>
      <c r="F118" s="39">
        <f t="shared" si="13"/>
        <v>90.798895863732042</v>
      </c>
      <c r="G118" s="169">
        <f t="shared" si="6"/>
        <v>8.1248710153117784E-2</v>
      </c>
      <c r="H118" s="115">
        <v>263207.30499999999</v>
      </c>
      <c r="I118" s="115">
        <v>237341.48</v>
      </c>
      <c r="J118" s="167">
        <f t="shared" si="7"/>
        <v>110.89814768155992</v>
      </c>
      <c r="K118" s="168">
        <f t="shared" si="9"/>
        <v>0.31052977764642814</v>
      </c>
      <c r="L118" s="169">
        <f t="shared" si="8"/>
        <v>2.1951696971328363</v>
      </c>
      <c r="M118" s="180"/>
    </row>
    <row r="119" spans="1:13" ht="18.75" x14ac:dyDescent="0.4">
      <c r="A119" s="11"/>
      <c r="B119" s="174">
        <v>205</v>
      </c>
      <c r="C119" s="56" t="s">
        <v>129</v>
      </c>
      <c r="D119" s="115">
        <v>57662.014000000003</v>
      </c>
      <c r="E119" s="115">
        <v>50388.841</v>
      </c>
      <c r="F119" s="39">
        <f t="shared" si="13"/>
        <v>114.43409464408995</v>
      </c>
      <c r="G119" s="169">
        <f t="shared" si="6"/>
        <v>0.81084948464904327</v>
      </c>
      <c r="H119" s="115">
        <v>756180.84</v>
      </c>
      <c r="I119" s="115">
        <v>684860.15899999999</v>
      </c>
      <c r="J119" s="167">
        <f t="shared" si="7"/>
        <v>110.41390422011685</v>
      </c>
      <c r="K119" s="168">
        <f t="shared" si="9"/>
        <v>0.89213583226988802</v>
      </c>
      <c r="L119" s="169">
        <f t="shared" si="8"/>
        <v>7.6254264786714252</v>
      </c>
      <c r="M119" s="180"/>
    </row>
    <row r="120" spans="1:13" ht="18.75" x14ac:dyDescent="0.4">
      <c r="A120" s="11"/>
      <c r="B120" s="174">
        <v>206</v>
      </c>
      <c r="C120" s="56" t="s">
        <v>130</v>
      </c>
      <c r="D120" s="115">
        <v>17356.345000000001</v>
      </c>
      <c r="E120" s="115">
        <v>14097.947</v>
      </c>
      <c r="F120" s="39">
        <f t="shared" si="13"/>
        <v>123.1125709296538</v>
      </c>
      <c r="G120" s="169">
        <f t="shared" si="6"/>
        <v>0.24406680277662515</v>
      </c>
      <c r="H120" s="115">
        <v>745872.53099999996</v>
      </c>
      <c r="I120" s="115">
        <v>694366.27500000002</v>
      </c>
      <c r="J120" s="167">
        <f t="shared" si="7"/>
        <v>107.41773583401641</v>
      </c>
      <c r="K120" s="168">
        <f t="shared" si="9"/>
        <v>0.87997417550401413</v>
      </c>
      <c r="L120" s="169">
        <f t="shared" si="8"/>
        <v>2.3269854135438059</v>
      </c>
      <c r="M120" s="180"/>
    </row>
    <row r="121" spans="1:13" ht="18.75" x14ac:dyDescent="0.4">
      <c r="A121" s="11"/>
      <c r="B121" s="174">
        <v>207</v>
      </c>
      <c r="C121" s="56" t="s">
        <v>131</v>
      </c>
      <c r="D121" s="115">
        <v>19489.776999999998</v>
      </c>
      <c r="E121" s="115">
        <v>15589.741</v>
      </c>
      <c r="F121" s="39">
        <f t="shared" si="13"/>
        <v>125.01668244520545</v>
      </c>
      <c r="G121" s="169">
        <f t="shared" si="6"/>
        <v>0.27406735457375414</v>
      </c>
      <c r="H121" s="115">
        <v>356676.84100000001</v>
      </c>
      <c r="I121" s="115">
        <v>329114.84600000002</v>
      </c>
      <c r="J121" s="167">
        <f t="shared" si="7"/>
        <v>108.37458271329395</v>
      </c>
      <c r="K121" s="168">
        <f t="shared" si="9"/>
        <v>0.42080435467913935</v>
      </c>
      <c r="L121" s="169">
        <f t="shared" si="8"/>
        <v>5.4642675833276204</v>
      </c>
      <c r="M121" s="180"/>
    </row>
    <row r="122" spans="1:13" ht="18.75" x14ac:dyDescent="0.4">
      <c r="A122" s="11"/>
      <c r="B122" s="174">
        <v>208</v>
      </c>
      <c r="C122" s="56" t="s">
        <v>132</v>
      </c>
      <c r="D122" s="115">
        <v>49056.021999999997</v>
      </c>
      <c r="E122" s="115">
        <v>46814.213000000003</v>
      </c>
      <c r="F122" s="39">
        <f t="shared" si="13"/>
        <v>104.78873584823481</v>
      </c>
      <c r="G122" s="169">
        <f t="shared" si="6"/>
        <v>0.68983109326760805</v>
      </c>
      <c r="H122" s="115">
        <v>700331.46</v>
      </c>
      <c r="I122" s="115">
        <v>346061.55200000003</v>
      </c>
      <c r="J122" s="167">
        <f t="shared" si="7"/>
        <v>202.37193526774681</v>
      </c>
      <c r="K122" s="168">
        <f t="shared" si="9"/>
        <v>0.8262452007272304</v>
      </c>
      <c r="L122" s="169">
        <f t="shared" si="8"/>
        <v>7.0046863238158688</v>
      </c>
      <c r="M122" s="180"/>
    </row>
    <row r="123" spans="1:13" ht="18.75" x14ac:dyDescent="0.4">
      <c r="A123" s="11"/>
      <c r="B123" s="174">
        <v>209</v>
      </c>
      <c r="C123" s="56" t="s">
        <v>133</v>
      </c>
      <c r="D123" s="115">
        <v>900.40200000000004</v>
      </c>
      <c r="E123" s="115">
        <v>509.53699999999998</v>
      </c>
      <c r="F123" s="39">
        <f t="shared" si="13"/>
        <v>176.70983657712787</v>
      </c>
      <c r="G123" s="169">
        <f t="shared" si="6"/>
        <v>1.2661550421686065E-2</v>
      </c>
      <c r="H123" s="115">
        <v>11193.682000000001</v>
      </c>
      <c r="I123" s="115">
        <v>8844.9549999999999</v>
      </c>
      <c r="J123" s="167">
        <f t="shared" si="7"/>
        <v>126.55442565846859</v>
      </c>
      <c r="K123" s="168">
        <f t="shared" si="9"/>
        <v>1.3206212428279015E-2</v>
      </c>
      <c r="L123" s="169">
        <f t="shared" si="8"/>
        <v>8.0438411596827564</v>
      </c>
      <c r="M123" s="180"/>
    </row>
    <row r="124" spans="1:13" ht="18.75" x14ac:dyDescent="0.4">
      <c r="A124" s="11"/>
      <c r="B124" s="174">
        <v>210</v>
      </c>
      <c r="C124" s="56" t="s">
        <v>134</v>
      </c>
      <c r="D124" s="115">
        <v>45801.855000000003</v>
      </c>
      <c r="E124" s="115">
        <v>53889.002</v>
      </c>
      <c r="F124" s="39">
        <f t="shared" si="13"/>
        <v>84.992954592107679</v>
      </c>
      <c r="G124" s="169">
        <f t="shared" si="6"/>
        <v>0.64407064454460794</v>
      </c>
      <c r="H124" s="115">
        <v>1275337.892</v>
      </c>
      <c r="I124" s="115">
        <v>986719.19799999997</v>
      </c>
      <c r="J124" s="167">
        <f t="shared" si="7"/>
        <v>129.25033733862753</v>
      </c>
      <c r="K124" s="168">
        <f t="shared" si="9"/>
        <v>1.5046329813179933</v>
      </c>
      <c r="L124" s="169">
        <f t="shared" si="8"/>
        <v>3.5913505971482582</v>
      </c>
      <c r="M124" s="180"/>
    </row>
    <row r="125" spans="1:13" ht="18.75" x14ac:dyDescent="0.4">
      <c r="A125" s="11"/>
      <c r="B125" s="174">
        <v>211</v>
      </c>
      <c r="C125" s="56" t="s">
        <v>135</v>
      </c>
      <c r="D125" s="115"/>
      <c r="E125" s="115">
        <v>2.2730000000000001</v>
      </c>
      <c r="F125" s="39" t="s">
        <v>296</v>
      </c>
      <c r="G125" s="169"/>
      <c r="H125" s="115">
        <v>223.44900000000001</v>
      </c>
      <c r="I125" s="115">
        <v>262.76</v>
      </c>
      <c r="J125" s="167">
        <f t="shared" si="7"/>
        <v>85.039199269295182</v>
      </c>
      <c r="K125" s="168">
        <f t="shared" si="9"/>
        <v>2.6362326184418294E-4</v>
      </c>
      <c r="L125" s="169">
        <f t="shared" si="8"/>
        <v>0</v>
      </c>
      <c r="M125" s="180"/>
    </row>
    <row r="126" spans="1:13" ht="18.75" x14ac:dyDescent="0.4">
      <c r="A126" s="11"/>
      <c r="B126" s="174">
        <v>212</v>
      </c>
      <c r="C126" s="56" t="s">
        <v>136</v>
      </c>
      <c r="D126" s="115"/>
      <c r="E126" s="115">
        <v>2.7869999999999999</v>
      </c>
      <c r="F126" s="39" t="s">
        <v>296</v>
      </c>
      <c r="G126" s="169"/>
      <c r="H126" s="115">
        <v>22.988</v>
      </c>
      <c r="I126" s="115">
        <v>14.6</v>
      </c>
      <c r="J126" s="167">
        <f t="shared" si="7"/>
        <v>157.45205479452056</v>
      </c>
      <c r="K126" s="168">
        <f t="shared" si="9"/>
        <v>2.712105018717505E-5</v>
      </c>
      <c r="L126" s="169">
        <f t="shared" si="8"/>
        <v>0</v>
      </c>
      <c r="M126" s="180"/>
    </row>
    <row r="127" spans="1:13" ht="18.75" x14ac:dyDescent="0.4">
      <c r="A127" s="11"/>
      <c r="B127" s="174">
        <v>213</v>
      </c>
      <c r="C127" s="56" t="s">
        <v>137</v>
      </c>
      <c r="D127" s="115">
        <v>380154.98800000001</v>
      </c>
      <c r="E127" s="115">
        <v>333853.147</v>
      </c>
      <c r="F127" s="39">
        <f t="shared" ref="F127:F144" si="14">D127/E127*100</f>
        <v>113.86892453046129</v>
      </c>
      <c r="G127" s="169">
        <f t="shared" si="6"/>
        <v>5.3457806053490122</v>
      </c>
      <c r="H127" s="115">
        <v>2595461.3689999999</v>
      </c>
      <c r="I127" s="115">
        <v>2265989.7110000001</v>
      </c>
      <c r="J127" s="167">
        <f t="shared" si="7"/>
        <v>114.53985675224455</v>
      </c>
      <c r="K127" s="168">
        <f t="shared" si="9"/>
        <v>3.0621036213469224</v>
      </c>
      <c r="L127" s="169">
        <f t="shared" si="8"/>
        <v>14.646913744914228</v>
      </c>
      <c r="M127" s="180"/>
    </row>
    <row r="128" spans="1:13" ht="18.75" x14ac:dyDescent="0.4">
      <c r="A128" s="11"/>
      <c r="B128" s="174">
        <v>215</v>
      </c>
      <c r="C128" s="56" t="s">
        <v>138</v>
      </c>
      <c r="D128" s="115">
        <v>8154.8969999999999</v>
      </c>
      <c r="E128" s="115">
        <v>6569.2120000000004</v>
      </c>
      <c r="F128" s="39">
        <f t="shared" si="14"/>
        <v>124.13813102697857</v>
      </c>
      <c r="G128" s="169">
        <f t="shared" si="6"/>
        <v>0.11467504464578758</v>
      </c>
      <c r="H128" s="115">
        <v>909609.16200000001</v>
      </c>
      <c r="I128" s="115">
        <v>796198.58499999996</v>
      </c>
      <c r="J128" s="167">
        <f t="shared" si="7"/>
        <v>114.24400634924514</v>
      </c>
      <c r="K128" s="168">
        <f t="shared" si="9"/>
        <v>1.0731492836834975</v>
      </c>
      <c r="L128" s="169">
        <f t="shared" si="8"/>
        <v>0.89652757917141557</v>
      </c>
      <c r="M128" s="180"/>
    </row>
    <row r="129" spans="1:13" ht="18.75" x14ac:dyDescent="0.4">
      <c r="A129" s="11"/>
      <c r="B129" s="174">
        <v>217</v>
      </c>
      <c r="C129" s="56" t="s">
        <v>139</v>
      </c>
      <c r="D129" s="115">
        <v>19834.024000000001</v>
      </c>
      <c r="E129" s="115">
        <v>14977.535</v>
      </c>
      <c r="F129" s="39">
        <f t="shared" si="14"/>
        <v>132.42515540774903</v>
      </c>
      <c r="G129" s="169">
        <f t="shared" ref="G129:G176" si="15">D129/$D$7*100</f>
        <v>0.27890819316364424</v>
      </c>
      <c r="H129" s="115">
        <v>49759.057999999997</v>
      </c>
      <c r="I129" s="115">
        <v>45648.392999999996</v>
      </c>
      <c r="J129" s="167">
        <f t="shared" si="7"/>
        <v>109.0050596085606</v>
      </c>
      <c r="K129" s="168">
        <f t="shared" si="9"/>
        <v>5.8705320570930662E-2</v>
      </c>
      <c r="L129" s="169">
        <f t="shared" si="8"/>
        <v>39.860127577173991</v>
      </c>
      <c r="M129" s="180"/>
    </row>
    <row r="130" spans="1:13" ht="18.75" x14ac:dyDescent="0.4">
      <c r="A130" s="11"/>
      <c r="B130" s="174">
        <v>218</v>
      </c>
      <c r="C130" s="56" t="s">
        <v>140</v>
      </c>
      <c r="D130" s="115">
        <v>64062.510999999999</v>
      </c>
      <c r="E130" s="115">
        <v>48489.595999999998</v>
      </c>
      <c r="F130" s="39">
        <f t="shared" si="14"/>
        <v>132.11599246980734</v>
      </c>
      <c r="G130" s="169">
        <f t="shared" si="15"/>
        <v>0.90085396652419492</v>
      </c>
      <c r="H130" s="115">
        <v>590989.91200000001</v>
      </c>
      <c r="I130" s="115">
        <v>337970.99099999998</v>
      </c>
      <c r="J130" s="167">
        <f t="shared" si="7"/>
        <v>174.86409417901788</v>
      </c>
      <c r="K130" s="168">
        <f t="shared" si="9"/>
        <v>0.69724495664982455</v>
      </c>
      <c r="L130" s="169">
        <f t="shared" si="8"/>
        <v>10.839865401966454</v>
      </c>
      <c r="M130" s="180"/>
    </row>
    <row r="131" spans="1:13" ht="18.75" x14ac:dyDescent="0.4">
      <c r="A131" s="11"/>
      <c r="B131" s="174">
        <v>219</v>
      </c>
      <c r="C131" s="56" t="s">
        <v>141</v>
      </c>
      <c r="D131" s="115"/>
      <c r="E131" s="115"/>
      <c r="F131" s="39"/>
      <c r="G131" s="169"/>
      <c r="H131" s="115">
        <v>5.6050000000000004</v>
      </c>
      <c r="I131" s="115">
        <v>1.321</v>
      </c>
      <c r="J131" s="167">
        <f t="shared" si="7"/>
        <v>424.29977289931873</v>
      </c>
      <c r="K131" s="168">
        <f t="shared" si="9"/>
        <v>6.6127321341185034E-6</v>
      </c>
      <c r="L131" s="169">
        <f t="shared" si="8"/>
        <v>0</v>
      </c>
      <c r="M131" s="180"/>
    </row>
    <row r="132" spans="1:13" ht="18.75" x14ac:dyDescent="0.4">
      <c r="A132" s="11"/>
      <c r="B132" s="174">
        <v>220</v>
      </c>
      <c r="C132" s="56" t="s">
        <v>142</v>
      </c>
      <c r="D132" s="115">
        <v>86195.274000000005</v>
      </c>
      <c r="E132" s="115">
        <v>86134.391000000003</v>
      </c>
      <c r="F132" s="39">
        <f t="shared" si="14"/>
        <v>100.0706837295686</v>
      </c>
      <c r="G132" s="169">
        <f t="shared" si="15"/>
        <v>1.2120872764188062</v>
      </c>
      <c r="H132" s="115">
        <v>1271344.906</v>
      </c>
      <c r="I132" s="115">
        <v>1117844.8489999999</v>
      </c>
      <c r="J132" s="167">
        <f t="shared" si="7"/>
        <v>113.7317855100659</v>
      </c>
      <c r="K132" s="168">
        <f t="shared" si="9"/>
        <v>1.4999220898223136</v>
      </c>
      <c r="L132" s="169">
        <f t="shared" si="8"/>
        <v>6.7798497160927003</v>
      </c>
      <c r="M132" s="180"/>
    </row>
    <row r="133" spans="1:13" ht="18.75" x14ac:dyDescent="0.4">
      <c r="A133" s="11"/>
      <c r="B133" s="174">
        <v>221</v>
      </c>
      <c r="C133" s="56" t="s">
        <v>143</v>
      </c>
      <c r="D133" s="115">
        <v>94.162999999999997</v>
      </c>
      <c r="E133" s="115">
        <v>13.926</v>
      </c>
      <c r="F133" s="39">
        <f t="shared" si="14"/>
        <v>676.16688209105268</v>
      </c>
      <c r="G133" s="169">
        <f t="shared" si="15"/>
        <v>1.3241303021952692E-3</v>
      </c>
      <c r="H133" s="115">
        <v>18943.442999999999</v>
      </c>
      <c r="I133" s="115">
        <v>18645.505000000001</v>
      </c>
      <c r="J133" s="167">
        <f t="shared" si="7"/>
        <v>101.59790791399857</v>
      </c>
      <c r="K133" s="168">
        <f t="shared" si="9"/>
        <v>2.2349315656903158E-2</v>
      </c>
      <c r="L133" s="169">
        <f t="shared" si="8"/>
        <v>0.49707437027154994</v>
      </c>
      <c r="M133" s="180"/>
    </row>
    <row r="134" spans="1:13" ht="18.75" x14ac:dyDescent="0.4">
      <c r="A134" s="11"/>
      <c r="B134" s="174">
        <v>222</v>
      </c>
      <c r="C134" s="56" t="s">
        <v>144</v>
      </c>
      <c r="D134" s="115">
        <v>19902.918000000001</v>
      </c>
      <c r="E134" s="115">
        <v>15977.737999999999</v>
      </c>
      <c r="F134" s="39">
        <f t="shared" si="14"/>
        <v>124.56655629226117</v>
      </c>
      <c r="G134" s="169">
        <f t="shared" si="15"/>
        <v>0.27987698805165162</v>
      </c>
      <c r="H134" s="115">
        <v>215993.34099999999</v>
      </c>
      <c r="I134" s="115">
        <v>170657.76800000001</v>
      </c>
      <c r="J134" s="167">
        <f t="shared" si="7"/>
        <v>126.56519743068478</v>
      </c>
      <c r="K134" s="168">
        <f t="shared" si="9"/>
        <v>0.25482713769604204</v>
      </c>
      <c r="L134" s="169">
        <f t="shared" si="8"/>
        <v>9.2145979629992407</v>
      </c>
      <c r="M134" s="180"/>
    </row>
    <row r="135" spans="1:13" ht="18.75" x14ac:dyDescent="0.4">
      <c r="A135" s="11"/>
      <c r="B135" s="174">
        <v>225</v>
      </c>
      <c r="C135" s="56" t="s">
        <v>145</v>
      </c>
      <c r="D135" s="115">
        <v>50518.411</v>
      </c>
      <c r="E135" s="115">
        <v>46833.25</v>
      </c>
      <c r="F135" s="39">
        <f t="shared" si="14"/>
        <v>107.8686851755964</v>
      </c>
      <c r="G135" s="169">
        <f t="shared" si="15"/>
        <v>0.71039536573659323</v>
      </c>
      <c r="H135" s="115">
        <v>247523.68100000001</v>
      </c>
      <c r="I135" s="115">
        <v>210683.33499999999</v>
      </c>
      <c r="J135" s="167">
        <f t="shared" si="7"/>
        <v>117.48612247855294</v>
      </c>
      <c r="K135" s="168">
        <f t="shared" si="9"/>
        <v>0.29202636918893804</v>
      </c>
      <c r="L135" s="169">
        <f t="shared" si="8"/>
        <v>20.409526391941462</v>
      </c>
      <c r="M135" s="180"/>
    </row>
    <row r="136" spans="1:13" ht="18.75" x14ac:dyDescent="0.4">
      <c r="A136" s="11"/>
      <c r="B136" s="174">
        <v>228</v>
      </c>
      <c r="C136" s="56" t="s">
        <v>146</v>
      </c>
      <c r="D136" s="115">
        <v>1167.6769999999999</v>
      </c>
      <c r="E136" s="115">
        <v>487.822</v>
      </c>
      <c r="F136" s="39">
        <f t="shared" si="14"/>
        <v>239.36538327504704</v>
      </c>
      <c r="G136" s="169">
        <f t="shared" si="15"/>
        <v>1.6420000412863497E-2</v>
      </c>
      <c r="H136" s="115">
        <v>82578.425000000003</v>
      </c>
      <c r="I136" s="115">
        <v>65105.249000000003</v>
      </c>
      <c r="J136" s="167">
        <f t="shared" si="7"/>
        <v>126.83835215805716</v>
      </c>
      <c r="K136" s="168">
        <f t="shared" si="9"/>
        <v>9.7425335340302371E-2</v>
      </c>
      <c r="L136" s="169">
        <f t="shared" si="8"/>
        <v>1.4140218828344084</v>
      </c>
      <c r="M136" s="180"/>
    </row>
    <row r="137" spans="1:13" ht="18.75" x14ac:dyDescent="0.4">
      <c r="A137" s="11"/>
      <c r="B137" s="174">
        <v>230</v>
      </c>
      <c r="C137" s="56" t="s">
        <v>147</v>
      </c>
      <c r="D137" s="115">
        <v>648.16099999999994</v>
      </c>
      <c r="E137" s="115">
        <v>655.12</v>
      </c>
      <c r="F137" s="39">
        <f t="shared" si="14"/>
        <v>98.937751862254231</v>
      </c>
      <c r="G137" s="169">
        <f t="shared" si="15"/>
        <v>9.1145101664261742E-3</v>
      </c>
      <c r="H137" s="115">
        <v>66013.442999999999</v>
      </c>
      <c r="I137" s="115">
        <v>81299.918000000005</v>
      </c>
      <c r="J137" s="167">
        <f t="shared" si="7"/>
        <v>81.197428760014247</v>
      </c>
      <c r="K137" s="168">
        <f t="shared" si="9"/>
        <v>7.7882108083835888E-2</v>
      </c>
      <c r="L137" s="169">
        <f t="shared" si="8"/>
        <v>0.98186213374751552</v>
      </c>
      <c r="M137" s="180"/>
    </row>
    <row r="138" spans="1:13" ht="18.75" x14ac:dyDescent="0.4">
      <c r="A138" s="11"/>
      <c r="B138" s="174">
        <v>233</v>
      </c>
      <c r="C138" s="56" t="s">
        <v>148</v>
      </c>
      <c r="D138" s="115">
        <v>3.4649999999999999</v>
      </c>
      <c r="E138" s="115">
        <v>0.315</v>
      </c>
      <c r="F138" s="39">
        <f t="shared" si="14"/>
        <v>1100</v>
      </c>
      <c r="G138" s="169">
        <f t="shared" si="15"/>
        <v>4.8725205198502692E-5</v>
      </c>
      <c r="H138" s="115">
        <v>80.099000000000004</v>
      </c>
      <c r="I138" s="115">
        <v>103.99299999999999</v>
      </c>
      <c r="J138" s="167">
        <f t="shared" si="7"/>
        <v>77.023453501678006</v>
      </c>
      <c r="K138" s="168">
        <f t="shared" si="9"/>
        <v>9.4500130456870289E-5</v>
      </c>
      <c r="L138" s="169">
        <f t="shared" si="8"/>
        <v>4.3258967028302475</v>
      </c>
      <c r="M138" s="180"/>
    </row>
    <row r="139" spans="1:13" ht="18.75" x14ac:dyDescent="0.4">
      <c r="A139" s="11"/>
      <c r="B139" s="174">
        <v>234</v>
      </c>
      <c r="C139" s="56" t="s">
        <v>149</v>
      </c>
      <c r="D139" s="115">
        <v>7800.8220000000001</v>
      </c>
      <c r="E139" s="115">
        <v>7043.0339999999997</v>
      </c>
      <c r="F139" s="39">
        <f t="shared" si="14"/>
        <v>110.75939715753182</v>
      </c>
      <c r="G139" s="169">
        <f t="shared" si="15"/>
        <v>0.10969600365569818</v>
      </c>
      <c r="H139" s="115">
        <v>88467.997000000003</v>
      </c>
      <c r="I139" s="115">
        <v>73828.744000000006</v>
      </c>
      <c r="J139" s="167">
        <f t="shared" ref="J139:J202" si="16">H139/I139*100</f>
        <v>119.82866321009062</v>
      </c>
      <c r="K139" s="168">
        <f t="shared" si="9"/>
        <v>0.10437380314058864</v>
      </c>
      <c r="L139" s="169">
        <f t="shared" si="8"/>
        <v>8.8176767469936053</v>
      </c>
      <c r="M139" s="180"/>
    </row>
    <row r="140" spans="1:13" ht="18.75" x14ac:dyDescent="0.4">
      <c r="A140" s="11"/>
      <c r="B140" s="174">
        <v>241</v>
      </c>
      <c r="C140" s="56" t="s">
        <v>150</v>
      </c>
      <c r="D140" s="115">
        <v>172.042</v>
      </c>
      <c r="E140" s="115">
        <v>234.636</v>
      </c>
      <c r="F140" s="39">
        <f t="shared" si="14"/>
        <v>73.322934247089108</v>
      </c>
      <c r="G140" s="169">
        <f t="shared" si="15"/>
        <v>2.4192732331199999E-3</v>
      </c>
      <c r="H140" s="115">
        <v>8221.2720000000008</v>
      </c>
      <c r="I140" s="115">
        <v>11274.035</v>
      </c>
      <c r="J140" s="167">
        <f t="shared" si="16"/>
        <v>72.922179148814067</v>
      </c>
      <c r="K140" s="168">
        <f t="shared" si="9"/>
        <v>9.6993879639123461E-3</v>
      </c>
      <c r="L140" s="169">
        <f t="shared" si="8"/>
        <v>2.0926445445424986</v>
      </c>
      <c r="M140" s="180"/>
    </row>
    <row r="141" spans="1:13" ht="18.75" x14ac:dyDescent="0.4">
      <c r="A141" s="11"/>
      <c r="B141" s="174">
        <v>242</v>
      </c>
      <c r="C141" s="56" t="s">
        <v>151</v>
      </c>
      <c r="D141" s="115">
        <v>940.78099999999995</v>
      </c>
      <c r="E141" s="115">
        <v>1156.1590000000001</v>
      </c>
      <c r="F141" s="39">
        <f t="shared" si="14"/>
        <v>81.371247380334353</v>
      </c>
      <c r="G141" s="169">
        <f t="shared" si="15"/>
        <v>1.3229364292020939E-2</v>
      </c>
      <c r="H141" s="115">
        <v>15387.655000000001</v>
      </c>
      <c r="I141" s="115">
        <v>16169.116</v>
      </c>
      <c r="J141" s="167">
        <f t="shared" si="16"/>
        <v>95.166952850112523</v>
      </c>
      <c r="K141" s="168">
        <f t="shared" si="9"/>
        <v>1.8154226706017709E-2</v>
      </c>
      <c r="L141" s="169">
        <f t="shared" si="8"/>
        <v>6.1138685524207554</v>
      </c>
      <c r="M141" s="180"/>
    </row>
    <row r="142" spans="1:13" ht="18.75" x14ac:dyDescent="0.4">
      <c r="A142" s="11"/>
      <c r="B142" s="174">
        <v>243</v>
      </c>
      <c r="C142" s="56" t="s">
        <v>152</v>
      </c>
      <c r="D142" s="115">
        <v>56.185000000000002</v>
      </c>
      <c r="E142" s="115">
        <v>44.058999999999997</v>
      </c>
      <c r="F142" s="39">
        <f t="shared" si="14"/>
        <v>127.52218615946799</v>
      </c>
      <c r="G142" s="169">
        <f t="shared" si="15"/>
        <v>7.9007955384642809E-4</v>
      </c>
      <c r="H142" s="115">
        <v>1016.625</v>
      </c>
      <c r="I142" s="115">
        <v>1247.837</v>
      </c>
      <c r="J142" s="167">
        <f t="shared" si="16"/>
        <v>81.470977379257064</v>
      </c>
      <c r="K142" s="168">
        <f t="shared" si="9"/>
        <v>1.1994056745491923E-3</v>
      </c>
      <c r="L142" s="169">
        <f t="shared" si="8"/>
        <v>5.5266199434403047</v>
      </c>
      <c r="M142" s="180"/>
    </row>
    <row r="143" spans="1:13" ht="18.75" x14ac:dyDescent="0.4">
      <c r="A143" s="11"/>
      <c r="B143" s="174">
        <v>244</v>
      </c>
      <c r="C143" s="56" t="s">
        <v>153</v>
      </c>
      <c r="D143" s="115">
        <v>1307.704</v>
      </c>
      <c r="E143" s="115">
        <v>573.83299999999997</v>
      </c>
      <c r="F143" s="39">
        <f t="shared" si="14"/>
        <v>227.88929880296186</v>
      </c>
      <c r="G143" s="169">
        <f t="shared" si="15"/>
        <v>1.8389075249322585E-2</v>
      </c>
      <c r="H143" s="115">
        <v>2196.4929999999999</v>
      </c>
      <c r="I143" s="115">
        <v>1734.4749999999999</v>
      </c>
      <c r="J143" s="167">
        <f t="shared" si="16"/>
        <v>126.63733982905489</v>
      </c>
      <c r="K143" s="168">
        <f t="shared" si="9"/>
        <v>2.5914040755515349E-3</v>
      </c>
      <c r="L143" s="169">
        <f t="shared" ref="L143:L208" si="17">D143/H143*100</f>
        <v>59.53599670019436</v>
      </c>
      <c r="M143" s="180"/>
    </row>
    <row r="144" spans="1:13" ht="18.75" x14ac:dyDescent="0.4">
      <c r="A144" s="11"/>
      <c r="B144" s="174">
        <v>247</v>
      </c>
      <c r="C144" s="56" t="s">
        <v>154</v>
      </c>
      <c r="D144" s="115">
        <v>22.456</v>
      </c>
      <c r="E144" s="115">
        <v>48.52</v>
      </c>
      <c r="F144" s="39">
        <f t="shared" si="14"/>
        <v>46.281945589447645</v>
      </c>
      <c r="G144" s="169">
        <f t="shared" si="15"/>
        <v>3.1577870358948812E-4</v>
      </c>
      <c r="H144" s="115">
        <v>51.389000000000003</v>
      </c>
      <c r="I144" s="115">
        <v>68.433999999999997</v>
      </c>
      <c r="J144" s="167">
        <f t="shared" si="16"/>
        <v>75.092790133559348</v>
      </c>
      <c r="K144" s="168">
        <f t="shared" ref="K144:K209" si="18">H144/$H$7*100</f>
        <v>6.0628312513865429E-5</v>
      </c>
      <c r="L144" s="169">
        <f t="shared" si="17"/>
        <v>43.698067679853665</v>
      </c>
      <c r="M144" s="180"/>
    </row>
    <row r="145" spans="1:13" ht="18.75" x14ac:dyDescent="0.4">
      <c r="A145" s="11"/>
      <c r="B145" s="174">
        <v>248</v>
      </c>
      <c r="C145" s="56" t="s">
        <v>285</v>
      </c>
      <c r="D145" s="115"/>
      <c r="E145" s="115">
        <v>0.20599999999999999</v>
      </c>
      <c r="F145" s="39" t="s">
        <v>296</v>
      </c>
      <c r="G145" s="169"/>
      <c r="H145" s="115">
        <v>45.042999999999999</v>
      </c>
      <c r="I145" s="115">
        <v>30.940999999999999</v>
      </c>
      <c r="J145" s="167">
        <f t="shared" si="16"/>
        <v>145.57706602889371</v>
      </c>
      <c r="K145" s="168">
        <f t="shared" si="18"/>
        <v>5.314135477557533E-5</v>
      </c>
      <c r="L145" s="169">
        <f t="shared" si="17"/>
        <v>0</v>
      </c>
      <c r="M145" s="180"/>
    </row>
    <row r="146" spans="1:13" ht="18.75" x14ac:dyDescent="0.4">
      <c r="A146" s="11"/>
      <c r="B146" s="174">
        <v>249</v>
      </c>
      <c r="C146" s="56" t="s">
        <v>156</v>
      </c>
      <c r="D146" s="115"/>
      <c r="E146" s="115">
        <v>12.51</v>
      </c>
      <c r="F146" s="39" t="s">
        <v>296</v>
      </c>
      <c r="G146" s="169"/>
      <c r="H146" s="115">
        <v>949.35599999999999</v>
      </c>
      <c r="I146" s="115">
        <v>1520.396</v>
      </c>
      <c r="J146" s="167">
        <f t="shared" si="16"/>
        <v>62.44136396044189</v>
      </c>
      <c r="K146" s="168">
        <f t="shared" si="18"/>
        <v>1.1200422708150233E-3</v>
      </c>
      <c r="L146" s="169">
        <f t="shared" si="17"/>
        <v>0</v>
      </c>
      <c r="M146" s="180"/>
    </row>
    <row r="147" spans="1:13" ht="18.75" x14ac:dyDescent="0.4">
      <c r="A147" s="11"/>
      <c r="B147" s="44">
        <v>250</v>
      </c>
      <c r="C147" s="56" t="s">
        <v>292</v>
      </c>
      <c r="D147" s="115"/>
      <c r="E147" s="115">
        <v>0.53900000000000003</v>
      </c>
      <c r="F147" s="39" t="s">
        <v>296</v>
      </c>
      <c r="G147" s="169"/>
      <c r="H147" s="115"/>
      <c r="I147" s="115">
        <v>168.2</v>
      </c>
      <c r="J147" s="167" t="s">
        <v>296</v>
      </c>
      <c r="K147" s="168"/>
      <c r="L147" s="169"/>
      <c r="M147" s="180"/>
    </row>
    <row r="148" spans="1:13" ht="18.75" x14ac:dyDescent="0.4">
      <c r="A148" s="11"/>
      <c r="B148" s="14"/>
      <c r="C148" s="15" t="s">
        <v>158</v>
      </c>
      <c r="D148" s="118">
        <f>D117+D118+D120+D121+D122+D123+D124+D127+D129+D130+D132+D133+D134+D135+D137+D138+D140+D141</f>
        <v>812780.19499999972</v>
      </c>
      <c r="E148" s="124">
        <f>E117+E118+E120+E121+E122+E123+E124+E127+E129+E130+E132+E133+E134+E135+E137+E138+E140+E141</f>
        <v>722066.98899999994</v>
      </c>
      <c r="F148" s="34">
        <f t="shared" ref="F148:F155" si="19">D148/E148*100</f>
        <v>112.56299032941939</v>
      </c>
      <c r="G148" s="33">
        <f t="shared" si="15"/>
        <v>11.429403111877061</v>
      </c>
      <c r="H148" s="118">
        <f>H117+H118+H120+H121+H122+H123+H124+H127+H129+H130+H132+H133+H134+H135+H137+H138+H140+H141</f>
        <v>8778166.9739999976</v>
      </c>
      <c r="I148" s="124">
        <f>I117+I118+I119+I120+I121+I122+I123+I124+I127+I129+I130+I132+I133+I134+I135+I137+I138+I140+I141</f>
        <v>7865169.1430000011</v>
      </c>
      <c r="J148" s="34">
        <f t="shared" si="16"/>
        <v>111.60811438890114</v>
      </c>
      <c r="K148" s="32">
        <f t="shared" si="18"/>
        <v>10.356407997792608</v>
      </c>
      <c r="L148" s="33">
        <f t="shared" si="17"/>
        <v>9.2591106709107809</v>
      </c>
      <c r="M148" s="180"/>
    </row>
    <row r="149" spans="1:13" ht="18.75" x14ac:dyDescent="0.4">
      <c r="A149" s="11"/>
      <c r="B149" s="14"/>
      <c r="C149" s="15" t="s">
        <v>159</v>
      </c>
      <c r="D149" s="119">
        <f>D115+D116+D128</f>
        <v>16700.594000000001</v>
      </c>
      <c r="E149" s="126">
        <f>E115+E116+E128</f>
        <v>14476.23</v>
      </c>
      <c r="F149" s="34">
        <f t="shared" si="19"/>
        <v>115.36563041620644</v>
      </c>
      <c r="G149" s="33">
        <f t="shared" si="15"/>
        <v>0.23484556120833561</v>
      </c>
      <c r="H149" s="119">
        <f>H115+H116+H128</f>
        <v>1109327.4350000001</v>
      </c>
      <c r="I149" s="126">
        <f>I115+I116+I128</f>
        <v>962500.79999999993</v>
      </c>
      <c r="J149" s="34">
        <f t="shared" si="16"/>
        <v>115.25470264544198</v>
      </c>
      <c r="K149" s="32">
        <f t="shared" si="18"/>
        <v>1.3087752322361741</v>
      </c>
      <c r="L149" s="33">
        <f t="shared" si="17"/>
        <v>1.5054702041151629</v>
      </c>
      <c r="M149" s="180"/>
    </row>
    <row r="150" spans="1:13" ht="18.75" x14ac:dyDescent="0.4">
      <c r="A150" s="11"/>
      <c r="B150" s="14"/>
      <c r="C150" s="15" t="s">
        <v>286</v>
      </c>
      <c r="D150" s="118">
        <f>D151-D148-D149</f>
        <v>68016.858000000168</v>
      </c>
      <c r="E150" s="124">
        <f>E151-E148-E149</f>
        <v>58604.424000000101</v>
      </c>
      <c r="F150" s="34">
        <f t="shared" si="19"/>
        <v>116.06096154106054</v>
      </c>
      <c r="G150" s="33">
        <f t="shared" si="15"/>
        <v>0.95646042222436567</v>
      </c>
      <c r="H150" s="118">
        <f>H151-H148-H149</f>
        <v>931738.21000000322</v>
      </c>
      <c r="I150" s="124">
        <f>I151-I148-I149</f>
        <v>143982.95699999935</v>
      </c>
      <c r="J150" s="34">
        <f t="shared" si="16"/>
        <v>647.11701260587904</v>
      </c>
      <c r="K150" s="32">
        <f t="shared" si="18"/>
        <v>1.0992569494831534</v>
      </c>
      <c r="L150" s="33">
        <f t="shared" si="17"/>
        <v>7.2999966374675065</v>
      </c>
      <c r="M150" s="180"/>
    </row>
    <row r="151" spans="1:13" ht="19.5" thickBot="1" x14ac:dyDescent="0.45">
      <c r="A151" s="20" t="s">
        <v>160</v>
      </c>
      <c r="B151" s="21" t="s">
        <v>161</v>
      </c>
      <c r="C151" s="22"/>
      <c r="D151" s="109">
        <f>SUM(D115:D147)</f>
        <v>897497.64699999988</v>
      </c>
      <c r="E151" s="125">
        <f>SUM(E115:E147)</f>
        <v>795147.64300000004</v>
      </c>
      <c r="F151" s="37">
        <f t="shared" si="19"/>
        <v>112.87182385573642</v>
      </c>
      <c r="G151" s="36">
        <f t="shared" si="15"/>
        <v>12.620709095309762</v>
      </c>
      <c r="H151" s="109">
        <f>SUM(H115:H147)</f>
        <v>10819232.619000001</v>
      </c>
      <c r="I151" s="125">
        <f>SUM(I115:I147)</f>
        <v>8971652.9000000004</v>
      </c>
      <c r="J151" s="37">
        <f t="shared" si="16"/>
        <v>120.59352651728202</v>
      </c>
      <c r="K151" s="35">
        <f t="shared" si="18"/>
        <v>12.764440179511935</v>
      </c>
      <c r="L151" s="36">
        <f t="shared" si="17"/>
        <v>8.2953909820172971</v>
      </c>
      <c r="M151" s="180"/>
    </row>
    <row r="152" spans="1:13" ht="18.75" x14ac:dyDescent="0.4">
      <c r="A152" s="27" t="s">
        <v>162</v>
      </c>
      <c r="B152" s="157">
        <v>150</v>
      </c>
      <c r="C152" s="175" t="s">
        <v>163</v>
      </c>
      <c r="D152" s="117">
        <v>437.70600000000002</v>
      </c>
      <c r="E152" s="117">
        <v>147.404</v>
      </c>
      <c r="F152" s="39">
        <f t="shared" si="19"/>
        <v>296.94309516702401</v>
      </c>
      <c r="G152" s="164">
        <f t="shared" si="15"/>
        <v>6.1550691678544933E-3</v>
      </c>
      <c r="H152" s="117">
        <v>545.19200000000001</v>
      </c>
      <c r="I152" s="117">
        <v>4675.7389999999996</v>
      </c>
      <c r="J152" s="162">
        <f t="shared" si="16"/>
        <v>11.66001780681086</v>
      </c>
      <c r="K152" s="163">
        <f t="shared" si="18"/>
        <v>6.4321296300880193E-4</v>
      </c>
      <c r="L152" s="164">
        <f t="shared" si="17"/>
        <v>80.284743723312161</v>
      </c>
      <c r="M152" s="180"/>
    </row>
    <row r="153" spans="1:13" ht="18.75" x14ac:dyDescent="0.4">
      <c r="A153" s="11" t="s">
        <v>164</v>
      </c>
      <c r="B153" s="174">
        <v>151</v>
      </c>
      <c r="C153" s="56" t="s">
        <v>165</v>
      </c>
      <c r="D153" s="115">
        <v>425.22</v>
      </c>
      <c r="E153" s="115">
        <v>127.51600000000001</v>
      </c>
      <c r="F153" s="39">
        <f t="shared" si="19"/>
        <v>333.46403588569279</v>
      </c>
      <c r="G153" s="169">
        <f t="shared" si="15"/>
        <v>5.9794896838404948E-3</v>
      </c>
      <c r="H153" s="115">
        <v>2792.1779999999999</v>
      </c>
      <c r="I153" s="115">
        <v>2212.09</v>
      </c>
      <c r="J153" s="167">
        <f t="shared" si="16"/>
        <v>126.22352616756099</v>
      </c>
      <c r="K153" s="168">
        <f t="shared" si="18"/>
        <v>3.2941882577660541E-3</v>
      </c>
      <c r="L153" s="169">
        <f t="shared" si="17"/>
        <v>15.228971791912983</v>
      </c>
      <c r="M153" s="180"/>
    </row>
    <row r="154" spans="1:13" ht="18.75" x14ac:dyDescent="0.4">
      <c r="A154" s="11"/>
      <c r="B154" s="174">
        <v>152</v>
      </c>
      <c r="C154" s="56" t="s">
        <v>166</v>
      </c>
      <c r="D154" s="115">
        <v>164.28</v>
      </c>
      <c r="E154" s="115">
        <v>152.322</v>
      </c>
      <c r="F154" s="39">
        <f t="shared" si="19"/>
        <v>107.85047465238114</v>
      </c>
      <c r="G154" s="169">
        <f t="shared" si="15"/>
        <v>2.310123148632041E-3</v>
      </c>
      <c r="H154" s="115">
        <v>1689.779</v>
      </c>
      <c r="I154" s="115">
        <v>944.23599999999999</v>
      </c>
      <c r="J154" s="167">
        <f t="shared" si="16"/>
        <v>178.95727339351603</v>
      </c>
      <c r="K154" s="168">
        <f t="shared" si="18"/>
        <v>1.9935871352111741E-3</v>
      </c>
      <c r="L154" s="169">
        <f t="shared" si="17"/>
        <v>9.721981395200201</v>
      </c>
      <c r="M154" s="180"/>
    </row>
    <row r="155" spans="1:13" ht="18.75" x14ac:dyDescent="0.4">
      <c r="A155" s="11"/>
      <c r="B155" s="174">
        <v>153</v>
      </c>
      <c r="C155" s="56" t="s">
        <v>167</v>
      </c>
      <c r="D155" s="115">
        <v>4358.0360000000001</v>
      </c>
      <c r="E155" s="115">
        <v>2737.2060000000001</v>
      </c>
      <c r="F155" s="39">
        <f t="shared" si="19"/>
        <v>159.21476132961857</v>
      </c>
      <c r="G155" s="169">
        <f t="shared" si="15"/>
        <v>6.1283174130580625E-2</v>
      </c>
      <c r="H155" s="115">
        <v>78610.48</v>
      </c>
      <c r="I155" s="115">
        <v>79767.009000000005</v>
      </c>
      <c r="J155" s="167">
        <f t="shared" si="16"/>
        <v>98.550116126329854</v>
      </c>
      <c r="K155" s="168">
        <f t="shared" si="18"/>
        <v>9.2743987007043685E-2</v>
      </c>
      <c r="L155" s="169">
        <f t="shared" si="17"/>
        <v>5.5438358854951657</v>
      </c>
      <c r="M155" s="180"/>
    </row>
    <row r="156" spans="1:13" ht="18.75" x14ac:dyDescent="0.4">
      <c r="A156" s="11"/>
      <c r="B156" s="174">
        <v>154</v>
      </c>
      <c r="C156" s="56" t="s">
        <v>168</v>
      </c>
      <c r="D156" s="114">
        <v>7.452</v>
      </c>
      <c r="E156" s="114"/>
      <c r="F156" s="39" t="s">
        <v>294</v>
      </c>
      <c r="G156" s="169"/>
      <c r="H156" s="115">
        <v>62.585000000000001</v>
      </c>
      <c r="I156" s="115">
        <v>63.872</v>
      </c>
      <c r="J156" s="167">
        <f t="shared" si="16"/>
        <v>97.985032565130254</v>
      </c>
      <c r="K156" s="168">
        <f t="shared" si="18"/>
        <v>7.3837259699162624E-5</v>
      </c>
      <c r="L156" s="169">
        <f t="shared" si="17"/>
        <v>11.907006471199169</v>
      </c>
      <c r="M156" s="180"/>
    </row>
    <row r="157" spans="1:13" ht="18.75" x14ac:dyDescent="0.4">
      <c r="A157" s="11"/>
      <c r="B157" s="174">
        <v>155</v>
      </c>
      <c r="C157" s="56" t="s">
        <v>169</v>
      </c>
      <c r="D157" s="114"/>
      <c r="E157" s="114"/>
      <c r="F157" s="39"/>
      <c r="G157" s="169"/>
      <c r="H157" s="115">
        <v>221.37700000000001</v>
      </c>
      <c r="I157" s="115">
        <v>147.88399999999999</v>
      </c>
      <c r="J157" s="167">
        <f t="shared" si="16"/>
        <v>149.69638365205162</v>
      </c>
      <c r="K157" s="168">
        <f t="shared" si="18"/>
        <v>2.6117873356909044E-4</v>
      </c>
      <c r="L157" s="169">
        <f t="shared" si="17"/>
        <v>0</v>
      </c>
      <c r="M157" s="180"/>
    </row>
    <row r="158" spans="1:13" ht="18.75" x14ac:dyDescent="0.4">
      <c r="A158" s="11"/>
      <c r="B158" s="174">
        <v>156</v>
      </c>
      <c r="C158" s="56" t="s">
        <v>170</v>
      </c>
      <c r="D158" s="114">
        <v>1.2390000000000001</v>
      </c>
      <c r="E158" s="114"/>
      <c r="F158" s="39" t="s">
        <v>294</v>
      </c>
      <c r="G158" s="169"/>
      <c r="H158" s="115">
        <v>9.9770000000000003</v>
      </c>
      <c r="I158" s="115">
        <v>8.3239999999999998</v>
      </c>
      <c r="J158" s="167">
        <f t="shared" si="16"/>
        <v>119.85824123017781</v>
      </c>
      <c r="K158" s="168">
        <f t="shared" si="18"/>
        <v>1.177078117789479E-5</v>
      </c>
      <c r="L158" s="169">
        <f t="shared" si="17"/>
        <v>12.418562694196652</v>
      </c>
      <c r="M158" s="180"/>
    </row>
    <row r="159" spans="1:13" ht="18.75" x14ac:dyDescent="0.4">
      <c r="A159" s="11"/>
      <c r="B159" s="174">
        <v>157</v>
      </c>
      <c r="C159" s="56" t="s">
        <v>171</v>
      </c>
      <c r="D159" s="115">
        <v>338.83100000000002</v>
      </c>
      <c r="E159" s="115">
        <v>216.244</v>
      </c>
      <c r="F159" s="39">
        <f t="shared" ref="F159:F188" si="20">D159/E159*100</f>
        <v>156.68920293742255</v>
      </c>
      <c r="G159" s="169">
        <f t="shared" si="15"/>
        <v>4.7646782114325725E-3</v>
      </c>
      <c r="H159" s="115">
        <v>2657.55</v>
      </c>
      <c r="I159" s="115">
        <v>2387.4839999999999</v>
      </c>
      <c r="J159" s="167">
        <f t="shared" si="16"/>
        <v>111.31174072789598</v>
      </c>
      <c r="K159" s="168">
        <f t="shared" si="18"/>
        <v>3.1353552690502459E-3</v>
      </c>
      <c r="L159" s="169">
        <f t="shared" si="17"/>
        <v>12.749750710240635</v>
      </c>
      <c r="M159" s="180"/>
    </row>
    <row r="160" spans="1:13" ht="18.75" x14ac:dyDescent="0.4">
      <c r="A160" s="11"/>
      <c r="B160" s="174">
        <v>223</v>
      </c>
      <c r="C160" s="56" t="s">
        <v>172</v>
      </c>
      <c r="D160" s="115">
        <v>29891.631000000001</v>
      </c>
      <c r="E160" s="115">
        <v>23490.038</v>
      </c>
      <c r="F160" s="39">
        <f t="shared" si="20"/>
        <v>127.25237396380543</v>
      </c>
      <c r="G160" s="169">
        <f t="shared" si="15"/>
        <v>0.42033935185942972</v>
      </c>
      <c r="H160" s="115">
        <v>128314.09699999999</v>
      </c>
      <c r="I160" s="115">
        <v>100475.952</v>
      </c>
      <c r="J160" s="167">
        <f t="shared" si="16"/>
        <v>127.70627642323807</v>
      </c>
      <c r="K160" s="168">
        <f t="shared" si="18"/>
        <v>0.15138389874974104</v>
      </c>
      <c r="L160" s="169">
        <f t="shared" si="17"/>
        <v>23.295671869942712</v>
      </c>
      <c r="M160" s="180"/>
    </row>
    <row r="161" spans="1:13" ht="18.75" x14ac:dyDescent="0.4">
      <c r="A161" s="11"/>
      <c r="B161" s="174">
        <v>224</v>
      </c>
      <c r="C161" s="56" t="s">
        <v>173</v>
      </c>
      <c r="D161" s="115">
        <v>132376.307</v>
      </c>
      <c r="E161" s="115">
        <v>84898.808000000005</v>
      </c>
      <c r="F161" s="39">
        <f t="shared" si="20"/>
        <v>155.92245653201633</v>
      </c>
      <c r="G161" s="169">
        <f t="shared" si="15"/>
        <v>1.8614899630577164</v>
      </c>
      <c r="H161" s="115">
        <v>1548868.3019999999</v>
      </c>
      <c r="I161" s="115">
        <v>1145514.648</v>
      </c>
      <c r="J161" s="167">
        <f t="shared" si="16"/>
        <v>135.21156667042462</v>
      </c>
      <c r="K161" s="168">
        <f t="shared" si="18"/>
        <v>1.8273418719273793</v>
      </c>
      <c r="L161" s="169">
        <f t="shared" si="17"/>
        <v>8.5466470473355987</v>
      </c>
      <c r="M161" s="180"/>
    </row>
    <row r="162" spans="1:13" ht="18.75" x14ac:dyDescent="0.4">
      <c r="A162" s="11"/>
      <c r="B162" s="174">
        <v>227</v>
      </c>
      <c r="C162" s="56" t="s">
        <v>174</v>
      </c>
      <c r="D162" s="115">
        <v>42500.601999999999</v>
      </c>
      <c r="E162" s="115">
        <v>36510.286</v>
      </c>
      <c r="F162" s="39">
        <f t="shared" si="20"/>
        <v>116.40720097344621</v>
      </c>
      <c r="G162" s="169">
        <f t="shared" si="15"/>
        <v>0.59764806739102272</v>
      </c>
      <c r="H162" s="115">
        <v>129890.87</v>
      </c>
      <c r="I162" s="115">
        <v>114000.077</v>
      </c>
      <c r="J162" s="167">
        <f t="shared" si="16"/>
        <v>113.93928269013361</v>
      </c>
      <c r="K162" s="168">
        <f t="shared" si="18"/>
        <v>0.15324416235104532</v>
      </c>
      <c r="L162" s="169">
        <f t="shared" si="17"/>
        <v>32.720238150687578</v>
      </c>
      <c r="M162" s="180"/>
    </row>
    <row r="163" spans="1:13" ht="18.75" x14ac:dyDescent="0.4">
      <c r="A163" s="11"/>
      <c r="B163" s="174">
        <v>229</v>
      </c>
      <c r="C163" s="56" t="s">
        <v>175</v>
      </c>
      <c r="D163" s="115">
        <v>393.351</v>
      </c>
      <c r="E163" s="115">
        <v>127.465</v>
      </c>
      <c r="F163" s="39">
        <f t="shared" si="20"/>
        <v>308.59530067077236</v>
      </c>
      <c r="G163" s="169">
        <f t="shared" si="15"/>
        <v>5.5313443549888115E-3</v>
      </c>
      <c r="H163" s="115">
        <v>3921.422</v>
      </c>
      <c r="I163" s="115">
        <v>1783.5350000000001</v>
      </c>
      <c r="J163" s="167">
        <f t="shared" si="16"/>
        <v>219.86795885698905</v>
      </c>
      <c r="K163" s="168">
        <f t="shared" si="18"/>
        <v>4.6264608868580286E-3</v>
      </c>
      <c r="L163" s="169">
        <f t="shared" si="17"/>
        <v>10.030825552567411</v>
      </c>
      <c r="M163" s="180"/>
    </row>
    <row r="164" spans="1:13" ht="18.75" x14ac:dyDescent="0.4">
      <c r="A164" s="11"/>
      <c r="B164" s="174">
        <v>231</v>
      </c>
      <c r="C164" s="56" t="s">
        <v>176</v>
      </c>
      <c r="D164" s="115">
        <v>8201.741</v>
      </c>
      <c r="E164" s="115">
        <v>11851.928</v>
      </c>
      <c r="F164" s="39">
        <f t="shared" si="20"/>
        <v>69.201745066287941</v>
      </c>
      <c r="G164" s="169">
        <f t="shared" si="15"/>
        <v>0.11533377004616814</v>
      </c>
      <c r="H164" s="115">
        <v>102811.26</v>
      </c>
      <c r="I164" s="115">
        <v>107741.454</v>
      </c>
      <c r="J164" s="167">
        <f t="shared" si="16"/>
        <v>95.42405098783982</v>
      </c>
      <c r="K164" s="168">
        <f t="shared" si="18"/>
        <v>0.12129586489762932</v>
      </c>
      <c r="L164" s="169">
        <f t="shared" si="17"/>
        <v>7.977473479072235</v>
      </c>
      <c r="M164" s="180"/>
    </row>
    <row r="165" spans="1:13" ht="18.75" x14ac:dyDescent="0.4">
      <c r="A165" s="11"/>
      <c r="B165" s="174">
        <v>232</v>
      </c>
      <c r="C165" s="56" t="s">
        <v>177</v>
      </c>
      <c r="D165" s="115">
        <v>700.02700000000004</v>
      </c>
      <c r="E165" s="115">
        <v>703.221</v>
      </c>
      <c r="F165" s="39">
        <f t="shared" si="20"/>
        <v>99.545804235084006</v>
      </c>
      <c r="G165" s="169">
        <f t="shared" si="15"/>
        <v>9.843855474600937E-3</v>
      </c>
      <c r="H165" s="115">
        <v>14104.699000000001</v>
      </c>
      <c r="I165" s="115">
        <v>14423.601000000001</v>
      </c>
      <c r="J165" s="167">
        <f t="shared" si="16"/>
        <v>97.789026471267476</v>
      </c>
      <c r="K165" s="168">
        <f t="shared" si="18"/>
        <v>1.6640605944579681E-2</v>
      </c>
      <c r="L165" s="169">
        <f t="shared" si="17"/>
        <v>4.9630764896152693</v>
      </c>
      <c r="M165" s="180"/>
    </row>
    <row r="166" spans="1:13" ht="18.75" x14ac:dyDescent="0.4">
      <c r="A166" s="11"/>
      <c r="B166" s="174">
        <v>235</v>
      </c>
      <c r="C166" s="56" t="s">
        <v>178</v>
      </c>
      <c r="D166" s="115">
        <v>1342.0920000000001</v>
      </c>
      <c r="E166" s="115">
        <v>855.16</v>
      </c>
      <c r="F166" s="39">
        <f t="shared" si="20"/>
        <v>156.94045558725853</v>
      </c>
      <c r="G166" s="169">
        <f t="shared" si="15"/>
        <v>1.8872643028937628E-2</v>
      </c>
      <c r="H166" s="115">
        <v>22078.613000000001</v>
      </c>
      <c r="I166" s="115">
        <v>13241.927</v>
      </c>
      <c r="J166" s="167">
        <f t="shared" si="16"/>
        <v>166.73262886889501</v>
      </c>
      <c r="K166" s="168">
        <f t="shared" si="18"/>
        <v>2.6048163008361557E-2</v>
      </c>
      <c r="L166" s="169">
        <f t="shared" si="17"/>
        <v>6.0786970630809103</v>
      </c>
      <c r="M166" s="180"/>
    </row>
    <row r="167" spans="1:13" ht="18.75" x14ac:dyDescent="0.4">
      <c r="A167" s="11"/>
      <c r="B167" s="174">
        <v>236</v>
      </c>
      <c r="C167" s="56" t="s">
        <v>179</v>
      </c>
      <c r="D167" s="115">
        <v>1073.5809999999999</v>
      </c>
      <c r="E167" s="115">
        <v>878.62699999999995</v>
      </c>
      <c r="F167" s="39">
        <f t="shared" si="20"/>
        <v>122.18848271223169</v>
      </c>
      <c r="G167" s="169">
        <f t="shared" si="15"/>
        <v>1.5096812271923147E-2</v>
      </c>
      <c r="H167" s="115">
        <v>10087.808000000001</v>
      </c>
      <c r="I167" s="115">
        <v>8639.116</v>
      </c>
      <c r="J167" s="167">
        <f t="shared" si="16"/>
        <v>116.76898423403507</v>
      </c>
      <c r="K167" s="168">
        <f t="shared" si="18"/>
        <v>1.1901511529780145E-2</v>
      </c>
      <c r="L167" s="169">
        <f t="shared" si="17"/>
        <v>10.642361551686944</v>
      </c>
      <c r="M167" s="180"/>
    </row>
    <row r="168" spans="1:13" ht="18.75" x14ac:dyDescent="0.4">
      <c r="A168" s="11"/>
      <c r="B168" s="174">
        <v>237</v>
      </c>
      <c r="C168" s="56" t="s">
        <v>180</v>
      </c>
      <c r="D168" s="115">
        <v>1083.8889999999999</v>
      </c>
      <c r="E168" s="115">
        <v>889.69600000000003</v>
      </c>
      <c r="F168" s="39">
        <f t="shared" si="20"/>
        <v>121.82689368053805</v>
      </c>
      <c r="G168" s="169">
        <f t="shared" si="15"/>
        <v>1.5241764484098089E-2</v>
      </c>
      <c r="H168" s="115">
        <v>14433.157999999999</v>
      </c>
      <c r="I168" s="115">
        <v>28819.756000000001</v>
      </c>
      <c r="J168" s="167">
        <f t="shared" si="16"/>
        <v>50.080777921922724</v>
      </c>
      <c r="K168" s="168">
        <f t="shared" si="18"/>
        <v>1.7028119126388856E-2</v>
      </c>
      <c r="L168" s="169">
        <f t="shared" si="17"/>
        <v>7.5097147831403213</v>
      </c>
      <c r="M168" s="180"/>
    </row>
    <row r="169" spans="1:13" ht="18.75" x14ac:dyDescent="0.4">
      <c r="A169" s="11"/>
      <c r="B169" s="174">
        <v>238</v>
      </c>
      <c r="C169" s="56" t="s">
        <v>181</v>
      </c>
      <c r="D169" s="115">
        <v>3628.3490000000002</v>
      </c>
      <c r="E169" s="115">
        <v>1283.675</v>
      </c>
      <c r="F169" s="39">
        <f t="shared" si="20"/>
        <v>282.65324166942571</v>
      </c>
      <c r="G169" s="169">
        <f t="shared" si="15"/>
        <v>5.1022236524323819E-2</v>
      </c>
      <c r="H169" s="115">
        <v>79816.936000000002</v>
      </c>
      <c r="I169" s="115">
        <v>56894.411999999997</v>
      </c>
      <c r="J169" s="167">
        <f t="shared" si="16"/>
        <v>140.28958766635992</v>
      </c>
      <c r="K169" s="168">
        <f t="shared" si="18"/>
        <v>9.4167353708132021E-2</v>
      </c>
      <c r="L169" s="169">
        <f t="shared" si="17"/>
        <v>4.5458384922217512</v>
      </c>
      <c r="M169" s="180"/>
    </row>
    <row r="170" spans="1:13" ht="18.75" x14ac:dyDescent="0.4">
      <c r="A170" s="11"/>
      <c r="B170" s="174">
        <v>239</v>
      </c>
      <c r="C170" s="56" t="s">
        <v>182</v>
      </c>
      <c r="D170" s="115">
        <v>89.11</v>
      </c>
      <c r="E170" s="115">
        <v>293.03100000000001</v>
      </c>
      <c r="F170" s="39">
        <f t="shared" si="20"/>
        <v>30.409751869256151</v>
      </c>
      <c r="G170" s="169">
        <f t="shared" si="15"/>
        <v>1.2530744690443217E-3</v>
      </c>
      <c r="H170" s="115">
        <v>2208.5189999999998</v>
      </c>
      <c r="I170" s="115">
        <v>3103.0320000000002</v>
      </c>
      <c r="J170" s="167">
        <f t="shared" si="16"/>
        <v>71.172936663237749</v>
      </c>
      <c r="K170" s="168">
        <f t="shared" si="18"/>
        <v>2.605592249796835E-3</v>
      </c>
      <c r="L170" s="169">
        <f t="shared" si="17"/>
        <v>4.0348305810364327</v>
      </c>
      <c r="M170" s="180"/>
    </row>
    <row r="171" spans="1:13" ht="18.75" x14ac:dyDescent="0.4">
      <c r="A171" s="11"/>
      <c r="B171" s="174">
        <v>240</v>
      </c>
      <c r="C171" s="56" t="s">
        <v>183</v>
      </c>
      <c r="D171" s="115">
        <v>24.64</v>
      </c>
      <c r="E171" s="115">
        <v>4.2030000000000003</v>
      </c>
      <c r="F171" s="39">
        <f t="shared" si="20"/>
        <v>586.24791815369974</v>
      </c>
      <c r="G171" s="169">
        <f t="shared" si="15"/>
        <v>3.4649034807824139E-4</v>
      </c>
      <c r="H171" s="115">
        <v>2183.8530000000001</v>
      </c>
      <c r="I171" s="115">
        <v>2258.9090000000001</v>
      </c>
      <c r="J171" s="167">
        <f t="shared" si="16"/>
        <v>96.67733405816702</v>
      </c>
      <c r="K171" s="168">
        <f t="shared" si="18"/>
        <v>2.5764915092401598E-3</v>
      </c>
      <c r="L171" s="169">
        <f t="shared" si="17"/>
        <v>1.1282810702002379</v>
      </c>
      <c r="M171" s="180"/>
    </row>
    <row r="172" spans="1:13" ht="18.75" x14ac:dyDescent="0.4">
      <c r="A172" s="11"/>
      <c r="B172" s="174">
        <v>245</v>
      </c>
      <c r="C172" s="56" t="s">
        <v>184</v>
      </c>
      <c r="D172" s="115">
        <v>8892.8970000000008</v>
      </c>
      <c r="E172" s="115">
        <v>8783.3649999999998</v>
      </c>
      <c r="F172" s="39">
        <f t="shared" si="20"/>
        <v>101.2470391472972</v>
      </c>
      <c r="G172" s="169">
        <f t="shared" si="15"/>
        <v>0.12505288055819597</v>
      </c>
      <c r="H172" s="115">
        <v>180989.038</v>
      </c>
      <c r="I172" s="115">
        <v>117406.129</v>
      </c>
      <c r="J172" s="167">
        <f t="shared" si="16"/>
        <v>154.15637968951347</v>
      </c>
      <c r="K172" s="168">
        <f t="shared" si="18"/>
        <v>0.21352935370308559</v>
      </c>
      <c r="L172" s="169">
        <f t="shared" si="17"/>
        <v>4.9135003413853173</v>
      </c>
      <c r="M172" s="180"/>
    </row>
    <row r="173" spans="1:13" ht="18.75" x14ac:dyDescent="0.4">
      <c r="A173" s="11"/>
      <c r="B173" s="174">
        <v>246</v>
      </c>
      <c r="C173" s="56" t="s">
        <v>185</v>
      </c>
      <c r="D173" s="115">
        <v>25419.811000000002</v>
      </c>
      <c r="E173" s="115">
        <v>20530.386999999999</v>
      </c>
      <c r="F173" s="39">
        <f t="shared" si="20"/>
        <v>123.81554716917904</v>
      </c>
      <c r="G173" s="169">
        <f t="shared" si="15"/>
        <v>0.35745613480004501</v>
      </c>
      <c r="H173" s="115">
        <v>40945.373</v>
      </c>
      <c r="I173" s="115">
        <v>34918.716</v>
      </c>
      <c r="J173" s="167">
        <f t="shared" si="16"/>
        <v>117.25910253973828</v>
      </c>
      <c r="K173" s="168">
        <f t="shared" si="18"/>
        <v>4.8307008703045162E-2</v>
      </c>
      <c r="L173" s="169">
        <f t="shared" si="17"/>
        <v>62.082255301472046</v>
      </c>
      <c r="M173" s="180"/>
    </row>
    <row r="174" spans="1:13" ht="18.75" x14ac:dyDescent="0.4">
      <c r="A174" s="11"/>
      <c r="B174" s="14"/>
      <c r="C174" s="15" t="s">
        <v>287</v>
      </c>
      <c r="D174" s="118">
        <f>D160+D162+D164+D165+D166+D167+D168+D172+D173</f>
        <v>119106.27100000001</v>
      </c>
      <c r="E174" s="124">
        <f>E160+E162+E164+E165+E166+E167+E168+E172+E173</f>
        <v>104492.70800000001</v>
      </c>
      <c r="F174" s="34">
        <f t="shared" si="20"/>
        <v>113.98524670257373</v>
      </c>
      <c r="G174" s="33">
        <f t="shared" si="15"/>
        <v>1.6748852799144214</v>
      </c>
      <c r="H174" s="118">
        <f>H160+H162+H164+H165+H166+H167+H168+H172+H173</f>
        <v>643654.91600000008</v>
      </c>
      <c r="I174" s="124">
        <f>I160+I162+I164+I165+I166+I167+I168+I172+I173</f>
        <v>539666.728</v>
      </c>
      <c r="J174" s="34">
        <f t="shared" si="16"/>
        <v>119.26896408555321</v>
      </c>
      <c r="K174" s="32">
        <f t="shared" si="18"/>
        <v>0.75937868801365682</v>
      </c>
      <c r="L174" s="33">
        <f t="shared" si="17"/>
        <v>18.504678211764016</v>
      </c>
      <c r="M174" s="180"/>
    </row>
    <row r="175" spans="1:13" ht="18.75" x14ac:dyDescent="0.4">
      <c r="A175" s="11"/>
      <c r="B175" s="14"/>
      <c r="C175" s="15" t="s">
        <v>281</v>
      </c>
      <c r="D175" s="118">
        <f>D176-D174</f>
        <v>142244.52100000001</v>
      </c>
      <c r="E175" s="124">
        <f t="shared" ref="E175" si="21">E176-E174</f>
        <v>89987.873999999953</v>
      </c>
      <c r="F175" s="34">
        <f t="shared" si="20"/>
        <v>158.07076517887296</v>
      </c>
      <c r="G175" s="33">
        <f t="shared" si="15"/>
        <v>2.0002578568795744</v>
      </c>
      <c r="H175" s="118">
        <f>H176-H174</f>
        <v>1723588.1500000004</v>
      </c>
      <c r="I175" s="124">
        <f>I176-I174</f>
        <v>1299761.1739999996</v>
      </c>
      <c r="J175" s="34">
        <f t="shared" si="16"/>
        <v>132.60806557990023</v>
      </c>
      <c r="K175" s="32">
        <f t="shared" si="18"/>
        <v>2.0334748876879329</v>
      </c>
      <c r="L175" s="33">
        <f t="shared" si="17"/>
        <v>8.2528138175004262</v>
      </c>
      <c r="M175" s="180"/>
    </row>
    <row r="176" spans="1:13" ht="19.5" thickBot="1" x14ac:dyDescent="0.45">
      <c r="A176" s="20" t="s">
        <v>288</v>
      </c>
      <c r="B176" s="21" t="s">
        <v>188</v>
      </c>
      <c r="C176" s="22"/>
      <c r="D176" s="109">
        <f>SUM(D152:D173)</f>
        <v>261350.79200000002</v>
      </c>
      <c r="E176" s="125">
        <f>SUM(E152:E173)</f>
        <v>194480.58199999997</v>
      </c>
      <c r="F176" s="37">
        <f t="shared" si="20"/>
        <v>134.3840034374229</v>
      </c>
      <c r="G176" s="36">
        <f t="shared" si="15"/>
        <v>3.675143136793996</v>
      </c>
      <c r="H176" s="109">
        <f>SUM(H152:H173)</f>
        <v>2367243.0660000006</v>
      </c>
      <c r="I176" s="125">
        <f>SUM(I152:I173)</f>
        <v>1839427.9019999998</v>
      </c>
      <c r="J176" s="37">
        <f t="shared" si="16"/>
        <v>128.69452852303209</v>
      </c>
      <c r="K176" s="35">
        <f t="shared" si="18"/>
        <v>2.79285357570159</v>
      </c>
      <c r="L176" s="36">
        <f t="shared" si="17"/>
        <v>11.040302356513481</v>
      </c>
      <c r="M176" s="180"/>
    </row>
    <row r="177" spans="1:13" ht="18.75" x14ac:dyDescent="0.4">
      <c r="A177" s="27" t="s">
        <v>189</v>
      </c>
      <c r="B177" s="157">
        <v>133</v>
      </c>
      <c r="C177" s="175" t="s">
        <v>190</v>
      </c>
      <c r="D177" s="117">
        <v>64.415000000000006</v>
      </c>
      <c r="E177" s="117">
        <v>47.268999999999998</v>
      </c>
      <c r="F177" s="182">
        <f t="shared" si="20"/>
        <v>136.27324462121052</v>
      </c>
      <c r="G177" s="164">
        <f>D177/$D$7*100</f>
        <v>9.058107050105487E-4</v>
      </c>
      <c r="H177" s="117">
        <v>4177.92</v>
      </c>
      <c r="I177" s="117">
        <v>3617.933</v>
      </c>
      <c r="J177" s="162">
        <f t="shared" si="16"/>
        <v>115.47809204869188</v>
      </c>
      <c r="K177" s="163">
        <f t="shared" si="18"/>
        <v>4.92907508256492E-3</v>
      </c>
      <c r="L177" s="164">
        <f t="shared" si="17"/>
        <v>1.5417959175857845</v>
      </c>
      <c r="M177" s="180"/>
    </row>
    <row r="178" spans="1:13" ht="18.75" x14ac:dyDescent="0.4">
      <c r="A178" s="11"/>
      <c r="B178" s="174">
        <v>134</v>
      </c>
      <c r="C178" s="56" t="s">
        <v>191</v>
      </c>
      <c r="D178" s="115">
        <v>2.4980000000000002</v>
      </c>
      <c r="E178" s="115">
        <v>1.119</v>
      </c>
      <c r="F178" s="182">
        <f t="shared" si="20"/>
        <v>223.23503127792671</v>
      </c>
      <c r="G178" s="164">
        <f>D178/$D$7*100</f>
        <v>3.5127146489425602E-5</v>
      </c>
      <c r="H178" s="115">
        <v>25195.374</v>
      </c>
      <c r="I178" s="115">
        <v>19340.589</v>
      </c>
      <c r="J178" s="167">
        <f t="shared" si="16"/>
        <v>130.27200981314476</v>
      </c>
      <c r="K178" s="168">
        <f t="shared" si="18"/>
        <v>2.9725291575545734E-2</v>
      </c>
      <c r="L178" s="169">
        <f t="shared" si="17"/>
        <v>9.9145184350111267E-3</v>
      </c>
      <c r="M178" s="180"/>
    </row>
    <row r="179" spans="1:13" ht="18.75" x14ac:dyDescent="0.4">
      <c r="A179" s="11"/>
      <c r="B179" s="174">
        <v>135</v>
      </c>
      <c r="C179" s="56" t="s">
        <v>192</v>
      </c>
      <c r="D179" s="115">
        <v>8124.4480000000003</v>
      </c>
      <c r="E179" s="115">
        <v>714.67</v>
      </c>
      <c r="F179" s="39">
        <f t="shared" si="20"/>
        <v>1136.8111156197967</v>
      </c>
      <c r="G179" s="169">
        <f t="shared" ref="G179:G240" si="22">D179/$D$7*100</f>
        <v>0.1142468675106969</v>
      </c>
      <c r="H179" s="115">
        <v>134864.31299999999</v>
      </c>
      <c r="I179" s="115">
        <v>52870.684999999998</v>
      </c>
      <c r="J179" s="167">
        <f t="shared" si="16"/>
        <v>255.0833472272962</v>
      </c>
      <c r="K179" s="168">
        <f t="shared" si="18"/>
        <v>0.15911178881729096</v>
      </c>
      <c r="L179" s="169">
        <f t="shared" si="17"/>
        <v>6.0241644503835499</v>
      </c>
      <c r="M179" s="180"/>
    </row>
    <row r="180" spans="1:13" ht="18.75" x14ac:dyDescent="0.4">
      <c r="A180" s="11"/>
      <c r="B180" s="174">
        <v>137</v>
      </c>
      <c r="C180" s="56" t="s">
        <v>193</v>
      </c>
      <c r="D180" s="115">
        <v>139888.22200000001</v>
      </c>
      <c r="E180" s="115">
        <v>76912.903999999995</v>
      </c>
      <c r="F180" s="39">
        <f t="shared" si="20"/>
        <v>181.87874169983235</v>
      </c>
      <c r="G180" s="169">
        <f t="shared" si="22"/>
        <v>1.9671233251958724</v>
      </c>
      <c r="H180" s="115">
        <v>3019332.389</v>
      </c>
      <c r="I180" s="115">
        <v>1969578.953</v>
      </c>
      <c r="J180" s="167">
        <f t="shared" si="16"/>
        <v>153.29836787710639</v>
      </c>
      <c r="K180" s="168">
        <f t="shared" si="18"/>
        <v>3.5621831065700422</v>
      </c>
      <c r="L180" s="169">
        <f t="shared" si="17"/>
        <v>4.6330845358278312</v>
      </c>
      <c r="M180" s="180"/>
    </row>
    <row r="181" spans="1:13" ht="18.75" x14ac:dyDescent="0.4">
      <c r="A181" s="11"/>
      <c r="B181" s="174">
        <v>138</v>
      </c>
      <c r="C181" s="56" t="s">
        <v>194</v>
      </c>
      <c r="D181" s="115">
        <v>4744.8869999999997</v>
      </c>
      <c r="E181" s="115">
        <v>5731.4719999999998</v>
      </c>
      <c r="F181" s="39">
        <f t="shared" si="20"/>
        <v>82.786533721180177</v>
      </c>
      <c r="G181" s="169">
        <f t="shared" si="22"/>
        <v>6.6723114781733858E-2</v>
      </c>
      <c r="H181" s="115">
        <v>727205.21400000004</v>
      </c>
      <c r="I181" s="115">
        <v>487018.43199999997</v>
      </c>
      <c r="J181" s="167">
        <f t="shared" si="16"/>
        <v>149.31780117923751</v>
      </c>
      <c r="K181" s="168">
        <f t="shared" si="18"/>
        <v>0.85795063099309943</v>
      </c>
      <c r="L181" s="169">
        <f t="shared" si="17"/>
        <v>0.65248253294289493</v>
      </c>
      <c r="M181" s="180"/>
    </row>
    <row r="182" spans="1:13" ht="18.75" x14ac:dyDescent="0.4">
      <c r="A182" s="11"/>
      <c r="B182" s="174">
        <v>140</v>
      </c>
      <c r="C182" s="56" t="s">
        <v>195</v>
      </c>
      <c r="D182" s="115">
        <v>108960.37300000001</v>
      </c>
      <c r="E182" s="115">
        <v>99871.051999999996</v>
      </c>
      <c r="F182" s="39">
        <f t="shared" si="20"/>
        <v>109.1010566305039</v>
      </c>
      <c r="G182" s="169">
        <f t="shared" si="22"/>
        <v>1.5322125636162749</v>
      </c>
      <c r="H182" s="115">
        <v>1276937.463</v>
      </c>
      <c r="I182" s="115">
        <v>980700.66200000001</v>
      </c>
      <c r="J182" s="167">
        <f t="shared" si="16"/>
        <v>130.20664841765955</v>
      </c>
      <c r="K182" s="168">
        <f t="shared" si="18"/>
        <v>1.5065201418090735</v>
      </c>
      <c r="L182" s="169">
        <f t="shared" si="17"/>
        <v>8.5329451251286539</v>
      </c>
      <c r="M182" s="180"/>
    </row>
    <row r="183" spans="1:13" ht="18.75" x14ac:dyDescent="0.4">
      <c r="A183" s="11"/>
      <c r="B183" s="174">
        <v>141</v>
      </c>
      <c r="C183" s="56" t="s">
        <v>196</v>
      </c>
      <c r="D183" s="115">
        <v>7653.3890000000001</v>
      </c>
      <c r="E183" s="115">
        <v>4628.6040000000003</v>
      </c>
      <c r="F183" s="39">
        <f t="shared" si="20"/>
        <v>165.34983334067897</v>
      </c>
      <c r="G183" s="169">
        <f t="shared" si="22"/>
        <v>0.10762278484529966</v>
      </c>
      <c r="H183" s="115">
        <v>155808.503</v>
      </c>
      <c r="I183" s="115">
        <v>156639.12400000001</v>
      </c>
      <c r="J183" s="167">
        <f t="shared" si="16"/>
        <v>99.469723158053398</v>
      </c>
      <c r="K183" s="168">
        <f t="shared" si="18"/>
        <v>0.18382156905566444</v>
      </c>
      <c r="L183" s="169">
        <f t="shared" si="17"/>
        <v>4.9120483495050333</v>
      </c>
      <c r="M183" s="180"/>
    </row>
    <row r="184" spans="1:13" ht="18.75" x14ac:dyDescent="0.4">
      <c r="A184" s="11"/>
      <c r="B184" s="174">
        <v>143</v>
      </c>
      <c r="C184" s="56" t="s">
        <v>197</v>
      </c>
      <c r="D184" s="115">
        <v>8661.9410000000007</v>
      </c>
      <c r="E184" s="115">
        <v>6096.5940000000001</v>
      </c>
      <c r="F184" s="39">
        <f t="shared" si="20"/>
        <v>142.07836375523777</v>
      </c>
      <c r="G184" s="169">
        <f t="shared" si="22"/>
        <v>0.12180515227772687</v>
      </c>
      <c r="H184" s="115">
        <v>142157.56200000001</v>
      </c>
      <c r="I184" s="115">
        <v>131681.07500000001</v>
      </c>
      <c r="J184" s="167">
        <f t="shared" si="16"/>
        <v>107.95595494644921</v>
      </c>
      <c r="K184" s="168">
        <f t="shared" si="18"/>
        <v>0.16771630300541365</v>
      </c>
      <c r="L184" s="169">
        <f t="shared" si="17"/>
        <v>6.0931974902608417</v>
      </c>
      <c r="M184" s="180"/>
    </row>
    <row r="185" spans="1:13" ht="18.75" x14ac:dyDescent="0.4">
      <c r="A185" s="11"/>
      <c r="B185" s="174">
        <v>144</v>
      </c>
      <c r="C185" s="56" t="s">
        <v>198</v>
      </c>
      <c r="D185" s="115">
        <v>526.36099999999999</v>
      </c>
      <c r="E185" s="115">
        <v>145.749</v>
      </c>
      <c r="F185" s="39">
        <f t="shared" si="20"/>
        <v>361.14210046038056</v>
      </c>
      <c r="G185" s="169">
        <f t="shared" si="22"/>
        <v>7.4017453776303241E-3</v>
      </c>
      <c r="H185" s="115">
        <v>5158.4279999999999</v>
      </c>
      <c r="I185" s="115">
        <v>3320.88</v>
      </c>
      <c r="J185" s="167">
        <f t="shared" si="16"/>
        <v>155.33316470333162</v>
      </c>
      <c r="K185" s="168">
        <f t="shared" si="18"/>
        <v>6.0858702225043068E-3</v>
      </c>
      <c r="L185" s="169">
        <f t="shared" si="17"/>
        <v>10.203903204619703</v>
      </c>
      <c r="M185" s="180"/>
    </row>
    <row r="186" spans="1:13" ht="18.75" x14ac:dyDescent="0.4">
      <c r="A186" s="11"/>
      <c r="B186" s="174">
        <v>145</v>
      </c>
      <c r="C186" s="56" t="s">
        <v>199</v>
      </c>
      <c r="D186" s="115">
        <v>1.8069999999999999</v>
      </c>
      <c r="E186" s="115">
        <v>0.66400000000000003</v>
      </c>
      <c r="F186" s="39">
        <f t="shared" si="20"/>
        <v>272.13855421686748</v>
      </c>
      <c r="G186" s="169">
        <f t="shared" si="22"/>
        <v>2.5410229666289857E-5</v>
      </c>
      <c r="H186" s="115">
        <v>52.719000000000001</v>
      </c>
      <c r="I186" s="115">
        <v>49.811</v>
      </c>
      <c r="J186" s="167">
        <f t="shared" si="16"/>
        <v>105.83806789664933</v>
      </c>
      <c r="K186" s="168">
        <f t="shared" si="18"/>
        <v>6.2197435393147792E-5</v>
      </c>
      <c r="L186" s="169">
        <f t="shared" si="17"/>
        <v>3.4276067451962287</v>
      </c>
      <c r="M186" s="180"/>
    </row>
    <row r="187" spans="1:13" ht="18.75" x14ac:dyDescent="0.4">
      <c r="A187" s="11"/>
      <c r="B187" s="174">
        <v>146</v>
      </c>
      <c r="C187" s="56" t="s">
        <v>200</v>
      </c>
      <c r="D187" s="115">
        <v>309.08199999999999</v>
      </c>
      <c r="E187" s="115">
        <v>164.489</v>
      </c>
      <c r="F187" s="39">
        <f t="shared" si="20"/>
        <v>187.90435834615081</v>
      </c>
      <c r="G187" s="169">
        <f t="shared" si="22"/>
        <v>4.3463445521395696E-3</v>
      </c>
      <c r="H187" s="115">
        <v>1504.096</v>
      </c>
      <c r="I187" s="115">
        <v>2471.404</v>
      </c>
      <c r="J187" s="167">
        <f t="shared" si="16"/>
        <v>60.859980804433434</v>
      </c>
      <c r="K187" s="168">
        <f t="shared" si="18"/>
        <v>1.7745198843887788E-3</v>
      </c>
      <c r="L187" s="169">
        <f t="shared" si="17"/>
        <v>20.549353232772376</v>
      </c>
      <c r="M187" s="180"/>
    </row>
    <row r="188" spans="1:13" ht="18.75" x14ac:dyDescent="0.4">
      <c r="A188" s="11"/>
      <c r="B188" s="174">
        <v>147</v>
      </c>
      <c r="C188" s="56" t="s">
        <v>201</v>
      </c>
      <c r="D188" s="115">
        <v>101885.132</v>
      </c>
      <c r="E188" s="115">
        <v>84702.547000000006</v>
      </c>
      <c r="F188" s="39">
        <f t="shared" si="20"/>
        <v>120.28579494781897</v>
      </c>
      <c r="G188" s="169">
        <f t="shared" si="22"/>
        <v>1.4327197585502258</v>
      </c>
      <c r="H188" s="115">
        <v>2977581.2289999998</v>
      </c>
      <c r="I188" s="115">
        <v>1750572.2879999999</v>
      </c>
      <c r="J188" s="167">
        <f t="shared" si="16"/>
        <v>170.09187506343068</v>
      </c>
      <c r="K188" s="168">
        <f t="shared" si="18"/>
        <v>3.5129254371019378</v>
      </c>
      <c r="L188" s="169">
        <f t="shared" si="17"/>
        <v>3.4217414795504144</v>
      </c>
      <c r="M188" s="180"/>
    </row>
    <row r="189" spans="1:13" ht="18.75" x14ac:dyDescent="0.4">
      <c r="A189" s="11"/>
      <c r="B189" s="174">
        <v>149</v>
      </c>
      <c r="C189" s="56" t="s">
        <v>202</v>
      </c>
      <c r="D189" s="114">
        <v>9.2560000000000002</v>
      </c>
      <c r="E189" s="114"/>
      <c r="F189" s="39" t="s">
        <v>294</v>
      </c>
      <c r="G189" s="169"/>
      <c r="H189" s="115">
        <v>698.26599999999996</v>
      </c>
      <c r="I189" s="115">
        <v>692.01800000000003</v>
      </c>
      <c r="J189" s="167">
        <f t="shared" si="16"/>
        <v>100.90286668843873</v>
      </c>
      <c r="K189" s="168">
        <f t="shared" si="18"/>
        <v>8.2380838828945418E-4</v>
      </c>
      <c r="L189" s="169">
        <f t="shared" si="17"/>
        <v>1.325569338905231</v>
      </c>
      <c r="M189" s="180"/>
    </row>
    <row r="190" spans="1:13" ht="18.75" x14ac:dyDescent="0.4">
      <c r="A190" s="11"/>
      <c r="B190" s="174">
        <v>158</v>
      </c>
      <c r="C190" s="56" t="s">
        <v>203</v>
      </c>
      <c r="D190" s="114"/>
      <c r="E190" s="114"/>
      <c r="F190" s="39"/>
      <c r="G190" s="169"/>
      <c r="H190" s="115">
        <v>50.488999999999997</v>
      </c>
      <c r="I190" s="115">
        <v>44.999000000000002</v>
      </c>
      <c r="J190" s="167">
        <f t="shared" si="16"/>
        <v>112.20027111713593</v>
      </c>
      <c r="K190" s="168">
        <f t="shared" si="18"/>
        <v>5.9566500039163083E-5</v>
      </c>
      <c r="L190" s="169">
        <f t="shared" si="17"/>
        <v>0</v>
      </c>
      <c r="M190" s="180"/>
    </row>
    <row r="191" spans="1:13" ht="19.5" thickBot="1" x14ac:dyDescent="0.45">
      <c r="A191" s="20" t="s">
        <v>204</v>
      </c>
      <c r="B191" s="21" t="s">
        <v>205</v>
      </c>
      <c r="C191" s="22"/>
      <c r="D191" s="109">
        <f>SUM(D177:D190)</f>
        <v>380831.81099999993</v>
      </c>
      <c r="E191" s="125">
        <f>SUM(E177:E190)</f>
        <v>279017.13299999997</v>
      </c>
      <c r="F191" s="37">
        <f>D191/E191*100</f>
        <v>136.49047529995227</v>
      </c>
      <c r="G191" s="36">
        <f t="shared" si="22"/>
        <v>5.3552981636630275</v>
      </c>
      <c r="H191" s="109">
        <f>SUM(H177:H190)</f>
        <v>8470723.9649999999</v>
      </c>
      <c r="I191" s="125">
        <f>SUM(I177:I190)</f>
        <v>5558598.8530000001</v>
      </c>
      <c r="J191" s="37">
        <f t="shared" si="16"/>
        <v>152.3895533571075</v>
      </c>
      <c r="K191" s="35">
        <f t="shared" si="18"/>
        <v>9.9936893064412491</v>
      </c>
      <c r="L191" s="36">
        <f t="shared" si="17"/>
        <v>4.4958590620300063</v>
      </c>
      <c r="M191" s="180"/>
    </row>
    <row r="192" spans="1:13" ht="18.75" x14ac:dyDescent="0.4">
      <c r="A192" s="27" t="s">
        <v>206</v>
      </c>
      <c r="B192" s="157">
        <v>501</v>
      </c>
      <c r="C192" s="175" t="s">
        <v>207</v>
      </c>
      <c r="D192" s="117">
        <v>2812.2739999999999</v>
      </c>
      <c r="E192" s="117">
        <v>3048.84</v>
      </c>
      <c r="F192" s="182">
        <f t="shared" ref="F192:F195" si="23">D192/E192*100</f>
        <v>92.240786659844389</v>
      </c>
      <c r="G192" s="164">
        <f t="shared" si="22"/>
        <v>3.9546501507767368E-2</v>
      </c>
      <c r="H192" s="117">
        <v>39218.661</v>
      </c>
      <c r="I192" s="117">
        <v>31915.521000000001</v>
      </c>
      <c r="J192" s="162">
        <f t="shared" si="16"/>
        <v>122.88272217144755</v>
      </c>
      <c r="K192" s="163">
        <f t="shared" si="18"/>
        <v>4.6269848323247119E-2</v>
      </c>
      <c r="L192" s="164">
        <f t="shared" si="17"/>
        <v>7.1707547588123921</v>
      </c>
      <c r="M192" s="180"/>
    </row>
    <row r="193" spans="1:13" ht="18.75" x14ac:dyDescent="0.4">
      <c r="A193" s="11"/>
      <c r="B193" s="174">
        <v>502</v>
      </c>
      <c r="C193" s="56" t="s">
        <v>208</v>
      </c>
      <c r="D193" s="114">
        <v>1.645</v>
      </c>
      <c r="E193" s="114"/>
      <c r="F193" s="39" t="s">
        <v>294</v>
      </c>
      <c r="G193" s="169"/>
      <c r="H193" s="115">
        <v>28.95</v>
      </c>
      <c r="I193" s="115">
        <v>9.843</v>
      </c>
      <c r="J193" s="167">
        <f t="shared" si="16"/>
        <v>294.11764705882348</v>
      </c>
      <c r="K193" s="168">
        <f t="shared" si="18"/>
        <v>3.4154967936258819E-5</v>
      </c>
      <c r="L193" s="169">
        <f t="shared" si="17"/>
        <v>5.6822107081174442</v>
      </c>
      <c r="M193" s="180"/>
    </row>
    <row r="194" spans="1:13" ht="18.75" x14ac:dyDescent="0.4">
      <c r="A194" s="11"/>
      <c r="B194" s="174">
        <v>503</v>
      </c>
      <c r="C194" s="56" t="s">
        <v>209</v>
      </c>
      <c r="D194" s="115"/>
      <c r="E194" s="115">
        <v>3.0019999999999998</v>
      </c>
      <c r="F194" s="39">
        <f>D194/E194*100</f>
        <v>0</v>
      </c>
      <c r="G194" s="164">
        <f t="shared" si="22"/>
        <v>0</v>
      </c>
      <c r="H194" s="115">
        <v>61505.213000000003</v>
      </c>
      <c r="I194" s="115">
        <v>27194.385999999999</v>
      </c>
      <c r="J194" s="167">
        <f t="shared" si="16"/>
        <v>226.16878719012078</v>
      </c>
      <c r="K194" s="168">
        <f t="shared" si="18"/>
        <v>7.2563336025138828E-2</v>
      </c>
      <c r="L194" s="169">
        <f t="shared" si="17"/>
        <v>0</v>
      </c>
      <c r="M194" s="180"/>
    </row>
    <row r="195" spans="1:13" ht="18.75" x14ac:dyDescent="0.4">
      <c r="A195" s="11"/>
      <c r="B195" s="174">
        <v>504</v>
      </c>
      <c r="C195" s="56" t="s">
        <v>210</v>
      </c>
      <c r="D195" s="115">
        <v>398.71100000000001</v>
      </c>
      <c r="E195" s="115">
        <v>215.91499999999999</v>
      </c>
      <c r="F195" s="39">
        <f t="shared" si="23"/>
        <v>184.66109348586249</v>
      </c>
      <c r="G195" s="169">
        <f t="shared" si="22"/>
        <v>5.6067172553824545E-3</v>
      </c>
      <c r="H195" s="115">
        <v>11948.62</v>
      </c>
      <c r="I195" s="115">
        <v>10472.144</v>
      </c>
      <c r="J195" s="167">
        <f t="shared" si="16"/>
        <v>114.09908037933781</v>
      </c>
      <c r="K195" s="168">
        <f t="shared" si="18"/>
        <v>1.4096881968308838E-2</v>
      </c>
      <c r="L195" s="169">
        <f t="shared" si="17"/>
        <v>3.3368790705537541</v>
      </c>
      <c r="M195" s="180"/>
    </row>
    <row r="196" spans="1:13" ht="18.75" x14ac:dyDescent="0.4">
      <c r="A196" s="11"/>
      <c r="B196" s="174">
        <v>505</v>
      </c>
      <c r="C196" s="56" t="s">
        <v>211</v>
      </c>
      <c r="D196" s="114"/>
      <c r="E196" s="114"/>
      <c r="F196" s="39"/>
      <c r="G196" s="169"/>
      <c r="H196" s="115">
        <v>3727.6320000000001</v>
      </c>
      <c r="I196" s="115">
        <v>7050.6930000000002</v>
      </c>
      <c r="J196" s="167">
        <f t="shared" si="16"/>
        <v>52.869015854186252</v>
      </c>
      <c r="K196" s="168">
        <f t="shared" si="18"/>
        <v>4.3978290652218416E-3</v>
      </c>
      <c r="L196" s="169">
        <f t="shared" si="17"/>
        <v>0</v>
      </c>
      <c r="M196" s="180"/>
    </row>
    <row r="197" spans="1:13" ht="18.75" x14ac:dyDescent="0.4">
      <c r="A197" s="11"/>
      <c r="B197" s="174">
        <v>506</v>
      </c>
      <c r="C197" s="56" t="s">
        <v>212</v>
      </c>
      <c r="D197" s="115">
        <v>1177.3699999999999</v>
      </c>
      <c r="E197" s="115">
        <v>1225.1110000000001</v>
      </c>
      <c r="F197" s="39">
        <f t="shared" ref="F197:F243" si="24">D197/E197*100</f>
        <v>96.103128614468389</v>
      </c>
      <c r="G197" s="169">
        <f t="shared" si="22"/>
        <v>1.6556304428444763E-2</v>
      </c>
      <c r="H197" s="115">
        <v>34946.053999999996</v>
      </c>
      <c r="I197" s="115">
        <v>33347.968999999997</v>
      </c>
      <c r="J197" s="167">
        <f t="shared" si="16"/>
        <v>104.79215091029981</v>
      </c>
      <c r="K197" s="168">
        <f t="shared" si="18"/>
        <v>4.1229062309802042E-2</v>
      </c>
      <c r="L197" s="169">
        <f t="shared" si="17"/>
        <v>3.3691071386772311</v>
      </c>
      <c r="M197" s="180"/>
    </row>
    <row r="198" spans="1:13" ht="18.75" x14ac:dyDescent="0.4">
      <c r="A198" s="11"/>
      <c r="B198" s="174">
        <v>507</v>
      </c>
      <c r="C198" s="56" t="s">
        <v>213</v>
      </c>
      <c r="D198" s="115">
        <v>336.76400000000001</v>
      </c>
      <c r="E198" s="115">
        <v>273.93799999999999</v>
      </c>
      <c r="F198" s="39">
        <f t="shared" si="24"/>
        <v>122.93438661302925</v>
      </c>
      <c r="G198" s="169">
        <f t="shared" si="22"/>
        <v>4.73561183361286E-3</v>
      </c>
      <c r="H198" s="115">
        <v>1500.3330000000001</v>
      </c>
      <c r="I198" s="115">
        <v>1088.5309999999999</v>
      </c>
      <c r="J198" s="167">
        <f t="shared" si="16"/>
        <v>137.8309850615187</v>
      </c>
      <c r="K198" s="168">
        <f t="shared" si="18"/>
        <v>1.7700803284528843E-3</v>
      </c>
      <c r="L198" s="169">
        <f t="shared" si="17"/>
        <v>22.445950332359548</v>
      </c>
      <c r="M198" s="180"/>
    </row>
    <row r="199" spans="1:13" ht="18.75" x14ac:dyDescent="0.4">
      <c r="A199" s="11"/>
      <c r="B199" s="174">
        <v>508</v>
      </c>
      <c r="C199" s="56" t="s">
        <v>214</v>
      </c>
      <c r="D199" s="114"/>
      <c r="E199" s="114"/>
      <c r="F199" s="39"/>
      <c r="G199" s="169"/>
      <c r="H199" s="115">
        <v>313.91699999999997</v>
      </c>
      <c r="I199" s="115">
        <v>137.59200000000001</v>
      </c>
      <c r="J199" s="167">
        <f t="shared" si="16"/>
        <v>228.15061922204777</v>
      </c>
      <c r="K199" s="168">
        <f t="shared" si="18"/>
        <v>3.7035665180126277E-4</v>
      </c>
      <c r="L199" s="169">
        <f t="shared" si="17"/>
        <v>0</v>
      </c>
      <c r="M199" s="180"/>
    </row>
    <row r="200" spans="1:13" ht="18.75" x14ac:dyDescent="0.4">
      <c r="A200" s="11"/>
      <c r="B200" s="174">
        <v>509</v>
      </c>
      <c r="C200" s="56" t="s">
        <v>215</v>
      </c>
      <c r="D200" s="115">
        <v>753.221</v>
      </c>
      <c r="E200" s="115">
        <v>1282.144</v>
      </c>
      <c r="F200" s="39">
        <f t="shared" si="24"/>
        <v>58.746989417725317</v>
      </c>
      <c r="G200" s="169">
        <f t="shared" si="22"/>
        <v>1.0591875262574716E-2</v>
      </c>
      <c r="H200" s="115">
        <v>30094.449000000001</v>
      </c>
      <c r="I200" s="115">
        <v>19653.687999999998</v>
      </c>
      <c r="J200" s="167">
        <f t="shared" si="16"/>
        <v>153.12367327699513</v>
      </c>
      <c r="K200" s="168">
        <f t="shared" si="18"/>
        <v>3.550517929721507E-2</v>
      </c>
      <c r="L200" s="169">
        <f t="shared" si="17"/>
        <v>2.502856922218446</v>
      </c>
      <c r="M200" s="180"/>
    </row>
    <row r="201" spans="1:13" ht="18.75" x14ac:dyDescent="0.4">
      <c r="A201" s="11"/>
      <c r="B201" s="174">
        <v>510</v>
      </c>
      <c r="C201" s="56" t="s">
        <v>216</v>
      </c>
      <c r="D201" s="115">
        <v>995.48900000000003</v>
      </c>
      <c r="E201" s="115">
        <v>657.43299999999999</v>
      </c>
      <c r="F201" s="39">
        <f t="shared" si="24"/>
        <v>151.42060103463015</v>
      </c>
      <c r="G201" s="169">
        <f t="shared" si="22"/>
        <v>1.399867411193427E-2</v>
      </c>
      <c r="H201" s="115">
        <v>3625.6350000000002</v>
      </c>
      <c r="I201" s="115">
        <v>2130.6959999999999</v>
      </c>
      <c r="J201" s="167">
        <f t="shared" si="16"/>
        <v>170.16200340170536</v>
      </c>
      <c r="K201" s="168">
        <f t="shared" si="18"/>
        <v>4.277493857463825E-3</v>
      </c>
      <c r="L201" s="169">
        <f t="shared" si="17"/>
        <v>27.456955816015675</v>
      </c>
      <c r="M201" s="180"/>
    </row>
    <row r="202" spans="1:13" ht="18.75" x14ac:dyDescent="0.4">
      <c r="A202" s="11"/>
      <c r="B202" s="174">
        <v>511</v>
      </c>
      <c r="C202" s="56" t="s">
        <v>217</v>
      </c>
      <c r="D202" s="114"/>
      <c r="E202" s="114"/>
      <c r="F202" s="39"/>
      <c r="G202" s="169"/>
      <c r="H202" s="115">
        <v>10.749000000000001</v>
      </c>
      <c r="I202" s="115">
        <v>17.042000000000002</v>
      </c>
      <c r="J202" s="167">
        <f t="shared" si="16"/>
        <v>63.073582912803658</v>
      </c>
      <c r="K202" s="168">
        <f t="shared" si="18"/>
        <v>1.2681580322861693E-5</v>
      </c>
      <c r="L202" s="169">
        <f t="shared" si="17"/>
        <v>0</v>
      </c>
      <c r="M202" s="180"/>
    </row>
    <row r="203" spans="1:13" ht="18.75" x14ac:dyDescent="0.4">
      <c r="A203" s="11"/>
      <c r="B203" s="174">
        <v>513</v>
      </c>
      <c r="C203" s="56" t="s">
        <v>219</v>
      </c>
      <c r="D203" s="114">
        <v>72.295000000000002</v>
      </c>
      <c r="E203" s="114"/>
      <c r="F203" s="39" t="s">
        <v>294</v>
      </c>
      <c r="G203" s="169"/>
      <c r="H203" s="115">
        <v>654.07399999999996</v>
      </c>
      <c r="I203" s="115">
        <v>121.376</v>
      </c>
      <c r="J203" s="167">
        <f t="shared" ref="J203:J250" si="25">H203/I203*100</f>
        <v>538.88248088584226</v>
      </c>
      <c r="K203" s="168">
        <f t="shared" si="18"/>
        <v>7.7167103619829168E-4</v>
      </c>
      <c r="L203" s="169">
        <f t="shared" si="17"/>
        <v>11.053030696832469</v>
      </c>
      <c r="M203" s="180"/>
    </row>
    <row r="204" spans="1:13" ht="18.75" x14ac:dyDescent="0.4">
      <c r="A204" s="11"/>
      <c r="B204" s="174">
        <v>514</v>
      </c>
      <c r="C204" s="56" t="s">
        <v>220</v>
      </c>
      <c r="D204" s="115"/>
      <c r="E204" s="115">
        <v>12.206</v>
      </c>
      <c r="F204" s="39" t="s">
        <v>296</v>
      </c>
      <c r="G204" s="169"/>
      <c r="H204" s="115">
        <v>1317.5039999999999</v>
      </c>
      <c r="I204" s="115">
        <v>3023.375</v>
      </c>
      <c r="J204" s="167">
        <f t="shared" si="25"/>
        <v>43.577260511845203</v>
      </c>
      <c r="K204" s="168">
        <f t="shared" si="18"/>
        <v>1.5543802029669338E-3</v>
      </c>
      <c r="L204" s="169">
        <f t="shared" si="17"/>
        <v>0</v>
      </c>
      <c r="M204" s="180"/>
    </row>
    <row r="205" spans="1:13" ht="18.75" x14ac:dyDescent="0.4">
      <c r="A205" s="11"/>
      <c r="B205" s="174">
        <v>515</v>
      </c>
      <c r="C205" s="56" t="s">
        <v>221</v>
      </c>
      <c r="D205" s="115">
        <v>192.602</v>
      </c>
      <c r="E205" s="115">
        <v>11.545</v>
      </c>
      <c r="F205" s="39">
        <f t="shared" si="24"/>
        <v>1668.27197921178</v>
      </c>
      <c r="G205" s="169">
        <f t="shared" si="22"/>
        <v>2.7083901794060648E-3</v>
      </c>
      <c r="H205" s="115">
        <v>275.464</v>
      </c>
      <c r="I205" s="115">
        <v>13.076000000000001</v>
      </c>
      <c r="J205" s="167">
        <f t="shared" si="25"/>
        <v>2106.6381156316916</v>
      </c>
      <c r="K205" s="168">
        <f t="shared" si="18"/>
        <v>3.2499012392378577E-4</v>
      </c>
      <c r="L205" s="169">
        <f t="shared" si="17"/>
        <v>69.919118287689145</v>
      </c>
      <c r="M205" s="180"/>
    </row>
    <row r="206" spans="1:13" ht="18.75" x14ac:dyDescent="0.4">
      <c r="A206" s="11"/>
      <c r="B206" s="174">
        <v>516</v>
      </c>
      <c r="C206" s="56" t="s">
        <v>222</v>
      </c>
      <c r="D206" s="114"/>
      <c r="E206" s="114"/>
      <c r="F206" s="39"/>
      <c r="G206" s="169"/>
      <c r="H206" s="115">
        <v>1406.0519999999999</v>
      </c>
      <c r="I206" s="115">
        <v>1136.836</v>
      </c>
      <c r="J206" s="167">
        <f t="shared" si="25"/>
        <v>123.68116421365967</v>
      </c>
      <c r="K206" s="168">
        <f t="shared" si="18"/>
        <v>1.6588483929779818E-3</v>
      </c>
      <c r="L206" s="169">
        <f t="shared" si="17"/>
        <v>0</v>
      </c>
      <c r="M206" s="180"/>
    </row>
    <row r="207" spans="1:13" ht="18.75" x14ac:dyDescent="0.4">
      <c r="A207" s="11"/>
      <c r="B207" s="174">
        <v>517</v>
      </c>
      <c r="C207" s="56" t="s">
        <v>223</v>
      </c>
      <c r="D207" s="115">
        <v>2263.415</v>
      </c>
      <c r="E207" s="115">
        <v>1371.05</v>
      </c>
      <c r="F207" s="39">
        <f t="shared" si="24"/>
        <v>165.08624776631049</v>
      </c>
      <c r="G207" s="169">
        <f t="shared" si="22"/>
        <v>3.1828386817999703E-2</v>
      </c>
      <c r="H207" s="115">
        <v>14485.529</v>
      </c>
      <c r="I207" s="115">
        <v>14014.406999999999</v>
      </c>
      <c r="J207" s="167">
        <f t="shared" si="25"/>
        <v>103.36169771578633</v>
      </c>
      <c r="K207" s="168">
        <f t="shared" si="18"/>
        <v>1.7089905994291787E-2</v>
      </c>
      <c r="L207" s="169">
        <f t="shared" si="17"/>
        <v>15.625352722706918</v>
      </c>
      <c r="M207" s="180"/>
    </row>
    <row r="208" spans="1:13" ht="18.75" x14ac:dyDescent="0.4">
      <c r="A208" s="11"/>
      <c r="B208" s="174">
        <v>518</v>
      </c>
      <c r="C208" s="56" t="s">
        <v>224</v>
      </c>
      <c r="D208" s="115">
        <v>201.011</v>
      </c>
      <c r="E208" s="115">
        <v>348.73399999999998</v>
      </c>
      <c r="F208" s="39">
        <f t="shared" si="24"/>
        <v>57.640207149288571</v>
      </c>
      <c r="G208" s="169">
        <f t="shared" si="22"/>
        <v>2.8266384479527342E-3</v>
      </c>
      <c r="H208" s="115">
        <v>1208.72</v>
      </c>
      <c r="I208" s="115">
        <v>529.49699999999996</v>
      </c>
      <c r="J208" s="167">
        <f t="shared" si="25"/>
        <v>228.27702517672438</v>
      </c>
      <c r="K208" s="168">
        <f t="shared" si="18"/>
        <v>1.4260377493580227E-3</v>
      </c>
      <c r="L208" s="169">
        <f t="shared" si="17"/>
        <v>16.63007148057449</v>
      </c>
      <c r="M208" s="180"/>
    </row>
    <row r="209" spans="1:13" ht="18.75" x14ac:dyDescent="0.4">
      <c r="A209" s="11"/>
      <c r="B209" s="174">
        <v>519</v>
      </c>
      <c r="C209" s="56" t="s">
        <v>225</v>
      </c>
      <c r="D209" s="114"/>
      <c r="E209" s="114"/>
      <c r="F209" s="39"/>
      <c r="G209" s="169"/>
      <c r="H209" s="115">
        <v>32.107999999999997</v>
      </c>
      <c r="I209" s="115">
        <v>1.899</v>
      </c>
      <c r="J209" s="167">
        <f t="shared" si="25"/>
        <v>1690.7846234860451</v>
      </c>
      <c r="K209" s="168">
        <f t="shared" si="18"/>
        <v>3.7880749930825491E-5</v>
      </c>
      <c r="L209" s="169">
        <f t="shared" ref="L209:L249" si="26">D209/H209*100</f>
        <v>0</v>
      </c>
      <c r="M209" s="180"/>
    </row>
    <row r="210" spans="1:13" ht="18.75" x14ac:dyDescent="0.4">
      <c r="A210" s="11"/>
      <c r="B210" s="174">
        <v>520</v>
      </c>
      <c r="C210" s="56" t="s">
        <v>226</v>
      </c>
      <c r="D210" s="115">
        <v>483.971</v>
      </c>
      <c r="E210" s="115">
        <v>419.60399999999998</v>
      </c>
      <c r="F210" s="39">
        <f t="shared" si="24"/>
        <v>115.33993956206328</v>
      </c>
      <c r="G210" s="169">
        <f t="shared" si="22"/>
        <v>6.8056526075395514E-3</v>
      </c>
      <c r="H210" s="115">
        <v>504.98200000000003</v>
      </c>
      <c r="I210" s="115">
        <v>425.08100000000002</v>
      </c>
      <c r="J210" s="167">
        <f t="shared" si="25"/>
        <v>118.7966528732171</v>
      </c>
      <c r="K210" s="168">
        <f t="shared" ref="K210:K250" si="27">H210/$H$7*100</f>
        <v>5.9577354122237829E-4</v>
      </c>
      <c r="L210" s="169">
        <f t="shared" si="26"/>
        <v>95.839257636905856</v>
      </c>
      <c r="M210" s="180"/>
    </row>
    <row r="211" spans="1:13" ht="18.75" x14ac:dyDescent="0.4">
      <c r="A211" s="11"/>
      <c r="B211" s="174">
        <v>521</v>
      </c>
      <c r="C211" s="56" t="s">
        <v>227</v>
      </c>
      <c r="D211" s="115">
        <v>258.81299999999999</v>
      </c>
      <c r="E211" s="115">
        <v>1187.221</v>
      </c>
      <c r="F211" s="39">
        <f t="shared" si="24"/>
        <v>21.799900776687743</v>
      </c>
      <c r="G211" s="169">
        <f t="shared" si="22"/>
        <v>3.6394564308917963E-3</v>
      </c>
      <c r="H211" s="115">
        <v>1282.473</v>
      </c>
      <c r="I211" s="115">
        <v>3865.4769999999999</v>
      </c>
      <c r="J211" s="167">
        <f t="shared" si="25"/>
        <v>33.17761300869207</v>
      </c>
      <c r="K211" s="168">
        <f t="shared" si="27"/>
        <v>1.5130509220766027E-3</v>
      </c>
      <c r="L211" s="169">
        <f t="shared" si="26"/>
        <v>20.180775735629521</v>
      </c>
      <c r="M211" s="180"/>
    </row>
    <row r="212" spans="1:13" ht="18.75" x14ac:dyDescent="0.4">
      <c r="A212" s="11"/>
      <c r="B212" s="174">
        <v>523</v>
      </c>
      <c r="C212" s="56" t="s">
        <v>229</v>
      </c>
      <c r="D212" s="114"/>
      <c r="E212" s="114"/>
      <c r="F212" s="39"/>
      <c r="G212" s="169"/>
      <c r="H212" s="115">
        <v>7.2149999999999999</v>
      </c>
      <c r="I212" s="115">
        <v>10.317</v>
      </c>
      <c r="J212" s="167">
        <f t="shared" si="25"/>
        <v>69.933120093050306</v>
      </c>
      <c r="K212" s="168">
        <f t="shared" si="27"/>
        <v>8.5121966721971446E-6</v>
      </c>
      <c r="L212" s="169">
        <f t="shared" si="26"/>
        <v>0</v>
      </c>
      <c r="M212" s="180"/>
    </row>
    <row r="213" spans="1:13" ht="18.75" x14ac:dyDescent="0.4">
      <c r="A213" s="11"/>
      <c r="B213" s="174">
        <v>524</v>
      </c>
      <c r="C213" s="56" t="s">
        <v>230</v>
      </c>
      <c r="D213" s="115">
        <v>10250.906999999999</v>
      </c>
      <c r="E213" s="115">
        <v>16813.580999999998</v>
      </c>
      <c r="F213" s="39">
        <f t="shared" si="24"/>
        <v>60.968017461598457</v>
      </c>
      <c r="G213" s="169">
        <f t="shared" si="22"/>
        <v>0.14414936422677274</v>
      </c>
      <c r="H213" s="115">
        <v>83493.224000000002</v>
      </c>
      <c r="I213" s="115">
        <v>73904.831999999995</v>
      </c>
      <c r="J213" s="167">
        <f t="shared" si="25"/>
        <v>112.97397171540828</v>
      </c>
      <c r="K213" s="168">
        <f t="shared" si="27"/>
        <v>9.850460755146373E-2</v>
      </c>
      <c r="L213" s="169">
        <f t="shared" si="26"/>
        <v>12.277531647358591</v>
      </c>
      <c r="M213" s="180"/>
    </row>
    <row r="214" spans="1:13" ht="18.75" x14ac:dyDescent="0.4">
      <c r="A214" s="11"/>
      <c r="B214" s="174">
        <v>525</v>
      </c>
      <c r="C214" s="56" t="s">
        <v>231</v>
      </c>
      <c r="D214" s="115">
        <v>193.09100000000001</v>
      </c>
      <c r="E214" s="115">
        <v>26.620999999999999</v>
      </c>
      <c r="F214" s="39">
        <f t="shared" si="24"/>
        <v>725.3333834191053</v>
      </c>
      <c r="G214" s="169">
        <f t="shared" si="22"/>
        <v>2.7152665503561569E-3</v>
      </c>
      <c r="H214" s="115">
        <v>226.304</v>
      </c>
      <c r="I214" s="115">
        <v>68.936000000000007</v>
      </c>
      <c r="J214" s="167">
        <f t="shared" si="25"/>
        <v>328.28130439828243</v>
      </c>
      <c r="K214" s="168">
        <f t="shared" si="27"/>
        <v>2.669915669722665E-4</v>
      </c>
      <c r="L214" s="169">
        <f t="shared" si="26"/>
        <v>85.323723840497749</v>
      </c>
      <c r="M214" s="180"/>
    </row>
    <row r="215" spans="1:13" ht="18.75" x14ac:dyDescent="0.4">
      <c r="A215" s="11"/>
      <c r="B215" s="174">
        <v>526</v>
      </c>
      <c r="C215" s="56" t="s">
        <v>232</v>
      </c>
      <c r="D215" s="115">
        <v>0.38600000000000001</v>
      </c>
      <c r="E215" s="115">
        <v>13.843999999999999</v>
      </c>
      <c r="F215" s="39">
        <f t="shared" si="24"/>
        <v>2.7882114995665992</v>
      </c>
      <c r="G215" s="169">
        <f t="shared" si="22"/>
        <v>5.4279737970049171E-6</v>
      </c>
      <c r="H215" s="115">
        <v>1024.98</v>
      </c>
      <c r="I215" s="115">
        <v>310.86200000000002</v>
      </c>
      <c r="J215" s="167">
        <f t="shared" si="25"/>
        <v>329.72187015460236</v>
      </c>
      <c r="K215" s="168">
        <f t="shared" si="27"/>
        <v>1.2092628336893459E-3</v>
      </c>
      <c r="L215" s="169">
        <f t="shared" si="26"/>
        <v>3.7659271400417568E-2</v>
      </c>
      <c r="M215" s="180"/>
    </row>
    <row r="216" spans="1:13" ht="18.75" x14ac:dyDescent="0.4">
      <c r="A216" s="11"/>
      <c r="B216" s="174">
        <v>527</v>
      </c>
      <c r="C216" s="56" t="s">
        <v>233</v>
      </c>
      <c r="D216" s="115">
        <v>443.55500000000001</v>
      </c>
      <c r="E216" s="115">
        <v>455.15100000000001</v>
      </c>
      <c r="F216" s="39">
        <f t="shared" si="24"/>
        <v>97.452274080469991</v>
      </c>
      <c r="G216" s="169">
        <f t="shared" si="22"/>
        <v>6.2373184391982285E-3</v>
      </c>
      <c r="H216" s="115">
        <v>797.66899999999998</v>
      </c>
      <c r="I216" s="115">
        <v>695.34900000000005</v>
      </c>
      <c r="J216" s="167">
        <f t="shared" si="25"/>
        <v>114.71491294299696</v>
      </c>
      <c r="K216" s="168">
        <f t="shared" si="27"/>
        <v>9.410832165370512E-4</v>
      </c>
      <c r="L216" s="169">
        <f t="shared" si="26"/>
        <v>55.606398142587963</v>
      </c>
      <c r="M216" s="180"/>
    </row>
    <row r="217" spans="1:13" ht="18.75" x14ac:dyDescent="0.4">
      <c r="A217" s="11"/>
      <c r="B217" s="174">
        <v>528</v>
      </c>
      <c r="C217" s="56" t="s">
        <v>234</v>
      </c>
      <c r="D217" s="114"/>
      <c r="E217" s="114"/>
      <c r="F217" s="39"/>
      <c r="G217" s="169"/>
      <c r="H217" s="115">
        <v>10.454000000000001</v>
      </c>
      <c r="I217" s="115">
        <v>8.0760000000000005</v>
      </c>
      <c r="J217" s="167">
        <f t="shared" si="25"/>
        <v>129.44526993561169</v>
      </c>
      <c r="K217" s="168">
        <f t="shared" si="27"/>
        <v>1.2333541789487037E-5</v>
      </c>
      <c r="L217" s="169">
        <f t="shared" si="26"/>
        <v>0</v>
      </c>
      <c r="M217" s="180"/>
    </row>
    <row r="218" spans="1:13" ht="18.75" x14ac:dyDescent="0.4">
      <c r="A218" s="11"/>
      <c r="B218" s="174">
        <v>529</v>
      </c>
      <c r="C218" s="56" t="s">
        <v>235</v>
      </c>
      <c r="D218" s="115">
        <v>26.271000000000001</v>
      </c>
      <c r="E218" s="115">
        <v>10.41</v>
      </c>
      <c r="F218" s="39">
        <f t="shared" si="24"/>
        <v>252.36311239193085</v>
      </c>
      <c r="G218" s="169">
        <f t="shared" si="22"/>
        <v>3.6942564668682951E-4</v>
      </c>
      <c r="H218" s="115">
        <v>77.075000000000003</v>
      </c>
      <c r="I218" s="115">
        <v>51.195</v>
      </c>
      <c r="J218" s="167">
        <f t="shared" si="25"/>
        <v>150.55181170036136</v>
      </c>
      <c r="K218" s="168">
        <f t="shared" si="27"/>
        <v>9.0932440541870415E-5</v>
      </c>
      <c r="L218" s="169">
        <f t="shared" si="26"/>
        <v>34.084982160233537</v>
      </c>
      <c r="M218" s="180"/>
    </row>
    <row r="219" spans="1:13" ht="18.75" x14ac:dyDescent="0.4">
      <c r="A219" s="11"/>
      <c r="B219" s="174">
        <v>530</v>
      </c>
      <c r="C219" s="56" t="s">
        <v>236</v>
      </c>
      <c r="D219" s="114"/>
      <c r="E219" s="114"/>
      <c r="F219" s="39"/>
      <c r="G219" s="169"/>
      <c r="H219" s="115">
        <v>17708.23</v>
      </c>
      <c r="I219" s="115">
        <v>5.2080000000000002</v>
      </c>
      <c r="J219" s="167">
        <f t="shared" si="25"/>
        <v>340019.77726574498</v>
      </c>
      <c r="K219" s="168">
        <f t="shared" si="27"/>
        <v>2.0892021687664818E-2</v>
      </c>
      <c r="L219" s="169">
        <f t="shared" si="26"/>
        <v>0</v>
      </c>
      <c r="M219" s="180"/>
    </row>
    <row r="220" spans="1:13" ht="18.75" x14ac:dyDescent="0.4">
      <c r="A220" s="11"/>
      <c r="B220" s="174">
        <v>531</v>
      </c>
      <c r="C220" s="56" t="s">
        <v>237</v>
      </c>
      <c r="D220" s="115">
        <v>1005.399</v>
      </c>
      <c r="E220" s="115">
        <v>589.67399999999998</v>
      </c>
      <c r="F220" s="39">
        <f t="shared" si="24"/>
        <v>170.50081909665343</v>
      </c>
      <c r="G220" s="169">
        <f t="shared" si="22"/>
        <v>1.4138029605012816E-2</v>
      </c>
      <c r="H220" s="115">
        <v>3898.4380000000001</v>
      </c>
      <c r="I220" s="115">
        <v>2913.1930000000002</v>
      </c>
      <c r="J220" s="167">
        <f t="shared" si="25"/>
        <v>133.82010735299721</v>
      </c>
      <c r="K220" s="168">
        <f t="shared" si="27"/>
        <v>4.5993445558374074E-3</v>
      </c>
      <c r="L220" s="169">
        <f t="shared" si="26"/>
        <v>25.789790680267327</v>
      </c>
      <c r="M220" s="180"/>
    </row>
    <row r="221" spans="1:13" ht="18.75" x14ac:dyDescent="0.4">
      <c r="A221" s="11"/>
      <c r="B221" s="174">
        <v>532</v>
      </c>
      <c r="C221" s="56" t="s">
        <v>238</v>
      </c>
      <c r="D221" s="115">
        <v>195.71700000000001</v>
      </c>
      <c r="E221" s="115">
        <v>35.633000000000003</v>
      </c>
      <c r="F221" s="39">
        <f t="shared" si="24"/>
        <v>549.25771054921006</v>
      </c>
      <c r="G221" s="169">
        <f t="shared" si="22"/>
        <v>2.7521936467057289E-3</v>
      </c>
      <c r="H221" s="115">
        <v>472.31900000000002</v>
      </c>
      <c r="I221" s="115">
        <v>109.845</v>
      </c>
      <c r="J221" s="167">
        <f t="shared" si="25"/>
        <v>429.98679958122813</v>
      </c>
      <c r="K221" s="168">
        <f t="shared" si="27"/>
        <v>5.5723800693215292E-4</v>
      </c>
      <c r="L221" s="169">
        <f t="shared" si="26"/>
        <v>41.437460699230819</v>
      </c>
      <c r="M221" s="180"/>
    </row>
    <row r="222" spans="1:13" ht="18.75" x14ac:dyDescent="0.4">
      <c r="A222" s="11"/>
      <c r="B222" s="174">
        <v>533</v>
      </c>
      <c r="C222" s="56" t="s">
        <v>239</v>
      </c>
      <c r="D222" s="115">
        <v>33.421999999999997</v>
      </c>
      <c r="E222" s="115">
        <v>62.618000000000002</v>
      </c>
      <c r="F222" s="39">
        <f t="shared" si="24"/>
        <v>53.374429077900921</v>
      </c>
      <c r="G222" s="169">
        <f t="shared" si="22"/>
        <v>4.6998378301424436E-4</v>
      </c>
      <c r="H222" s="115">
        <v>1840.162</v>
      </c>
      <c r="I222" s="115">
        <v>2388.212</v>
      </c>
      <c r="J222" s="167">
        <f t="shared" si="25"/>
        <v>77.051869767005613</v>
      </c>
      <c r="K222" s="168">
        <f t="shared" si="27"/>
        <v>2.1710077411924663E-3</v>
      </c>
      <c r="L222" s="169">
        <f t="shared" si="26"/>
        <v>1.8162531342349204</v>
      </c>
      <c r="M222" s="180"/>
    </row>
    <row r="223" spans="1:13" ht="18.75" x14ac:dyDescent="0.4">
      <c r="A223" s="11"/>
      <c r="B223" s="174">
        <v>534</v>
      </c>
      <c r="C223" s="56" t="s">
        <v>240</v>
      </c>
      <c r="D223" s="115"/>
      <c r="E223" s="115">
        <v>16.510000000000002</v>
      </c>
      <c r="F223" s="39" t="s">
        <v>296</v>
      </c>
      <c r="G223" s="169"/>
      <c r="H223" s="115">
        <v>135.846</v>
      </c>
      <c r="I223" s="115">
        <v>101.44799999999999</v>
      </c>
      <c r="J223" s="167">
        <f t="shared" si="25"/>
        <v>133.90702625975871</v>
      </c>
      <c r="K223" s="168">
        <f t="shared" si="27"/>
        <v>1.6026997493157221E-4</v>
      </c>
      <c r="L223" s="169">
        <f t="shared" si="26"/>
        <v>0</v>
      </c>
      <c r="M223" s="180"/>
    </row>
    <row r="224" spans="1:13" ht="18.75" x14ac:dyDescent="0.4">
      <c r="A224" s="11"/>
      <c r="B224" s="174">
        <v>535</v>
      </c>
      <c r="C224" s="56" t="s">
        <v>241</v>
      </c>
      <c r="D224" s="115">
        <v>22.178000000000001</v>
      </c>
      <c r="E224" s="115">
        <v>186.20599999999999</v>
      </c>
      <c r="F224" s="39">
        <f t="shared" si="24"/>
        <v>11.910464754089558</v>
      </c>
      <c r="G224" s="169">
        <f t="shared" si="22"/>
        <v>3.1186943748698202E-4</v>
      </c>
      <c r="H224" s="115">
        <v>83.27</v>
      </c>
      <c r="I224" s="115">
        <v>194.99100000000001</v>
      </c>
      <c r="J224" s="167">
        <f t="shared" si="25"/>
        <v>42.704535081106307</v>
      </c>
      <c r="K224" s="168">
        <f t="shared" si="27"/>
        <v>9.8241249742738219E-5</v>
      </c>
      <c r="L224" s="169">
        <f t="shared" si="26"/>
        <v>26.633841719706979</v>
      </c>
      <c r="M224" s="180"/>
    </row>
    <row r="225" spans="1:13" ht="18.75" x14ac:dyDescent="0.4">
      <c r="A225" s="11"/>
      <c r="B225" s="174">
        <v>536</v>
      </c>
      <c r="C225" s="56" t="s">
        <v>242</v>
      </c>
      <c r="D225" s="115">
        <v>0.53300000000000003</v>
      </c>
      <c r="E225" s="115">
        <v>0.71499999999999997</v>
      </c>
      <c r="F225" s="39">
        <f t="shared" si="24"/>
        <v>74.545454545454547</v>
      </c>
      <c r="G225" s="169">
        <f t="shared" si="22"/>
        <v>7.4951037145171527E-6</v>
      </c>
      <c r="H225" s="115">
        <v>21.637</v>
      </c>
      <c r="I225" s="115">
        <v>6.95</v>
      </c>
      <c r="J225" s="167">
        <f t="shared" si="25"/>
        <v>311.32374100719426</v>
      </c>
      <c r="K225" s="168">
        <f t="shared" si="27"/>
        <v>2.5527151683482972E-5</v>
      </c>
      <c r="L225" s="169">
        <f t="shared" si="26"/>
        <v>2.4633729260063779</v>
      </c>
      <c r="M225" s="180"/>
    </row>
    <row r="226" spans="1:13" ht="18.75" x14ac:dyDescent="0.4">
      <c r="A226" s="11"/>
      <c r="B226" s="174">
        <v>537</v>
      </c>
      <c r="C226" s="56" t="s">
        <v>243</v>
      </c>
      <c r="D226" s="115">
        <v>0.436</v>
      </c>
      <c r="E226" s="115">
        <v>34.96</v>
      </c>
      <c r="F226" s="39">
        <f t="shared" si="24"/>
        <v>1.2471395881006864</v>
      </c>
      <c r="G226" s="169">
        <f t="shared" si="22"/>
        <v>6.1310792111247253E-6</v>
      </c>
      <c r="H226" s="115">
        <v>218.34</v>
      </c>
      <c r="I226" s="115">
        <v>320.47000000000003</v>
      </c>
      <c r="J226" s="167">
        <f t="shared" si="25"/>
        <v>68.131182325958733</v>
      </c>
      <c r="K226" s="168">
        <f t="shared" si="27"/>
        <v>2.5759570636278928E-4</v>
      </c>
      <c r="L226" s="169">
        <f t="shared" si="26"/>
        <v>0.19968855912796554</v>
      </c>
      <c r="M226" s="180"/>
    </row>
    <row r="227" spans="1:13" ht="18.75" x14ac:dyDescent="0.4">
      <c r="A227" s="11"/>
      <c r="B227" s="174">
        <v>538</v>
      </c>
      <c r="C227" s="56" t="s">
        <v>244</v>
      </c>
      <c r="D227" s="115">
        <v>839.24400000000003</v>
      </c>
      <c r="E227" s="115">
        <v>1748.9010000000001</v>
      </c>
      <c r="F227" s="39">
        <f t="shared" si="24"/>
        <v>47.986935795679685</v>
      </c>
      <c r="G227" s="169">
        <f t="shared" si="22"/>
        <v>1.1801540003351282E-2</v>
      </c>
      <c r="H227" s="115">
        <v>9787.8330000000005</v>
      </c>
      <c r="I227" s="115">
        <v>11406.54</v>
      </c>
      <c r="J227" s="167">
        <f t="shared" si="25"/>
        <v>85.808956966792735</v>
      </c>
      <c r="K227" s="168">
        <f t="shared" si="27"/>
        <v>1.154760353300366E-2</v>
      </c>
      <c r="L227" s="169">
        <f t="shared" si="26"/>
        <v>8.5743596156575208</v>
      </c>
      <c r="M227" s="180"/>
    </row>
    <row r="228" spans="1:13" ht="18.75" x14ac:dyDescent="0.4">
      <c r="A228" s="11"/>
      <c r="B228" s="174">
        <v>539</v>
      </c>
      <c r="C228" s="56" t="s">
        <v>245</v>
      </c>
      <c r="D228" s="114">
        <v>0.25600000000000001</v>
      </c>
      <c r="E228" s="114"/>
      <c r="F228" s="39" t="s">
        <v>294</v>
      </c>
      <c r="G228" s="169"/>
      <c r="H228" s="115">
        <v>14.804</v>
      </c>
      <c r="I228" s="115">
        <v>89.129000000000005</v>
      </c>
      <c r="J228" s="167">
        <f t="shared" si="25"/>
        <v>16.60963322824221</v>
      </c>
      <c r="K228" s="168">
        <f t="shared" si="27"/>
        <v>1.7465635417215043E-5</v>
      </c>
      <c r="L228" s="169">
        <f t="shared" si="26"/>
        <v>1.7292623615239124</v>
      </c>
      <c r="M228" s="180"/>
    </row>
    <row r="229" spans="1:13" ht="18.75" x14ac:dyDescent="0.4">
      <c r="A229" s="11"/>
      <c r="B229" s="174">
        <v>540</v>
      </c>
      <c r="C229" s="56" t="s">
        <v>246</v>
      </c>
      <c r="D229" s="115">
        <v>320.04700000000003</v>
      </c>
      <c r="E229" s="115">
        <v>535.48500000000001</v>
      </c>
      <c r="F229" s="39">
        <f t="shared" si="24"/>
        <v>59.767687236804022</v>
      </c>
      <c r="G229" s="169">
        <f t="shared" si="22"/>
        <v>4.5005355694560439E-3</v>
      </c>
      <c r="H229" s="115">
        <v>1180.221</v>
      </c>
      <c r="I229" s="115">
        <v>1830.5329999999999</v>
      </c>
      <c r="J229" s="167">
        <f t="shared" si="25"/>
        <v>64.474172276599234</v>
      </c>
      <c r="K229" s="168">
        <f t="shared" si="27"/>
        <v>1.3924148674507536E-3</v>
      </c>
      <c r="L229" s="169">
        <f t="shared" si="26"/>
        <v>27.117548323576692</v>
      </c>
      <c r="M229" s="180"/>
    </row>
    <row r="230" spans="1:13" ht="18.75" x14ac:dyDescent="0.4">
      <c r="A230" s="11"/>
      <c r="B230" s="174">
        <v>541</v>
      </c>
      <c r="C230" s="56" t="s">
        <v>247</v>
      </c>
      <c r="D230" s="115">
        <v>372.03300000000002</v>
      </c>
      <c r="E230" s="115">
        <v>330.9</v>
      </c>
      <c r="F230" s="39">
        <f t="shared" si="24"/>
        <v>112.43064369900273</v>
      </c>
      <c r="G230" s="169">
        <f t="shared" si="22"/>
        <v>5.2315683306246898E-3</v>
      </c>
      <c r="H230" s="115">
        <v>8487.7270000000008</v>
      </c>
      <c r="I230" s="115">
        <v>7286.2219999999998</v>
      </c>
      <c r="J230" s="167">
        <f t="shared" si="25"/>
        <v>116.49009596468514</v>
      </c>
      <c r="K230" s="168">
        <f t="shared" si="27"/>
        <v>1.0013749344964362E-2</v>
      </c>
      <c r="L230" s="169">
        <f t="shared" si="26"/>
        <v>4.3831876307991529</v>
      </c>
      <c r="M230" s="180"/>
    </row>
    <row r="231" spans="1:13" ht="18.75" x14ac:dyDescent="0.4">
      <c r="A231" s="11"/>
      <c r="B231" s="174">
        <v>542</v>
      </c>
      <c r="C231" s="56" t="s">
        <v>248</v>
      </c>
      <c r="D231" s="115">
        <v>31.664999999999999</v>
      </c>
      <c r="E231" s="115">
        <v>15.012</v>
      </c>
      <c r="F231" s="39">
        <f t="shared" si="24"/>
        <v>210.93125499600319</v>
      </c>
      <c r="G231" s="169">
        <f t="shared" si="22"/>
        <v>4.4527665876207428E-4</v>
      </c>
      <c r="H231" s="115">
        <v>1288.377</v>
      </c>
      <c r="I231" s="115">
        <v>1364.3009999999999</v>
      </c>
      <c r="J231" s="167">
        <f t="shared" si="25"/>
        <v>94.434952404198185</v>
      </c>
      <c r="K231" s="168">
        <f t="shared" si="27"/>
        <v>1.5200164119106502E-3</v>
      </c>
      <c r="L231" s="169">
        <f t="shared" si="26"/>
        <v>2.4577433468619825</v>
      </c>
      <c r="M231" s="180"/>
    </row>
    <row r="232" spans="1:13" ht="18.75" x14ac:dyDescent="0.4">
      <c r="A232" s="11"/>
      <c r="B232" s="174">
        <v>543</v>
      </c>
      <c r="C232" s="56" t="s">
        <v>249</v>
      </c>
      <c r="D232" s="115">
        <v>2243.9789999999998</v>
      </c>
      <c r="E232" s="115">
        <v>2584.6509999999998</v>
      </c>
      <c r="F232" s="39">
        <f t="shared" si="24"/>
        <v>86.819419720496114</v>
      </c>
      <c r="G232" s="169">
        <f t="shared" si="22"/>
        <v>3.1555075681423045E-2</v>
      </c>
      <c r="H232" s="115">
        <v>10075.343999999999</v>
      </c>
      <c r="I232" s="115">
        <v>8762.24</v>
      </c>
      <c r="J232" s="167">
        <f t="shared" si="25"/>
        <v>114.9859396683953</v>
      </c>
      <c r="K232" s="168">
        <f t="shared" si="27"/>
        <v>1.1886806606797154E-2</v>
      </c>
      <c r="L232" s="169">
        <f t="shared" si="26"/>
        <v>22.271983964021477</v>
      </c>
      <c r="M232" s="180"/>
    </row>
    <row r="233" spans="1:13" ht="18.75" x14ac:dyDescent="0.4">
      <c r="A233" s="11"/>
      <c r="B233" s="174">
        <v>544</v>
      </c>
      <c r="C233" s="56" t="s">
        <v>250</v>
      </c>
      <c r="D233" s="120"/>
      <c r="E233" s="120"/>
      <c r="F233" s="39"/>
      <c r="G233" s="169"/>
      <c r="H233" s="115">
        <v>8765.4130000000005</v>
      </c>
      <c r="I233" s="115">
        <v>9187.2839999999997</v>
      </c>
      <c r="J233" s="167">
        <f t="shared" si="25"/>
        <v>95.408098846187855</v>
      </c>
      <c r="K233" s="168">
        <f t="shared" si="27"/>
        <v>1.0341360965909022E-2</v>
      </c>
      <c r="L233" s="169">
        <f t="shared" si="26"/>
        <v>0</v>
      </c>
      <c r="M233" s="180"/>
    </row>
    <row r="234" spans="1:13" ht="18.75" x14ac:dyDescent="0.4">
      <c r="A234" s="11"/>
      <c r="B234" s="174">
        <v>545</v>
      </c>
      <c r="C234" s="56" t="s">
        <v>251</v>
      </c>
      <c r="D234" s="115">
        <v>695.19799999999998</v>
      </c>
      <c r="E234" s="115">
        <v>1595.56</v>
      </c>
      <c r="F234" s="39">
        <f t="shared" si="24"/>
        <v>43.570783925392966</v>
      </c>
      <c r="G234" s="169">
        <f t="shared" si="22"/>
        <v>9.7759495537052439E-3</v>
      </c>
      <c r="H234" s="115">
        <v>15994.467000000001</v>
      </c>
      <c r="I234" s="115">
        <v>6095.4669999999996</v>
      </c>
      <c r="J234" s="167">
        <f t="shared" si="25"/>
        <v>262.39936989241352</v>
      </c>
      <c r="K234" s="168">
        <f t="shared" si="27"/>
        <v>1.8870138429794465E-2</v>
      </c>
      <c r="L234" s="169">
        <f t="shared" si="26"/>
        <v>4.3464905707705048</v>
      </c>
      <c r="M234" s="180"/>
    </row>
    <row r="235" spans="1:13" ht="18.75" x14ac:dyDescent="0.4">
      <c r="A235" s="11"/>
      <c r="B235" s="174">
        <v>546</v>
      </c>
      <c r="C235" s="56" t="s">
        <v>252</v>
      </c>
      <c r="D235" s="115">
        <v>6880.11</v>
      </c>
      <c r="E235" s="115">
        <v>3632.3449999999998</v>
      </c>
      <c r="F235" s="39">
        <f t="shared" si="24"/>
        <v>189.41234932254508</v>
      </c>
      <c r="G235" s="169">
        <f t="shared" si="22"/>
        <v>9.6748851814796616E-2</v>
      </c>
      <c r="H235" s="115">
        <v>19368.384999999998</v>
      </c>
      <c r="I235" s="115">
        <v>12727.096</v>
      </c>
      <c r="J235" s="167">
        <f t="shared" si="25"/>
        <v>152.18228101681638</v>
      </c>
      <c r="K235" s="168">
        <f t="shared" si="27"/>
        <v>2.2850658675375342E-2</v>
      </c>
      <c r="L235" s="169">
        <f t="shared" si="26"/>
        <v>35.522373187026176</v>
      </c>
      <c r="M235" s="180"/>
    </row>
    <row r="236" spans="1:13" ht="18.75" x14ac:dyDescent="0.4">
      <c r="A236" s="11"/>
      <c r="B236" s="174">
        <v>547</v>
      </c>
      <c r="C236" s="56" t="s">
        <v>253</v>
      </c>
      <c r="D236" s="115">
        <v>3.99</v>
      </c>
      <c r="E236" s="115">
        <v>1.4330000000000001</v>
      </c>
      <c r="F236" s="39">
        <f t="shared" si="24"/>
        <v>278.4368457780879</v>
      </c>
      <c r="G236" s="169">
        <f t="shared" si="22"/>
        <v>5.6107812046760669E-5</v>
      </c>
      <c r="H236" s="115">
        <v>735.04399999999998</v>
      </c>
      <c r="I236" s="115">
        <v>623.279</v>
      </c>
      <c r="J236" s="167">
        <f t="shared" si="25"/>
        <v>117.93177694098469</v>
      </c>
      <c r="K236" s="168">
        <f t="shared" si="27"/>
        <v>8.6719876517234618E-4</v>
      </c>
      <c r="L236" s="169">
        <f t="shared" si="26"/>
        <v>0.54282464723200241</v>
      </c>
      <c r="M236" s="180"/>
    </row>
    <row r="237" spans="1:13" ht="18.75" x14ac:dyDescent="0.4">
      <c r="A237" s="11"/>
      <c r="B237" s="174">
        <v>548</v>
      </c>
      <c r="C237" s="56" t="s">
        <v>254</v>
      </c>
      <c r="D237" s="115">
        <v>0.34699999999999998</v>
      </c>
      <c r="E237" s="115">
        <v>0.21199999999999999</v>
      </c>
      <c r="F237" s="39">
        <f t="shared" si="24"/>
        <v>163.67924528301887</v>
      </c>
      <c r="G237" s="169">
        <f t="shared" si="22"/>
        <v>4.8795515739914659E-6</v>
      </c>
      <c r="H237" s="115">
        <v>116.664</v>
      </c>
      <c r="I237" s="115">
        <v>110.45399999999999</v>
      </c>
      <c r="J237" s="167">
        <f t="shared" si="25"/>
        <v>105.62224998641969</v>
      </c>
      <c r="K237" s="168">
        <f t="shared" si="27"/>
        <v>1.3763921172074952E-4</v>
      </c>
      <c r="L237" s="169">
        <f t="shared" si="26"/>
        <v>0.29743536995131314</v>
      </c>
      <c r="M237" s="180"/>
    </row>
    <row r="238" spans="1:13" ht="18.75" x14ac:dyDescent="0.4">
      <c r="A238" s="11"/>
      <c r="B238" s="174">
        <v>549</v>
      </c>
      <c r="C238" s="56" t="s">
        <v>255</v>
      </c>
      <c r="D238" s="115">
        <v>379.48599999999999</v>
      </c>
      <c r="E238" s="115">
        <v>265.447</v>
      </c>
      <c r="F238" s="39">
        <f t="shared" si="24"/>
        <v>142.96111841535222</v>
      </c>
      <c r="G238" s="169">
        <f t="shared" si="22"/>
        <v>5.3363732236533885E-3</v>
      </c>
      <c r="H238" s="115">
        <v>3499.5329999999999</v>
      </c>
      <c r="I238" s="115">
        <v>3553.5909999999999</v>
      </c>
      <c r="J238" s="167">
        <f t="shared" si="25"/>
        <v>98.478778227432471</v>
      </c>
      <c r="K238" s="168">
        <f t="shared" si="27"/>
        <v>4.1287197722583635E-3</v>
      </c>
      <c r="L238" s="169">
        <f t="shared" si="26"/>
        <v>10.843904029480505</v>
      </c>
      <c r="M238" s="180"/>
    </row>
    <row r="239" spans="1:13" ht="18.75" x14ac:dyDescent="0.4">
      <c r="A239" s="11"/>
      <c r="B239" s="174">
        <v>550</v>
      </c>
      <c r="C239" s="56" t="s">
        <v>256</v>
      </c>
      <c r="D239" s="115"/>
      <c r="E239" s="115">
        <v>0.44900000000000001</v>
      </c>
      <c r="F239" s="39" t="s">
        <v>296</v>
      </c>
      <c r="G239" s="169"/>
      <c r="H239" s="115">
        <v>1065.806</v>
      </c>
      <c r="I239" s="115">
        <v>1335.7760000000001</v>
      </c>
      <c r="J239" s="167">
        <f t="shared" si="25"/>
        <v>79.789276046283206</v>
      </c>
      <c r="K239" s="168">
        <f t="shared" si="27"/>
        <v>1.2574290071251215E-3</v>
      </c>
      <c r="L239" s="169">
        <f t="shared" si="26"/>
        <v>0</v>
      </c>
      <c r="M239" s="180"/>
    </row>
    <row r="240" spans="1:13" ht="18.75" x14ac:dyDescent="0.4">
      <c r="A240" s="11"/>
      <c r="B240" s="174">
        <v>551</v>
      </c>
      <c r="C240" s="56" t="s">
        <v>257</v>
      </c>
      <c r="D240" s="115">
        <v>41312.383000000002</v>
      </c>
      <c r="E240" s="115">
        <v>30791.789000000001</v>
      </c>
      <c r="F240" s="39">
        <f t="shared" si="24"/>
        <v>134.16688130722122</v>
      </c>
      <c r="G240" s="169">
        <f t="shared" si="22"/>
        <v>0.58093920314982228</v>
      </c>
      <c r="H240" s="115">
        <v>1109830.621</v>
      </c>
      <c r="I240" s="115">
        <v>614923.29</v>
      </c>
      <c r="J240" s="167">
        <f t="shared" si="25"/>
        <v>180.48277550196545</v>
      </c>
      <c r="K240" s="168">
        <f t="shared" si="27"/>
        <v>1.3093688868716136</v>
      </c>
      <c r="L240" s="169">
        <f t="shared" si="26"/>
        <v>3.7224043217311804</v>
      </c>
      <c r="M240" s="180"/>
    </row>
    <row r="241" spans="1:13" ht="18.75" x14ac:dyDescent="0.4">
      <c r="A241" s="11"/>
      <c r="B241" s="174">
        <v>552</v>
      </c>
      <c r="C241" s="56" t="s">
        <v>258</v>
      </c>
      <c r="D241" s="115"/>
      <c r="E241" s="115">
        <v>1.75</v>
      </c>
      <c r="F241" s="39" t="s">
        <v>296</v>
      </c>
      <c r="G241" s="169"/>
      <c r="H241" s="115">
        <v>80.929000000000002</v>
      </c>
      <c r="I241" s="115">
        <v>27.643000000000001</v>
      </c>
      <c r="J241" s="167">
        <f t="shared" si="25"/>
        <v>292.76489527185907</v>
      </c>
      <c r="K241" s="168">
        <f t="shared" si="27"/>
        <v>9.547935751687358E-5</v>
      </c>
      <c r="L241" s="169">
        <f t="shared" si="26"/>
        <v>0</v>
      </c>
      <c r="M241" s="180"/>
    </row>
    <row r="242" spans="1:13" ht="18.75" x14ac:dyDescent="0.4">
      <c r="A242" s="11"/>
      <c r="B242" s="174">
        <v>553</v>
      </c>
      <c r="C242" s="56" t="s">
        <v>259</v>
      </c>
      <c r="D242" s="115">
        <v>559.83799999999997</v>
      </c>
      <c r="E242" s="115">
        <v>741.51099999999997</v>
      </c>
      <c r="F242" s="39">
        <f t="shared" si="24"/>
        <v>75.499621718356167</v>
      </c>
      <c r="G242" s="169">
        <f t="shared" ref="G242:G243" si="28">D242/$D$7*100</f>
        <v>7.872502576600101E-3</v>
      </c>
      <c r="H242" s="115">
        <v>992.07399999999996</v>
      </c>
      <c r="I242" s="115">
        <v>1149.039</v>
      </c>
      <c r="J242" s="167">
        <f t="shared" si="25"/>
        <v>86.339454100339495</v>
      </c>
      <c r="K242" s="168">
        <f t="shared" si="27"/>
        <v>1.1704406100309509E-3</v>
      </c>
      <c r="L242" s="169">
        <f t="shared" si="26"/>
        <v>56.431072682078153</v>
      </c>
      <c r="M242" s="180"/>
    </row>
    <row r="243" spans="1:13" ht="18.75" x14ac:dyDescent="0.4">
      <c r="A243" s="11"/>
      <c r="B243" s="174">
        <v>554</v>
      </c>
      <c r="C243" s="56" t="s">
        <v>260</v>
      </c>
      <c r="D243" s="115">
        <v>172.85400000000001</v>
      </c>
      <c r="E243" s="115">
        <v>492.72800000000001</v>
      </c>
      <c r="F243" s="39">
        <f t="shared" si="24"/>
        <v>35.081018330600251</v>
      </c>
      <c r="G243" s="169">
        <f t="shared" si="28"/>
        <v>2.4306916650453057E-3</v>
      </c>
      <c r="H243" s="115">
        <v>1889.625</v>
      </c>
      <c r="I243" s="115">
        <v>1983.326</v>
      </c>
      <c r="J243" s="167">
        <f t="shared" si="25"/>
        <v>95.275562363423859</v>
      </c>
      <c r="K243" s="168">
        <f t="shared" si="27"/>
        <v>2.2293637750104684E-3</v>
      </c>
      <c r="L243" s="169">
        <f t="shared" si="26"/>
        <v>9.1475292716808898</v>
      </c>
      <c r="M243" s="180"/>
    </row>
    <row r="244" spans="1:13" ht="18.75" x14ac:dyDescent="0.4">
      <c r="A244" s="11"/>
      <c r="B244" s="174">
        <v>555</v>
      </c>
      <c r="C244" s="56" t="s">
        <v>261</v>
      </c>
      <c r="D244" s="114"/>
      <c r="E244" s="114"/>
      <c r="F244" s="39"/>
      <c r="G244" s="169"/>
      <c r="H244" s="115">
        <v>10412.23</v>
      </c>
      <c r="I244" s="115">
        <v>1541.2190000000001</v>
      </c>
      <c r="J244" s="167">
        <f t="shared" si="25"/>
        <v>675.58406689769583</v>
      </c>
      <c r="K244" s="168">
        <f t="shared" si="27"/>
        <v>1.2284261892744459E-2</v>
      </c>
      <c r="L244" s="169">
        <f t="shared" si="26"/>
        <v>0</v>
      </c>
      <c r="M244" s="180"/>
    </row>
    <row r="245" spans="1:13" ht="18.75" x14ac:dyDescent="0.4">
      <c r="A245" s="11"/>
      <c r="B245" s="174">
        <v>556</v>
      </c>
      <c r="C245" s="56" t="s">
        <v>289</v>
      </c>
      <c r="D245" s="114"/>
      <c r="E245" s="114"/>
      <c r="F245" s="39"/>
      <c r="G245" s="169"/>
      <c r="H245" s="115">
        <v>203.72200000000001</v>
      </c>
      <c r="I245" s="115">
        <v>152.88200000000001</v>
      </c>
      <c r="J245" s="167">
        <f t="shared" si="25"/>
        <v>133.25440535838098</v>
      </c>
      <c r="K245" s="168">
        <f t="shared" si="27"/>
        <v>2.4034951219034604E-4</v>
      </c>
      <c r="L245" s="169">
        <f t="shared" si="26"/>
        <v>0</v>
      </c>
      <c r="M245" s="180"/>
    </row>
    <row r="246" spans="1:13" ht="18.75" x14ac:dyDescent="0.4">
      <c r="A246" s="11"/>
      <c r="B246" s="174">
        <v>558</v>
      </c>
      <c r="C246" s="56" t="s">
        <v>263</v>
      </c>
      <c r="D246" s="114">
        <v>0.88</v>
      </c>
      <c r="E246" s="114"/>
      <c r="F246" s="39" t="s">
        <v>294</v>
      </c>
      <c r="G246" s="169"/>
      <c r="H246" s="115">
        <v>13.912000000000001</v>
      </c>
      <c r="I246" s="115">
        <v>17.815999999999999</v>
      </c>
      <c r="J246" s="167">
        <f t="shared" si="25"/>
        <v>78.0871127076785</v>
      </c>
      <c r="K246" s="168">
        <f t="shared" si="27"/>
        <v>1.6413261275621164E-5</v>
      </c>
      <c r="L246" s="169">
        <f t="shared" si="26"/>
        <v>6.3254744105807932</v>
      </c>
      <c r="M246" s="180"/>
    </row>
    <row r="247" spans="1:13" ht="18.75" x14ac:dyDescent="0.4">
      <c r="A247" s="11"/>
      <c r="B247" s="174">
        <v>559</v>
      </c>
      <c r="C247" s="56" t="s">
        <v>264</v>
      </c>
      <c r="D247" s="114">
        <v>0.32600000000000001</v>
      </c>
      <c r="E247" s="114"/>
      <c r="F247" s="39" t="s">
        <v>294</v>
      </c>
      <c r="G247" s="169"/>
      <c r="H247" s="115">
        <v>6.2779999999999996</v>
      </c>
      <c r="I247" s="115">
        <v>5.39</v>
      </c>
      <c r="J247" s="167">
        <f t="shared" si="25"/>
        <v>116.47495361781075</v>
      </c>
      <c r="K247" s="168">
        <f t="shared" si="27"/>
        <v>7.4067319068681462E-6</v>
      </c>
      <c r="L247" s="169">
        <f t="shared" si="26"/>
        <v>5.1927365402994594</v>
      </c>
      <c r="M247" s="180"/>
    </row>
    <row r="248" spans="1:13" ht="18.75" x14ac:dyDescent="0.4">
      <c r="A248" s="38"/>
      <c r="B248" s="189">
        <v>560</v>
      </c>
      <c r="C248" s="185" t="s">
        <v>265</v>
      </c>
      <c r="D248" s="114"/>
      <c r="E248" s="114"/>
      <c r="F248" s="39"/>
      <c r="G248" s="169"/>
      <c r="H248" s="115">
        <v>7314.7889999999998</v>
      </c>
      <c r="I248" s="115">
        <v>0.61499999999999999</v>
      </c>
      <c r="J248" s="167">
        <f t="shared" si="25"/>
        <v>1189396.5853658535</v>
      </c>
      <c r="K248" s="168">
        <f t="shared" si="27"/>
        <v>8.6299269000172252E-3</v>
      </c>
      <c r="L248" s="169">
        <f t="shared" si="26"/>
        <v>0</v>
      </c>
      <c r="M248" s="180"/>
    </row>
    <row r="249" spans="1:13" ht="19.5" thickBot="1" x14ac:dyDescent="0.45">
      <c r="A249" s="20" t="s">
        <v>266</v>
      </c>
      <c r="B249" s="21" t="s">
        <v>267</v>
      </c>
      <c r="C249" s="22"/>
      <c r="D249" s="109">
        <f>SUM(D192:D248)</f>
        <v>75932.112000000008</v>
      </c>
      <c r="E249" s="125">
        <f>SUM(E192:E248)</f>
        <v>71040.838999999993</v>
      </c>
      <c r="F249" s="37">
        <f>D249/E249*100</f>
        <v>106.88515657873918</v>
      </c>
      <c r="G249" s="150">
        <f>D249/$D$7*100</f>
        <v>1.0677655810550328</v>
      </c>
      <c r="H249" s="109">
        <f>SUM(H192:H248)</f>
        <v>1529226.0800000003</v>
      </c>
      <c r="I249" s="125">
        <f>SUM(I192:I248)</f>
        <v>921412.14500000014</v>
      </c>
      <c r="J249" s="108">
        <f t="shared" si="25"/>
        <v>165.96547899854306</v>
      </c>
      <c r="K249" s="35">
        <f t="shared" si="27"/>
        <v>1.8041681426490768</v>
      </c>
      <c r="L249" s="36">
        <f t="shared" si="26"/>
        <v>4.9653947832226351</v>
      </c>
      <c r="M249" s="180"/>
    </row>
    <row r="250" spans="1:13" ht="18.75" x14ac:dyDescent="0.4">
      <c r="A250" s="11"/>
      <c r="B250" s="174">
        <v>702</v>
      </c>
      <c r="C250" s="56" t="s">
        <v>269</v>
      </c>
      <c r="D250" s="121"/>
      <c r="E250" s="96"/>
      <c r="F250" s="39"/>
      <c r="G250" s="161"/>
      <c r="H250" s="110">
        <v>33.17</v>
      </c>
      <c r="I250" s="110">
        <v>946.83399999999995</v>
      </c>
      <c r="J250" s="190">
        <f t="shared" si="25"/>
        <v>3.5032540022855123</v>
      </c>
      <c r="K250" s="168">
        <f t="shared" si="27"/>
        <v>3.9133688650974264E-5</v>
      </c>
      <c r="L250" s="169">
        <f>D250/H250*100</f>
        <v>0</v>
      </c>
      <c r="M250" s="180"/>
    </row>
    <row r="251" spans="1:13" ht="19.5" thickBot="1" x14ac:dyDescent="0.45">
      <c r="A251" s="20" t="s">
        <v>270</v>
      </c>
      <c r="B251" s="21" t="s">
        <v>271</v>
      </c>
      <c r="C251" s="22" t="s">
        <v>269</v>
      </c>
      <c r="D251" s="109">
        <f>SUM(D250:D250)</f>
        <v>0</v>
      </c>
      <c r="E251" s="125">
        <f>SUM(E250:E250)</f>
        <v>0</v>
      </c>
      <c r="F251" s="37">
        <v>0</v>
      </c>
      <c r="G251" s="24">
        <f>D251/$D$7*100</f>
        <v>0</v>
      </c>
      <c r="H251" s="109">
        <f>SUM(H250:H250)</f>
        <v>33.17</v>
      </c>
      <c r="I251" s="125">
        <f>SUM(I250:I250)</f>
        <v>946.83399999999995</v>
      </c>
      <c r="J251" s="108">
        <f>H251/I251*100</f>
        <v>3.5032540022855123</v>
      </c>
      <c r="K251" s="35">
        <f>H251/$H$7*100</f>
        <v>3.9133688650974264E-5</v>
      </c>
      <c r="L251" s="36">
        <f>D251/H251*100</f>
        <v>0</v>
      </c>
      <c r="M251" s="180"/>
    </row>
  </sheetData>
  <mergeCells count="7">
    <mergeCell ref="H5:K5"/>
    <mergeCell ref="L5:L6"/>
    <mergeCell ref="A7:C7"/>
    <mergeCell ref="A5:A6"/>
    <mergeCell ref="B5:B6"/>
    <mergeCell ref="C5:C6"/>
    <mergeCell ref="D5:G5"/>
  </mergeCells>
  <phoneticPr fontId="5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E90C-9DCE-4C80-A215-56F007729F4D}">
  <sheetPr>
    <pageSetUpPr fitToPage="1"/>
  </sheetPr>
  <dimension ref="A1:L240"/>
  <sheetViews>
    <sheetView workbookViewId="0">
      <selection activeCell="M31" sqref="M31"/>
    </sheetView>
  </sheetViews>
  <sheetFormatPr defaultRowHeight="18.75" x14ac:dyDescent="0.4"/>
  <cols>
    <col min="1" max="1" width="6.625" style="199" customWidth="1"/>
    <col min="2" max="2" width="7.125" style="294" customWidth="1"/>
    <col min="3" max="3" width="19.125" style="199" customWidth="1"/>
    <col min="4" max="4" width="14.625" style="296" customWidth="1"/>
    <col min="5" max="7" width="6.625" style="199" customWidth="1"/>
    <col min="8" max="8" width="7.125" style="294" customWidth="1"/>
    <col min="9" max="9" width="19.125" style="199" customWidth="1"/>
    <col min="10" max="10" width="14.625" style="199" customWidth="1"/>
    <col min="11" max="11" width="6.625" style="199" customWidth="1"/>
    <col min="12" max="16384" width="9" style="199"/>
  </cols>
  <sheetData>
    <row r="1" spans="1:12" ht="15.75" customHeight="1" x14ac:dyDescent="0.4">
      <c r="A1" s="191" t="s">
        <v>364</v>
      </c>
      <c r="B1" s="192"/>
      <c r="C1" s="193"/>
      <c r="D1" s="194"/>
      <c r="E1" s="195"/>
      <c r="F1" s="196"/>
      <c r="G1" s="196"/>
      <c r="H1" s="197"/>
      <c r="I1" s="196"/>
      <c r="J1" s="196"/>
      <c r="K1" s="196"/>
      <c r="L1" s="198"/>
    </row>
    <row r="2" spans="1:12" ht="15.75" customHeight="1" x14ac:dyDescent="0.4">
      <c r="A2" s="200"/>
      <c r="B2" s="201"/>
      <c r="C2" s="202"/>
      <c r="D2" s="203"/>
      <c r="E2" s="204"/>
      <c r="F2" s="205"/>
      <c r="G2" s="205"/>
      <c r="H2" s="206"/>
      <c r="I2" s="205"/>
      <c r="J2" s="205"/>
      <c r="K2" s="205"/>
      <c r="L2" s="207"/>
    </row>
    <row r="3" spans="1:12" ht="15.75" customHeight="1" x14ac:dyDescent="0.4">
      <c r="A3" s="200" t="s">
        <v>297</v>
      </c>
      <c r="B3" s="201"/>
      <c r="C3" s="202"/>
      <c r="D3" s="203"/>
      <c r="E3" s="204"/>
      <c r="F3" s="205"/>
      <c r="G3" s="205"/>
      <c r="H3" s="206"/>
      <c r="I3" s="205"/>
      <c r="J3" s="205"/>
      <c r="K3" s="205"/>
      <c r="L3" s="207"/>
    </row>
    <row r="4" spans="1:12" ht="13.5" customHeight="1" thickBot="1" x14ac:dyDescent="0.45">
      <c r="A4" s="208" t="s">
        <v>1</v>
      </c>
      <c r="B4" s="201"/>
      <c r="C4" s="202"/>
      <c r="D4" s="209"/>
      <c r="E4" s="204" t="s">
        <v>298</v>
      </c>
      <c r="F4" s="205"/>
      <c r="G4" s="208" t="s">
        <v>273</v>
      </c>
      <c r="H4" s="201"/>
      <c r="I4" s="202"/>
      <c r="J4" s="200"/>
      <c r="K4" s="204" t="s">
        <v>298</v>
      </c>
      <c r="L4" s="207"/>
    </row>
    <row r="5" spans="1:12" ht="18.75" customHeight="1" thickBot="1" x14ac:dyDescent="0.45">
      <c r="A5" s="210" t="s">
        <v>3</v>
      </c>
      <c r="B5" s="211" t="s">
        <v>4</v>
      </c>
      <c r="C5" s="212" t="s">
        <v>5</v>
      </c>
      <c r="D5" s="213" t="s">
        <v>299</v>
      </c>
      <c r="E5" s="214" t="s">
        <v>300</v>
      </c>
      <c r="F5" s="205"/>
      <c r="G5" s="210" t="s">
        <v>3</v>
      </c>
      <c r="H5" s="211" t="s">
        <v>4</v>
      </c>
      <c r="I5" s="212" t="s">
        <v>5</v>
      </c>
      <c r="J5" s="211" t="s">
        <v>299</v>
      </c>
      <c r="K5" s="215" t="s">
        <v>300</v>
      </c>
      <c r="L5" s="207"/>
    </row>
    <row r="6" spans="1:12" ht="18.75" customHeight="1" x14ac:dyDescent="0.4">
      <c r="A6" s="432" t="s">
        <v>11</v>
      </c>
      <c r="B6" s="433"/>
      <c r="C6" s="433"/>
      <c r="D6" s="216">
        <f>D35+D57+D60+D104+D137+D162+D177+D231</f>
        <v>12480529734</v>
      </c>
      <c r="E6" s="217">
        <f>D6/$D$6*100</f>
        <v>100</v>
      </c>
      <c r="F6" s="196"/>
      <c r="G6" s="434" t="s">
        <v>280</v>
      </c>
      <c r="H6" s="435"/>
      <c r="I6" s="435"/>
      <c r="J6" s="218">
        <f>J31+J40+J44+J68+J97+J121+J134+J169</f>
        <v>5288726596</v>
      </c>
      <c r="K6" s="217">
        <f>J6/$J$6*100</f>
        <v>100</v>
      </c>
      <c r="L6" s="198"/>
    </row>
    <row r="7" spans="1:12" ht="18.75" customHeight="1" x14ac:dyDescent="0.4">
      <c r="A7" s="219"/>
      <c r="B7" s="220"/>
      <c r="C7" s="220"/>
      <c r="D7" s="221"/>
      <c r="E7" s="222"/>
      <c r="F7" s="205"/>
      <c r="G7" s="223"/>
      <c r="H7" s="224"/>
      <c r="I7" s="224"/>
      <c r="J7" s="224"/>
      <c r="K7" s="225"/>
      <c r="L7" s="207"/>
    </row>
    <row r="8" spans="1:12" ht="18.75" customHeight="1" x14ac:dyDescent="0.4">
      <c r="A8" s="226" t="s">
        <v>12</v>
      </c>
      <c r="B8" s="227">
        <v>103</v>
      </c>
      <c r="C8" s="228" t="s">
        <v>13</v>
      </c>
      <c r="D8" s="81">
        <v>271032739</v>
      </c>
      <c r="E8" s="225">
        <f t="shared" ref="E8:E71" si="0">D8/$D$6*100</f>
        <v>2.1716445117040255</v>
      </c>
      <c r="F8" s="205"/>
      <c r="G8" s="226" t="s">
        <v>12</v>
      </c>
      <c r="H8" s="227">
        <v>103</v>
      </c>
      <c r="I8" s="228" t="s">
        <v>13</v>
      </c>
      <c r="J8" s="81">
        <v>223052706</v>
      </c>
      <c r="K8" s="225">
        <f>J8/$J$6*100</f>
        <v>4.2175125136682334</v>
      </c>
    </row>
    <row r="9" spans="1:12" ht="18.75" customHeight="1" x14ac:dyDescent="0.4">
      <c r="A9" s="229"/>
      <c r="B9" s="227">
        <v>105</v>
      </c>
      <c r="C9" s="228" t="s">
        <v>14</v>
      </c>
      <c r="D9" s="81">
        <v>2527282323</v>
      </c>
      <c r="E9" s="225">
        <f t="shared" si="0"/>
        <v>20.249800103557046</v>
      </c>
      <c r="F9" s="205"/>
      <c r="G9" s="229"/>
      <c r="H9" s="227">
        <v>105</v>
      </c>
      <c r="I9" s="228" t="s">
        <v>14</v>
      </c>
      <c r="J9" s="81">
        <v>1843085262</v>
      </c>
      <c r="K9" s="225">
        <f t="shared" ref="K9:K39" si="1">J9/$J$6*100</f>
        <v>34.849320125452749</v>
      </c>
    </row>
    <row r="10" spans="1:12" ht="18.75" customHeight="1" x14ac:dyDescent="0.4">
      <c r="A10" s="229"/>
      <c r="B10" s="227">
        <v>106</v>
      </c>
      <c r="C10" s="228" t="s">
        <v>15</v>
      </c>
      <c r="D10" s="81">
        <v>434790393</v>
      </c>
      <c r="E10" s="225">
        <f t="shared" si="0"/>
        <v>3.4837495063653043</v>
      </c>
      <c r="F10" s="205"/>
      <c r="G10" s="229"/>
      <c r="H10" s="227">
        <v>106</v>
      </c>
      <c r="I10" s="228" t="s">
        <v>15</v>
      </c>
      <c r="J10" s="81">
        <v>166782408</v>
      </c>
      <c r="K10" s="225">
        <f t="shared" si="1"/>
        <v>3.1535456592923867</v>
      </c>
    </row>
    <row r="11" spans="1:12" ht="18.75" customHeight="1" x14ac:dyDescent="0.4">
      <c r="A11" s="229"/>
      <c r="B11" s="227">
        <v>107</v>
      </c>
      <c r="C11" s="228" t="s">
        <v>16</v>
      </c>
      <c r="D11" s="81">
        <v>16881568</v>
      </c>
      <c r="E11" s="225">
        <f t="shared" si="0"/>
        <v>0.13526323288995099</v>
      </c>
      <c r="F11" s="205"/>
      <c r="G11" s="229"/>
      <c r="H11" s="227">
        <v>107</v>
      </c>
      <c r="I11" s="228" t="s">
        <v>16</v>
      </c>
      <c r="J11" s="81">
        <v>775375</v>
      </c>
      <c r="K11" s="225">
        <f t="shared" si="1"/>
        <v>1.4660901559676693E-2</v>
      </c>
    </row>
    <row r="12" spans="1:12" ht="18.75" customHeight="1" x14ac:dyDescent="0.4">
      <c r="A12" s="229"/>
      <c r="B12" s="227">
        <v>108</v>
      </c>
      <c r="C12" s="228" t="s">
        <v>17</v>
      </c>
      <c r="D12" s="81">
        <v>192062734</v>
      </c>
      <c r="E12" s="225">
        <f t="shared" si="0"/>
        <v>1.5388988936645402</v>
      </c>
      <c r="F12" s="205"/>
      <c r="G12" s="229"/>
      <c r="H12" s="227">
        <v>108</v>
      </c>
      <c r="I12" s="228" t="s">
        <v>17</v>
      </c>
      <c r="J12" s="81">
        <v>1383482</v>
      </c>
      <c r="K12" s="225">
        <f t="shared" si="1"/>
        <v>2.6159075816971952E-2</v>
      </c>
    </row>
    <row r="13" spans="1:12" ht="18.75" customHeight="1" x14ac:dyDescent="0.4">
      <c r="A13" s="229"/>
      <c r="B13" s="227">
        <v>110</v>
      </c>
      <c r="C13" s="228" t="s">
        <v>18</v>
      </c>
      <c r="D13" s="81">
        <v>187851751</v>
      </c>
      <c r="E13" s="225">
        <f t="shared" si="0"/>
        <v>1.50515847487023</v>
      </c>
      <c r="F13" s="205"/>
      <c r="G13" s="229"/>
      <c r="H13" s="227">
        <v>110</v>
      </c>
      <c r="I13" s="228" t="s">
        <v>18</v>
      </c>
      <c r="J13" s="81">
        <v>311579851</v>
      </c>
      <c r="K13" s="225">
        <f t="shared" si="1"/>
        <v>5.8913964513812429</v>
      </c>
    </row>
    <row r="14" spans="1:12" ht="18.75" customHeight="1" x14ac:dyDescent="0.4">
      <c r="A14" s="229"/>
      <c r="B14" s="227">
        <v>111</v>
      </c>
      <c r="C14" s="228" t="s">
        <v>19</v>
      </c>
      <c r="D14" s="81">
        <v>746994570</v>
      </c>
      <c r="E14" s="225">
        <f t="shared" si="0"/>
        <v>5.9852793584955375</v>
      </c>
      <c r="F14" s="205"/>
      <c r="G14" s="229"/>
      <c r="H14" s="227">
        <v>111</v>
      </c>
      <c r="I14" s="228" t="s">
        <v>19</v>
      </c>
      <c r="J14" s="81">
        <v>366095642</v>
      </c>
      <c r="K14" s="225">
        <f t="shared" si="1"/>
        <v>6.9221888360969066</v>
      </c>
    </row>
    <row r="15" spans="1:12" ht="18.75" customHeight="1" x14ac:dyDescent="0.4">
      <c r="A15" s="229"/>
      <c r="B15" s="227">
        <v>112</v>
      </c>
      <c r="C15" s="228" t="s">
        <v>20</v>
      </c>
      <c r="D15" s="81">
        <v>91564043</v>
      </c>
      <c r="E15" s="225">
        <f t="shared" si="0"/>
        <v>0.73365510079718221</v>
      </c>
      <c r="F15" s="205"/>
      <c r="G15" s="229"/>
      <c r="H15" s="227">
        <v>112</v>
      </c>
      <c r="I15" s="228" t="s">
        <v>20</v>
      </c>
      <c r="J15" s="81">
        <v>38784631</v>
      </c>
      <c r="K15" s="225">
        <f t="shared" si="1"/>
        <v>0.7333453582065258</v>
      </c>
    </row>
    <row r="16" spans="1:12" ht="18.75" customHeight="1" x14ac:dyDescent="0.4">
      <c r="A16" s="229"/>
      <c r="B16" s="227">
        <v>113</v>
      </c>
      <c r="C16" s="228" t="s">
        <v>21</v>
      </c>
      <c r="D16" s="81">
        <v>154259870</v>
      </c>
      <c r="E16" s="225">
        <f t="shared" si="0"/>
        <v>1.2360041864229414</v>
      </c>
      <c r="F16" s="205"/>
      <c r="G16" s="229"/>
      <c r="H16" s="230">
        <v>113</v>
      </c>
      <c r="I16" s="228" t="s">
        <v>21</v>
      </c>
      <c r="J16" s="81">
        <v>154429261</v>
      </c>
      <c r="K16" s="225">
        <f t="shared" si="1"/>
        <v>2.9199705864318801</v>
      </c>
    </row>
    <row r="17" spans="1:11" ht="18.75" customHeight="1" x14ac:dyDescent="0.4">
      <c r="A17" s="229"/>
      <c r="B17" s="227">
        <v>116</v>
      </c>
      <c r="C17" s="228" t="s">
        <v>22</v>
      </c>
      <c r="D17" s="81">
        <v>2621178</v>
      </c>
      <c r="E17" s="225">
        <f t="shared" si="0"/>
        <v>2.10021373761025E-2</v>
      </c>
      <c r="F17" s="205"/>
      <c r="G17" s="229"/>
      <c r="H17" s="230">
        <v>117</v>
      </c>
      <c r="I17" s="228" t="s">
        <v>23</v>
      </c>
      <c r="J17" s="81">
        <v>121617365</v>
      </c>
      <c r="K17" s="225">
        <f t="shared" si="1"/>
        <v>2.2995585571011055</v>
      </c>
    </row>
    <row r="18" spans="1:11" ht="18.75" customHeight="1" x14ac:dyDescent="0.4">
      <c r="A18" s="229"/>
      <c r="B18" s="227">
        <v>117</v>
      </c>
      <c r="C18" s="228" t="s">
        <v>23</v>
      </c>
      <c r="D18" s="81">
        <v>148941508</v>
      </c>
      <c r="E18" s="225">
        <f t="shared" si="0"/>
        <v>1.1933909150846946</v>
      </c>
      <c r="F18" s="205"/>
      <c r="G18" s="229"/>
      <c r="H18" s="230">
        <v>118</v>
      </c>
      <c r="I18" s="228" t="s">
        <v>24</v>
      </c>
      <c r="J18" s="81">
        <v>200039927</v>
      </c>
      <c r="K18" s="225">
        <f t="shared" si="1"/>
        <v>3.7823835921353042</v>
      </c>
    </row>
    <row r="19" spans="1:11" ht="18.75" customHeight="1" x14ac:dyDescent="0.4">
      <c r="A19" s="229"/>
      <c r="B19" s="227">
        <v>118</v>
      </c>
      <c r="C19" s="228" t="s">
        <v>24</v>
      </c>
      <c r="D19" s="81">
        <v>233136323</v>
      </c>
      <c r="E19" s="225">
        <f t="shared" si="0"/>
        <v>1.8680002208951108</v>
      </c>
      <c r="F19" s="205"/>
      <c r="G19" s="229"/>
      <c r="H19" s="230">
        <v>120</v>
      </c>
      <c r="I19" s="228" t="s">
        <v>25</v>
      </c>
      <c r="J19" s="81">
        <v>24221394</v>
      </c>
      <c r="K19" s="225">
        <f t="shared" si="1"/>
        <v>0.45798158706708836</v>
      </c>
    </row>
    <row r="20" spans="1:11" ht="18.75" customHeight="1" x14ac:dyDescent="0.4">
      <c r="A20" s="229"/>
      <c r="B20" s="227">
        <v>120</v>
      </c>
      <c r="C20" s="228" t="s">
        <v>25</v>
      </c>
      <c r="D20" s="81">
        <v>2918266</v>
      </c>
      <c r="E20" s="225">
        <f t="shared" si="0"/>
        <v>2.3382549156146262E-2</v>
      </c>
      <c r="F20" s="205"/>
      <c r="G20" s="229"/>
      <c r="H20" s="230">
        <v>121</v>
      </c>
      <c r="I20" s="228" t="s">
        <v>26</v>
      </c>
      <c r="J20" s="81">
        <v>1733156</v>
      </c>
      <c r="K20" s="225">
        <f t="shared" si="1"/>
        <v>3.2770761894003568E-2</v>
      </c>
    </row>
    <row r="21" spans="1:11" ht="18.75" customHeight="1" x14ac:dyDescent="0.4">
      <c r="A21" s="229"/>
      <c r="B21" s="227">
        <v>121</v>
      </c>
      <c r="C21" s="228" t="s">
        <v>26</v>
      </c>
      <c r="D21" s="81">
        <v>2473631</v>
      </c>
      <c r="E21" s="225">
        <f t="shared" si="0"/>
        <v>1.9819919929049384E-2</v>
      </c>
      <c r="F21" s="205"/>
      <c r="G21" s="229"/>
      <c r="H21" s="230">
        <v>122</v>
      </c>
      <c r="I21" s="228" t="s">
        <v>27</v>
      </c>
      <c r="J21" s="81">
        <v>18287167</v>
      </c>
      <c r="K21" s="225">
        <f t="shared" si="1"/>
        <v>0.34577637297097291</v>
      </c>
    </row>
    <row r="22" spans="1:11" ht="18.75" customHeight="1" x14ac:dyDescent="0.4">
      <c r="A22" s="229"/>
      <c r="B22" s="227">
        <v>122</v>
      </c>
      <c r="C22" s="228" t="s">
        <v>27</v>
      </c>
      <c r="D22" s="81">
        <v>3372786</v>
      </c>
      <c r="E22" s="225">
        <f t="shared" si="0"/>
        <v>2.7024381752095906E-2</v>
      </c>
      <c r="F22" s="205"/>
      <c r="G22" s="229"/>
      <c r="H22" s="230">
        <v>123</v>
      </c>
      <c r="I22" s="228" t="s">
        <v>28</v>
      </c>
      <c r="J22" s="81">
        <v>59457978</v>
      </c>
      <c r="K22" s="225">
        <f t="shared" si="1"/>
        <v>1.1242399643984169</v>
      </c>
    </row>
    <row r="23" spans="1:11" ht="18.75" customHeight="1" x14ac:dyDescent="0.4">
      <c r="A23" s="229"/>
      <c r="B23" s="227">
        <v>123</v>
      </c>
      <c r="C23" s="228" t="s">
        <v>28</v>
      </c>
      <c r="D23" s="81">
        <v>207534273</v>
      </c>
      <c r="E23" s="225">
        <f t="shared" si="0"/>
        <v>1.6628642968144707</v>
      </c>
      <c r="F23" s="205"/>
      <c r="G23" s="229"/>
      <c r="H23" s="230">
        <v>124</v>
      </c>
      <c r="I23" s="228" t="s">
        <v>29</v>
      </c>
      <c r="J23" s="81">
        <v>2476208</v>
      </c>
      <c r="K23" s="225">
        <f t="shared" si="1"/>
        <v>4.6820495539943767E-2</v>
      </c>
    </row>
    <row r="24" spans="1:11" ht="18.75" customHeight="1" x14ac:dyDescent="0.4">
      <c r="A24" s="229"/>
      <c r="B24" s="227">
        <v>124</v>
      </c>
      <c r="C24" s="228" t="s">
        <v>29</v>
      </c>
      <c r="D24" s="81">
        <v>63621060</v>
      </c>
      <c r="E24" s="225">
        <f t="shared" si="0"/>
        <v>0.50976249691293751</v>
      </c>
      <c r="F24" s="205"/>
      <c r="G24" s="229"/>
      <c r="H24" s="230">
        <v>125</v>
      </c>
      <c r="I24" s="228" t="s">
        <v>30</v>
      </c>
      <c r="J24" s="81">
        <v>3347630</v>
      </c>
      <c r="K24" s="225">
        <f t="shared" si="1"/>
        <v>6.3297467532768631E-2</v>
      </c>
    </row>
    <row r="25" spans="1:11" ht="18.75" customHeight="1" x14ac:dyDescent="0.4">
      <c r="A25" s="229"/>
      <c r="B25" s="227">
        <v>125</v>
      </c>
      <c r="C25" s="228" t="s">
        <v>30</v>
      </c>
      <c r="D25" s="81">
        <v>4060849</v>
      </c>
      <c r="E25" s="225">
        <f t="shared" si="0"/>
        <v>3.2537473060436362E-2</v>
      </c>
      <c r="F25" s="205"/>
      <c r="G25" s="229"/>
      <c r="H25" s="230">
        <v>127</v>
      </c>
      <c r="I25" s="228" t="s">
        <v>32</v>
      </c>
      <c r="J25" s="81">
        <v>16324599</v>
      </c>
      <c r="K25" s="225">
        <f t="shared" si="1"/>
        <v>0.30866785612148517</v>
      </c>
    </row>
    <row r="26" spans="1:11" ht="18.75" customHeight="1" x14ac:dyDescent="0.4">
      <c r="A26" s="229"/>
      <c r="B26" s="227">
        <v>126</v>
      </c>
      <c r="C26" s="228" t="s">
        <v>31</v>
      </c>
      <c r="D26" s="81">
        <v>450842</v>
      </c>
      <c r="E26" s="225">
        <f t="shared" si="0"/>
        <v>3.6123626930016973E-3</v>
      </c>
      <c r="F26" s="205"/>
      <c r="G26" s="229"/>
      <c r="H26" s="230">
        <v>128</v>
      </c>
      <c r="I26" s="228" t="s">
        <v>33</v>
      </c>
      <c r="J26" s="81">
        <v>1324529</v>
      </c>
      <c r="K26" s="225">
        <f t="shared" si="1"/>
        <v>2.5044384048927306E-2</v>
      </c>
    </row>
    <row r="27" spans="1:11" ht="18.75" customHeight="1" x14ac:dyDescent="0.4">
      <c r="A27" s="229"/>
      <c r="B27" s="227">
        <v>127</v>
      </c>
      <c r="C27" s="228" t="s">
        <v>32</v>
      </c>
      <c r="D27" s="81">
        <v>33739850</v>
      </c>
      <c r="E27" s="225">
        <f t="shared" si="0"/>
        <v>0.27033988716107488</v>
      </c>
      <c r="F27" s="205"/>
      <c r="G27" s="229"/>
      <c r="H27" s="230">
        <v>129</v>
      </c>
      <c r="I27" s="228" t="s">
        <v>34</v>
      </c>
      <c r="J27" s="81">
        <v>129351</v>
      </c>
      <c r="K27" s="225">
        <f t="shared" si="1"/>
        <v>2.4457872353967304E-3</v>
      </c>
    </row>
    <row r="28" spans="1:11" ht="18.75" customHeight="1" x14ac:dyDescent="0.4">
      <c r="A28" s="229"/>
      <c r="B28" s="227">
        <v>128</v>
      </c>
      <c r="C28" s="228" t="s">
        <v>33</v>
      </c>
      <c r="D28" s="81">
        <v>432945</v>
      </c>
      <c r="E28" s="225">
        <f t="shared" si="0"/>
        <v>3.4689633311040672E-3</v>
      </c>
      <c r="F28" s="205"/>
      <c r="G28" s="229"/>
      <c r="H28" s="230">
        <v>131</v>
      </c>
      <c r="I28" s="228" t="s">
        <v>36</v>
      </c>
      <c r="J28" s="81">
        <v>21004</v>
      </c>
      <c r="K28" s="225">
        <f t="shared" si="1"/>
        <v>3.9714664047647814E-4</v>
      </c>
    </row>
    <row r="29" spans="1:11" ht="18.75" customHeight="1" x14ac:dyDescent="0.4">
      <c r="A29" s="229"/>
      <c r="B29" s="227">
        <v>129</v>
      </c>
      <c r="C29" s="228" t="s">
        <v>34</v>
      </c>
      <c r="D29" s="81">
        <v>1418413</v>
      </c>
      <c r="E29" s="225">
        <f t="shared" si="0"/>
        <v>1.1365006375778249E-2</v>
      </c>
      <c r="F29" s="205"/>
      <c r="G29" s="229"/>
      <c r="H29" s="231"/>
      <c r="I29" s="232" t="s">
        <v>38</v>
      </c>
      <c r="J29" s="233">
        <f>J15+J14+J16+J17+J18+J13+J19+J20+J21</f>
        <v>1236788394</v>
      </c>
      <c r="K29" s="234">
        <f t="shared" si="1"/>
        <v>23.385372103285029</v>
      </c>
    </row>
    <row r="30" spans="1:11" ht="18.75" customHeight="1" x14ac:dyDescent="0.4">
      <c r="A30" s="229"/>
      <c r="B30" s="227">
        <v>130</v>
      </c>
      <c r="C30" s="228" t="s">
        <v>35</v>
      </c>
      <c r="D30" s="81">
        <v>2698075</v>
      </c>
      <c r="E30" s="225">
        <f t="shared" si="0"/>
        <v>2.1618273082189669E-2</v>
      </c>
      <c r="F30" s="205"/>
      <c r="G30" s="235"/>
      <c r="H30" s="231"/>
      <c r="I30" s="236" t="s">
        <v>352</v>
      </c>
      <c r="J30" s="233">
        <f>J31-J29</f>
        <v>2318160532</v>
      </c>
      <c r="K30" s="234">
        <f t="shared" si="1"/>
        <v>43.832111377307434</v>
      </c>
    </row>
    <row r="31" spans="1:11" ht="18.75" customHeight="1" thickBot="1" x14ac:dyDescent="0.45">
      <c r="A31" s="229"/>
      <c r="B31" s="227">
        <v>131</v>
      </c>
      <c r="C31" s="228" t="s">
        <v>36</v>
      </c>
      <c r="D31" s="81">
        <v>949872</v>
      </c>
      <c r="E31" s="225">
        <f t="shared" si="0"/>
        <v>7.610830792000099E-3</v>
      </c>
      <c r="F31" s="205"/>
      <c r="G31" s="237" t="s">
        <v>40</v>
      </c>
      <c r="H31" s="238" t="s">
        <v>41</v>
      </c>
      <c r="I31" s="239"/>
      <c r="J31" s="240">
        <f>SUM(J8:J28)</f>
        <v>3554948926</v>
      </c>
      <c r="K31" s="241">
        <f t="shared" si="1"/>
        <v>67.217483480592463</v>
      </c>
    </row>
    <row r="32" spans="1:11" ht="18.75" customHeight="1" x14ac:dyDescent="0.4">
      <c r="A32" s="229"/>
      <c r="B32" s="227">
        <v>132</v>
      </c>
      <c r="C32" s="228" t="s">
        <v>37</v>
      </c>
      <c r="D32" s="81">
        <v>237253</v>
      </c>
      <c r="E32" s="225">
        <f t="shared" si="0"/>
        <v>1.9009850147118762E-3</v>
      </c>
      <c r="F32" s="205"/>
      <c r="G32" s="229" t="s">
        <v>42</v>
      </c>
      <c r="H32" s="242">
        <v>601</v>
      </c>
      <c r="I32" s="243" t="s">
        <v>43</v>
      </c>
      <c r="J32" s="82">
        <v>244053126</v>
      </c>
      <c r="K32" s="244">
        <f t="shared" si="1"/>
        <v>4.6145914629919353</v>
      </c>
    </row>
    <row r="33" spans="1:11" ht="18.75" customHeight="1" x14ac:dyDescent="0.4">
      <c r="A33" s="229"/>
      <c r="B33" s="245"/>
      <c r="C33" s="246" t="s">
        <v>38</v>
      </c>
      <c r="D33" s="247">
        <f>D15+D14+D16+D18+D19+D13+D17+D20+D21+D22</f>
        <v>1574133926</v>
      </c>
      <c r="E33" s="234">
        <f t="shared" si="0"/>
        <v>12.612717244779089</v>
      </c>
      <c r="F33" s="205"/>
      <c r="G33" s="229"/>
      <c r="H33" s="230">
        <v>602</v>
      </c>
      <c r="I33" s="248" t="s">
        <v>44</v>
      </c>
      <c r="J33" s="83">
        <v>30491267</v>
      </c>
      <c r="K33" s="225">
        <f t="shared" si="1"/>
        <v>0.57653324380695592</v>
      </c>
    </row>
    <row r="34" spans="1:11" ht="18.75" customHeight="1" x14ac:dyDescent="0.4">
      <c r="A34" s="229"/>
      <c r="B34" s="245"/>
      <c r="C34" s="246" t="s">
        <v>39</v>
      </c>
      <c r="D34" s="247">
        <f>D35-D33</f>
        <v>3757193189</v>
      </c>
      <c r="E34" s="234">
        <f t="shared" si="0"/>
        <v>30.104436823418574</v>
      </c>
      <c r="F34" s="205"/>
      <c r="G34" s="229"/>
      <c r="H34" s="230">
        <v>606</v>
      </c>
      <c r="I34" s="248" t="s">
        <v>46</v>
      </c>
      <c r="J34" s="83">
        <v>24591487</v>
      </c>
      <c r="K34" s="225">
        <f t="shared" si="1"/>
        <v>0.46497935852080491</v>
      </c>
    </row>
    <row r="35" spans="1:11" ht="18.75" customHeight="1" thickBot="1" x14ac:dyDescent="0.45">
      <c r="A35" s="249" t="s">
        <v>301</v>
      </c>
      <c r="B35" s="238" t="s">
        <v>41</v>
      </c>
      <c r="C35" s="250"/>
      <c r="D35" s="251">
        <f>SUM(D8:D32)</f>
        <v>5331327115</v>
      </c>
      <c r="E35" s="252">
        <f t="shared" si="0"/>
        <v>42.717154068197665</v>
      </c>
      <c r="F35" s="205"/>
      <c r="G35" s="229"/>
      <c r="H35" s="230">
        <v>610</v>
      </c>
      <c r="I35" s="248" t="s">
        <v>50</v>
      </c>
      <c r="J35" s="83">
        <v>17426</v>
      </c>
      <c r="K35" s="225">
        <f t="shared" si="1"/>
        <v>3.2949330398700759E-4</v>
      </c>
    </row>
    <row r="36" spans="1:11" ht="18.75" customHeight="1" x14ac:dyDescent="0.4">
      <c r="A36" s="253" t="s">
        <v>42</v>
      </c>
      <c r="B36" s="254">
        <v>601</v>
      </c>
      <c r="C36" s="255" t="s">
        <v>43</v>
      </c>
      <c r="D36" s="84">
        <v>511046220</v>
      </c>
      <c r="E36" s="225">
        <f t="shared" si="0"/>
        <v>4.0947478263505577</v>
      </c>
      <c r="F36" s="205"/>
      <c r="G36" s="229"/>
      <c r="H36" s="230">
        <v>611</v>
      </c>
      <c r="I36" s="248" t="s">
        <v>51</v>
      </c>
      <c r="J36" s="83">
        <v>13844</v>
      </c>
      <c r="K36" s="225">
        <f t="shared" si="1"/>
        <v>2.6176433492460313E-4</v>
      </c>
    </row>
    <row r="37" spans="1:11" ht="18.75" customHeight="1" x14ac:dyDescent="0.4">
      <c r="A37" s="229"/>
      <c r="B37" s="227">
        <v>602</v>
      </c>
      <c r="C37" s="228" t="s">
        <v>44</v>
      </c>
      <c r="D37" s="81">
        <v>8897609</v>
      </c>
      <c r="E37" s="225">
        <f t="shared" si="0"/>
        <v>7.1291917808270169E-2</v>
      </c>
      <c r="F37" s="205"/>
      <c r="G37" s="229"/>
      <c r="H37" s="230">
        <v>612</v>
      </c>
      <c r="I37" s="248" t="s">
        <v>52</v>
      </c>
      <c r="J37" s="83">
        <v>1516824</v>
      </c>
      <c r="K37" s="225">
        <f t="shared" si="1"/>
        <v>2.8680325452013589E-2</v>
      </c>
    </row>
    <row r="38" spans="1:11" ht="18.75" customHeight="1" x14ac:dyDescent="0.4">
      <c r="A38" s="256"/>
      <c r="B38" s="227">
        <v>605</v>
      </c>
      <c r="C38" s="257" t="s">
        <v>45</v>
      </c>
      <c r="D38" s="81">
        <v>4117</v>
      </c>
      <c r="E38" s="225">
        <f t="shared" si="0"/>
        <v>3.2987381847937833E-5</v>
      </c>
      <c r="F38" s="205"/>
      <c r="G38" s="229"/>
      <c r="H38" s="230">
        <v>615</v>
      </c>
      <c r="I38" s="248" t="s">
        <v>55</v>
      </c>
      <c r="J38" s="83">
        <v>2434</v>
      </c>
      <c r="K38" s="225">
        <f t="shared" si="1"/>
        <v>4.6022420630344114E-5</v>
      </c>
    </row>
    <row r="39" spans="1:11" ht="18.75" customHeight="1" x14ac:dyDescent="0.4">
      <c r="A39" s="256"/>
      <c r="B39" s="227">
        <v>606</v>
      </c>
      <c r="C39" s="228" t="s">
        <v>46</v>
      </c>
      <c r="D39" s="81">
        <v>95518430</v>
      </c>
      <c r="E39" s="225">
        <f t="shared" si="0"/>
        <v>0.76533954916821001</v>
      </c>
      <c r="F39" s="205"/>
      <c r="G39" s="235"/>
      <c r="H39" s="230">
        <v>618</v>
      </c>
      <c r="I39" s="248" t="s">
        <v>57</v>
      </c>
      <c r="J39" s="83">
        <v>75576</v>
      </c>
      <c r="K39" s="225">
        <f t="shared" si="1"/>
        <v>1.4290018330151547E-3</v>
      </c>
    </row>
    <row r="40" spans="1:11" ht="18.75" customHeight="1" thickBot="1" x14ac:dyDescent="0.45">
      <c r="A40" s="256"/>
      <c r="B40" s="227">
        <v>607</v>
      </c>
      <c r="C40" s="258" t="s">
        <v>303</v>
      </c>
      <c r="D40" s="81">
        <v>36945</v>
      </c>
      <c r="E40" s="225">
        <f t="shared" si="0"/>
        <v>2.9602108874716136E-4</v>
      </c>
      <c r="F40" s="205"/>
      <c r="G40" s="237" t="s">
        <v>302</v>
      </c>
      <c r="H40" s="259" t="s">
        <v>67</v>
      </c>
      <c r="I40" s="239"/>
      <c r="J40" s="240">
        <f>SUM(J32:J39)</f>
        <v>300761984</v>
      </c>
      <c r="K40" s="252">
        <f>J40/$J$6*100</f>
        <v>5.6868506726642671</v>
      </c>
    </row>
    <row r="41" spans="1:11" ht="18.75" customHeight="1" x14ac:dyDescent="0.4">
      <c r="A41" s="229"/>
      <c r="B41" s="227">
        <v>609</v>
      </c>
      <c r="C41" s="260" t="s">
        <v>306</v>
      </c>
      <c r="D41" s="81">
        <v>2526</v>
      </c>
      <c r="E41" s="225">
        <f t="shared" si="0"/>
        <v>2.0239525515640265E-5</v>
      </c>
      <c r="F41" s="205"/>
      <c r="G41" s="229" t="s">
        <v>304</v>
      </c>
      <c r="H41" s="261">
        <v>301</v>
      </c>
      <c r="I41" s="262" t="s">
        <v>305</v>
      </c>
      <c r="J41" s="82">
        <v>188415</v>
      </c>
      <c r="K41" s="225">
        <f t="shared" ref="K41:K104" si="2">J41/$J$6*100</f>
        <v>3.5625778073402983E-3</v>
      </c>
    </row>
    <row r="42" spans="1:11" ht="18.75" customHeight="1" x14ac:dyDescent="0.4">
      <c r="A42" s="229"/>
      <c r="B42" s="227">
        <v>610</v>
      </c>
      <c r="C42" s="228" t="s">
        <v>50</v>
      </c>
      <c r="D42" s="81">
        <v>333679</v>
      </c>
      <c r="E42" s="225">
        <f t="shared" si="0"/>
        <v>2.673596450725783E-3</v>
      </c>
      <c r="F42" s="205"/>
      <c r="G42" s="229"/>
      <c r="H42" s="263">
        <v>302</v>
      </c>
      <c r="I42" s="243" t="s">
        <v>70</v>
      </c>
      <c r="J42" s="83">
        <v>84100400</v>
      </c>
      <c r="K42" s="225">
        <f t="shared" si="2"/>
        <v>1.59018240919482</v>
      </c>
    </row>
    <row r="43" spans="1:11" ht="18.75" customHeight="1" x14ac:dyDescent="0.4">
      <c r="A43" s="229"/>
      <c r="B43" s="227">
        <v>611</v>
      </c>
      <c r="C43" s="228" t="s">
        <v>51</v>
      </c>
      <c r="D43" s="81">
        <v>373024</v>
      </c>
      <c r="E43" s="225">
        <f t="shared" si="0"/>
        <v>2.9888474924569253E-3</v>
      </c>
      <c r="F43" s="205"/>
      <c r="G43" s="235"/>
      <c r="H43" s="230">
        <v>304</v>
      </c>
      <c r="I43" s="248" t="s">
        <v>71</v>
      </c>
      <c r="J43" s="83">
        <v>357032506</v>
      </c>
      <c r="K43" s="225">
        <f t="shared" si="2"/>
        <v>6.7508217624641986</v>
      </c>
    </row>
    <row r="44" spans="1:11" ht="18.75" customHeight="1" thickBot="1" x14ac:dyDescent="0.45">
      <c r="A44" s="229"/>
      <c r="B44" s="227">
        <v>612</v>
      </c>
      <c r="C44" s="228" t="s">
        <v>52</v>
      </c>
      <c r="D44" s="81">
        <v>1892953</v>
      </c>
      <c r="E44" s="225">
        <f t="shared" si="0"/>
        <v>1.5167248829535941E-2</v>
      </c>
      <c r="F44" s="205"/>
      <c r="G44" s="237" t="s">
        <v>72</v>
      </c>
      <c r="H44" s="259" t="s">
        <v>73</v>
      </c>
      <c r="I44" s="239"/>
      <c r="J44" s="240">
        <f>SUM(J41:J43)</f>
        <v>441321321</v>
      </c>
      <c r="K44" s="252">
        <f t="shared" si="2"/>
        <v>8.3445667494663596</v>
      </c>
    </row>
    <row r="45" spans="1:11" ht="18.75" customHeight="1" x14ac:dyDescent="0.4">
      <c r="A45" s="229"/>
      <c r="B45" s="227">
        <v>613</v>
      </c>
      <c r="C45" s="228" t="s">
        <v>53</v>
      </c>
      <c r="D45" s="81">
        <v>320228</v>
      </c>
      <c r="E45" s="225">
        <f t="shared" si="0"/>
        <v>2.565820576730978E-3</v>
      </c>
      <c r="F45" s="205"/>
      <c r="G45" s="229" t="s">
        <v>74</v>
      </c>
      <c r="H45" s="263">
        <v>305</v>
      </c>
      <c r="I45" s="264" t="s">
        <v>75</v>
      </c>
      <c r="J45" s="84">
        <v>16434477</v>
      </c>
      <c r="K45" s="244">
        <f t="shared" si="2"/>
        <v>0.31074544508369595</v>
      </c>
    </row>
    <row r="46" spans="1:11" ht="18.75" customHeight="1" x14ac:dyDescent="0.4">
      <c r="A46" s="229"/>
      <c r="B46" s="227">
        <v>614</v>
      </c>
      <c r="C46" s="228" t="s">
        <v>54</v>
      </c>
      <c r="D46" s="81">
        <v>312825</v>
      </c>
      <c r="E46" s="225">
        <f t="shared" si="0"/>
        <v>2.506504184255806E-3</v>
      </c>
      <c r="F46" s="205"/>
      <c r="G46" s="229"/>
      <c r="H46" s="230">
        <v>306</v>
      </c>
      <c r="I46" s="228" t="s">
        <v>76</v>
      </c>
      <c r="J46" s="81">
        <v>1426850</v>
      </c>
      <c r="K46" s="225">
        <f t="shared" si="2"/>
        <v>2.6979084172722472E-2</v>
      </c>
    </row>
    <row r="47" spans="1:11" ht="18.75" customHeight="1" x14ac:dyDescent="0.4">
      <c r="A47" s="229"/>
      <c r="B47" s="227">
        <v>615</v>
      </c>
      <c r="C47" s="228" t="s">
        <v>55</v>
      </c>
      <c r="D47" s="81">
        <v>135774</v>
      </c>
      <c r="E47" s="225">
        <f t="shared" si="0"/>
        <v>1.0878865151862792E-3</v>
      </c>
      <c r="F47" s="205"/>
      <c r="G47" s="229"/>
      <c r="H47" s="230">
        <v>307</v>
      </c>
      <c r="I47" s="228" t="s">
        <v>77</v>
      </c>
      <c r="J47" s="81">
        <v>175806</v>
      </c>
      <c r="K47" s="225">
        <f t="shared" si="2"/>
        <v>3.3241650293090708E-3</v>
      </c>
    </row>
    <row r="48" spans="1:11" ht="18.75" customHeight="1" x14ac:dyDescent="0.4">
      <c r="A48" s="229"/>
      <c r="B48" s="227">
        <v>617</v>
      </c>
      <c r="C48" s="228" t="s">
        <v>56</v>
      </c>
      <c r="D48" s="81">
        <v>263630</v>
      </c>
      <c r="E48" s="225">
        <f t="shared" si="0"/>
        <v>2.1123302104862404E-3</v>
      </c>
      <c r="F48" s="205"/>
      <c r="G48" s="229"/>
      <c r="H48" s="230">
        <v>309</v>
      </c>
      <c r="I48" s="228" t="s">
        <v>79</v>
      </c>
      <c r="J48" s="81">
        <v>9164</v>
      </c>
      <c r="K48" s="225">
        <f t="shared" si="2"/>
        <v>1.7327422459181325E-4</v>
      </c>
    </row>
    <row r="49" spans="1:11" ht="18.75" customHeight="1" x14ac:dyDescent="0.4">
      <c r="A49" s="229"/>
      <c r="B49" s="227">
        <v>618</v>
      </c>
      <c r="C49" s="265" t="s">
        <v>57</v>
      </c>
      <c r="D49" s="81">
        <v>1909261</v>
      </c>
      <c r="E49" s="225">
        <f t="shared" si="0"/>
        <v>1.5297916360062093E-2</v>
      </c>
      <c r="F49" s="205"/>
      <c r="G49" s="229"/>
      <c r="H49" s="230">
        <v>310</v>
      </c>
      <c r="I49" s="228" t="s">
        <v>80</v>
      </c>
      <c r="J49" s="81">
        <v>240676</v>
      </c>
      <c r="K49" s="225">
        <f t="shared" si="2"/>
        <v>4.5507362808663515E-3</v>
      </c>
    </row>
    <row r="50" spans="1:11" ht="18.75" customHeight="1" x14ac:dyDescent="0.4">
      <c r="A50" s="229"/>
      <c r="B50" s="227">
        <v>619</v>
      </c>
      <c r="C50" s="228" t="s">
        <v>58</v>
      </c>
      <c r="D50" s="81">
        <v>1166650</v>
      </c>
      <c r="E50" s="225">
        <f t="shared" si="0"/>
        <v>9.3477602703173849E-3</v>
      </c>
      <c r="F50" s="205"/>
      <c r="G50" s="229"/>
      <c r="H50" s="230">
        <v>311</v>
      </c>
      <c r="I50" s="228" t="s">
        <v>81</v>
      </c>
      <c r="J50" s="81">
        <v>111778</v>
      </c>
      <c r="K50" s="225">
        <f t="shared" si="2"/>
        <v>2.1135144343543979E-3</v>
      </c>
    </row>
    <row r="51" spans="1:11" ht="18.75" customHeight="1" x14ac:dyDescent="0.4">
      <c r="A51" s="229"/>
      <c r="B51" s="227">
        <v>620</v>
      </c>
      <c r="C51" s="228" t="s">
        <v>59</v>
      </c>
      <c r="D51" s="81">
        <v>3643314</v>
      </c>
      <c r="E51" s="225">
        <f t="shared" si="0"/>
        <v>2.9191982052450275E-2</v>
      </c>
      <c r="F51" s="205"/>
      <c r="G51" s="229"/>
      <c r="H51" s="230">
        <v>312</v>
      </c>
      <c r="I51" s="228" t="s">
        <v>82</v>
      </c>
      <c r="J51" s="81">
        <v>295538</v>
      </c>
      <c r="K51" s="225">
        <f t="shared" si="2"/>
        <v>5.5880748349427436E-3</v>
      </c>
    </row>
    <row r="52" spans="1:11" ht="18.75" customHeight="1" x14ac:dyDescent="0.4">
      <c r="A52" s="229"/>
      <c r="B52" s="227">
        <v>621</v>
      </c>
      <c r="C52" s="228" t="s">
        <v>60</v>
      </c>
      <c r="D52" s="81">
        <v>242820</v>
      </c>
      <c r="E52" s="225">
        <f t="shared" si="0"/>
        <v>1.9455904931543028E-3</v>
      </c>
      <c r="F52" s="205"/>
      <c r="G52" s="229"/>
      <c r="H52" s="230">
        <v>316</v>
      </c>
      <c r="I52" s="228" t="s">
        <v>307</v>
      </c>
      <c r="J52" s="81">
        <v>323</v>
      </c>
      <c r="K52" s="225">
        <f t="shared" si="2"/>
        <v>6.1073302644211783E-6</v>
      </c>
    </row>
    <row r="53" spans="1:11" ht="18.75" customHeight="1" x14ac:dyDescent="0.4">
      <c r="A53" s="266"/>
      <c r="B53" s="227">
        <v>624</v>
      </c>
      <c r="C53" s="228" t="s">
        <v>61</v>
      </c>
      <c r="D53" s="81">
        <v>4920</v>
      </c>
      <c r="E53" s="225">
        <f t="shared" si="0"/>
        <v>3.9421403617161558E-5</v>
      </c>
      <c r="F53" s="205"/>
      <c r="G53" s="229"/>
      <c r="H53" s="85">
        <v>320</v>
      </c>
      <c r="I53" s="86" t="s">
        <v>88</v>
      </c>
      <c r="J53" s="81">
        <v>1937</v>
      </c>
      <c r="K53" s="225">
        <f t="shared" si="2"/>
        <v>3.662507344329357E-5</v>
      </c>
    </row>
    <row r="54" spans="1:11" ht="18.75" customHeight="1" x14ac:dyDescent="0.4">
      <c r="A54" s="229"/>
      <c r="B54" s="227">
        <v>626</v>
      </c>
      <c r="C54" s="228" t="s">
        <v>63</v>
      </c>
      <c r="D54" s="81">
        <v>76290</v>
      </c>
      <c r="E54" s="225">
        <f t="shared" si="0"/>
        <v>6.1127213047830399E-4</v>
      </c>
      <c r="F54" s="205"/>
      <c r="G54" s="229"/>
      <c r="H54" s="85">
        <v>321</v>
      </c>
      <c r="I54" s="86" t="s">
        <v>308</v>
      </c>
      <c r="J54" s="81">
        <v>436</v>
      </c>
      <c r="K54" s="225">
        <f t="shared" si="2"/>
        <v>8.2439504498069169E-6</v>
      </c>
    </row>
    <row r="55" spans="1:11" ht="18.75" customHeight="1" x14ac:dyDescent="0.4">
      <c r="A55" s="229"/>
      <c r="B55" s="227">
        <v>627</v>
      </c>
      <c r="C55" s="228" t="s">
        <v>64</v>
      </c>
      <c r="D55" s="81">
        <v>813597</v>
      </c>
      <c r="E55" s="225">
        <f t="shared" si="0"/>
        <v>6.5189300241284137E-3</v>
      </c>
      <c r="F55" s="205"/>
      <c r="G55" s="229"/>
      <c r="H55" s="230">
        <v>322</v>
      </c>
      <c r="I55" s="228" t="s">
        <v>90</v>
      </c>
      <c r="J55" s="81">
        <v>17156</v>
      </c>
      <c r="K55" s="225">
        <f t="shared" si="2"/>
        <v>3.2438810531396203E-4</v>
      </c>
    </row>
    <row r="56" spans="1:11" ht="18.75" customHeight="1" x14ac:dyDescent="0.4">
      <c r="A56" s="229"/>
      <c r="B56" s="227">
        <v>628</v>
      </c>
      <c r="C56" s="228" t="s">
        <v>65</v>
      </c>
      <c r="D56" s="81">
        <v>68265</v>
      </c>
      <c r="E56" s="225">
        <f t="shared" si="0"/>
        <v>5.4697197518811661E-4</v>
      </c>
      <c r="F56" s="205"/>
      <c r="G56" s="229"/>
      <c r="H56" s="230">
        <v>323</v>
      </c>
      <c r="I56" s="86" t="s">
        <v>91</v>
      </c>
      <c r="J56" s="81">
        <v>396083</v>
      </c>
      <c r="K56" s="225">
        <f t="shared" si="2"/>
        <v>7.4891940963552122E-3</v>
      </c>
    </row>
    <row r="57" spans="1:11" ht="18.75" customHeight="1" thickBot="1" x14ac:dyDescent="0.45">
      <c r="A57" s="249" t="s">
        <v>66</v>
      </c>
      <c r="B57" s="238" t="s">
        <v>67</v>
      </c>
      <c r="C57" s="250"/>
      <c r="D57" s="251">
        <f>SUM(D36:D56)</f>
        <v>627063077</v>
      </c>
      <c r="E57" s="252">
        <f t="shared" si="0"/>
        <v>5.0243306202919227</v>
      </c>
      <c r="F57" s="205"/>
      <c r="G57" s="229"/>
      <c r="H57" s="230">
        <v>401</v>
      </c>
      <c r="I57" s="228" t="s">
        <v>107</v>
      </c>
      <c r="J57" s="81">
        <v>2373355</v>
      </c>
      <c r="K57" s="225">
        <f t="shared" si="2"/>
        <v>4.4875736283948378E-2</v>
      </c>
    </row>
    <row r="58" spans="1:11" ht="18.75" customHeight="1" x14ac:dyDescent="0.4">
      <c r="A58" s="229" t="s">
        <v>68</v>
      </c>
      <c r="B58" s="227">
        <v>302</v>
      </c>
      <c r="C58" s="228" t="s">
        <v>70</v>
      </c>
      <c r="D58" s="81">
        <v>194295377</v>
      </c>
      <c r="E58" s="225">
        <f t="shared" si="0"/>
        <v>1.5567879019645465</v>
      </c>
      <c r="F58" s="205"/>
      <c r="G58" s="229"/>
      <c r="H58" s="230">
        <v>402</v>
      </c>
      <c r="I58" s="228" t="s">
        <v>108</v>
      </c>
      <c r="J58" s="81">
        <v>104420</v>
      </c>
      <c r="K58" s="225">
        <f t="shared" si="2"/>
        <v>1.9743883164422896E-3</v>
      </c>
    </row>
    <row r="59" spans="1:11" ht="18.75" customHeight="1" x14ac:dyDescent="0.4">
      <c r="A59" s="229"/>
      <c r="B59" s="227">
        <v>304</v>
      </c>
      <c r="C59" s="228" t="s">
        <v>71</v>
      </c>
      <c r="D59" s="81">
        <v>2177005213</v>
      </c>
      <c r="E59" s="225">
        <f t="shared" si="0"/>
        <v>17.443211621613369</v>
      </c>
      <c r="F59" s="205"/>
      <c r="G59" s="229"/>
      <c r="H59" s="230">
        <v>403</v>
      </c>
      <c r="I59" s="228" t="s">
        <v>109</v>
      </c>
      <c r="J59" s="81">
        <v>4530</v>
      </c>
      <c r="K59" s="225">
        <f t="shared" si="2"/>
        <v>8.5653888847764517E-5</v>
      </c>
    </row>
    <row r="60" spans="1:11" ht="18.75" customHeight="1" thickBot="1" x14ac:dyDescent="0.45">
      <c r="A60" s="249" t="s">
        <v>310</v>
      </c>
      <c r="B60" s="238" t="s">
        <v>73</v>
      </c>
      <c r="C60" s="250"/>
      <c r="D60" s="251">
        <f>SUM(D58:D59)</f>
        <v>2371300590</v>
      </c>
      <c r="E60" s="252">
        <f t="shared" si="0"/>
        <v>18.999999523577916</v>
      </c>
      <c r="F60" s="205"/>
      <c r="G60" s="229"/>
      <c r="H60" s="230">
        <v>404</v>
      </c>
      <c r="I60" s="228" t="s">
        <v>110</v>
      </c>
      <c r="J60" s="81">
        <v>4293</v>
      </c>
      <c r="K60" s="225">
        <f t="shared" si="2"/>
        <v>8.1172658901424512E-5</v>
      </c>
    </row>
    <row r="61" spans="1:11" ht="18.75" customHeight="1" x14ac:dyDescent="0.4">
      <c r="A61" s="229" t="s">
        <v>74</v>
      </c>
      <c r="B61" s="254">
        <v>305</v>
      </c>
      <c r="C61" s="264" t="s">
        <v>75</v>
      </c>
      <c r="D61" s="84">
        <v>221895906</v>
      </c>
      <c r="E61" s="225">
        <f t="shared" si="0"/>
        <v>1.7779365998824677</v>
      </c>
      <c r="F61" s="205"/>
      <c r="G61" s="229"/>
      <c r="H61" s="230">
        <v>406</v>
      </c>
      <c r="I61" s="228" t="s">
        <v>112</v>
      </c>
      <c r="J61" s="81">
        <v>994762</v>
      </c>
      <c r="K61" s="225">
        <f t="shared" si="2"/>
        <v>1.8809102379245018E-2</v>
      </c>
    </row>
    <row r="62" spans="1:11" ht="18.75" customHeight="1" x14ac:dyDescent="0.4">
      <c r="A62" s="229"/>
      <c r="B62" s="227">
        <v>306</v>
      </c>
      <c r="C62" s="228" t="s">
        <v>76</v>
      </c>
      <c r="D62" s="81">
        <v>2092066</v>
      </c>
      <c r="E62" s="225">
        <f t="shared" si="0"/>
        <v>1.6762637841410712E-2</v>
      </c>
      <c r="F62" s="205"/>
      <c r="G62" s="229"/>
      <c r="H62" s="230">
        <v>407</v>
      </c>
      <c r="I62" s="228" t="s">
        <v>113</v>
      </c>
      <c r="J62" s="81">
        <v>8595067</v>
      </c>
      <c r="K62" s="225">
        <f t="shared" si="2"/>
        <v>0.16251675793754722</v>
      </c>
    </row>
    <row r="63" spans="1:11" ht="18.75" customHeight="1" x14ac:dyDescent="0.4">
      <c r="A63" s="229"/>
      <c r="B63" s="227">
        <v>307</v>
      </c>
      <c r="C63" s="228" t="s">
        <v>77</v>
      </c>
      <c r="D63" s="81">
        <v>2126884</v>
      </c>
      <c r="E63" s="225">
        <f t="shared" si="0"/>
        <v>1.704161638432582E-2</v>
      </c>
      <c r="F63" s="205"/>
      <c r="G63" s="229"/>
      <c r="H63" s="230">
        <v>409</v>
      </c>
      <c r="I63" s="228" t="s">
        <v>115</v>
      </c>
      <c r="J63" s="81">
        <v>14979178</v>
      </c>
      <c r="K63" s="225">
        <f t="shared" si="2"/>
        <v>0.28322844314412354</v>
      </c>
    </row>
    <row r="64" spans="1:11" ht="18.75" customHeight="1" x14ac:dyDescent="0.4">
      <c r="A64" s="229"/>
      <c r="B64" s="227">
        <v>308</v>
      </c>
      <c r="C64" s="228" t="s">
        <v>78</v>
      </c>
      <c r="D64" s="81">
        <v>674</v>
      </c>
      <c r="E64" s="225">
        <f t="shared" si="0"/>
        <v>5.4004117963347339E-6</v>
      </c>
      <c r="F64" s="205"/>
      <c r="G64" s="229"/>
      <c r="H64" s="230">
        <v>410</v>
      </c>
      <c r="I64" s="228" t="s">
        <v>116</v>
      </c>
      <c r="J64" s="81">
        <v>64841054</v>
      </c>
      <c r="K64" s="225">
        <f t="shared" si="2"/>
        <v>1.2260239364432444</v>
      </c>
    </row>
    <row r="65" spans="1:11" ht="18.75" customHeight="1" x14ac:dyDescent="0.4">
      <c r="A65" s="229"/>
      <c r="B65" s="227">
        <v>309</v>
      </c>
      <c r="C65" s="228" t="s">
        <v>79</v>
      </c>
      <c r="D65" s="81">
        <v>871897</v>
      </c>
      <c r="E65" s="225">
        <f t="shared" si="0"/>
        <v>6.9860576320309575E-3</v>
      </c>
      <c r="F65" s="205"/>
      <c r="G65" s="229"/>
      <c r="H65" s="230">
        <v>411</v>
      </c>
      <c r="I65" s="228" t="s">
        <v>117</v>
      </c>
      <c r="J65" s="81">
        <v>1168038</v>
      </c>
      <c r="K65" s="225">
        <f t="shared" si="2"/>
        <v>2.2085429806173326E-2</v>
      </c>
    </row>
    <row r="66" spans="1:11" ht="18.75" customHeight="1" x14ac:dyDescent="0.4">
      <c r="A66" s="229"/>
      <c r="B66" s="227">
        <v>310</v>
      </c>
      <c r="C66" s="228" t="s">
        <v>80</v>
      </c>
      <c r="D66" s="81">
        <v>1361031</v>
      </c>
      <c r="E66" s="225">
        <f t="shared" si="0"/>
        <v>1.0905234224892075E-2</v>
      </c>
      <c r="F66" s="205"/>
      <c r="G66" s="229"/>
      <c r="H66" s="230">
        <v>412</v>
      </c>
      <c r="I66" s="228" t="s">
        <v>118</v>
      </c>
      <c r="J66" s="81">
        <v>104471</v>
      </c>
      <c r="K66" s="225">
        <f t="shared" si="2"/>
        <v>1.9753526317471981E-3</v>
      </c>
    </row>
    <row r="67" spans="1:11" ht="18.75" customHeight="1" x14ac:dyDescent="0.4">
      <c r="A67" s="229"/>
      <c r="B67" s="227">
        <v>311</v>
      </c>
      <c r="C67" s="228" t="s">
        <v>81</v>
      </c>
      <c r="D67" s="81">
        <v>6350378</v>
      </c>
      <c r="E67" s="225">
        <f t="shared" si="0"/>
        <v>5.0882279321045359E-2</v>
      </c>
      <c r="F67" s="205"/>
      <c r="G67" s="235"/>
      <c r="H67" s="230">
        <v>413</v>
      </c>
      <c r="I67" s="228" t="s">
        <v>119</v>
      </c>
      <c r="J67" s="81">
        <v>4323388</v>
      </c>
      <c r="K67" s="225">
        <f t="shared" si="2"/>
        <v>8.1747239558004184E-2</v>
      </c>
    </row>
    <row r="68" spans="1:11" ht="18.75" customHeight="1" thickBot="1" x14ac:dyDescent="0.45">
      <c r="A68" s="229"/>
      <c r="B68" s="227">
        <v>312</v>
      </c>
      <c r="C68" s="228" t="s">
        <v>82</v>
      </c>
      <c r="D68" s="81">
        <v>14140374</v>
      </c>
      <c r="E68" s="225">
        <f t="shared" si="0"/>
        <v>0.11329946966496286</v>
      </c>
      <c r="F68" s="205"/>
      <c r="G68" s="249" t="s">
        <v>122</v>
      </c>
      <c r="H68" s="259" t="s">
        <v>123</v>
      </c>
      <c r="I68" s="239"/>
      <c r="J68" s="240">
        <f>SUM(J45:J67)</f>
        <v>116602780</v>
      </c>
      <c r="K68" s="252">
        <f t="shared" si="2"/>
        <v>2.2047420656645342</v>
      </c>
    </row>
    <row r="69" spans="1:11" ht="18.75" customHeight="1" x14ac:dyDescent="0.4">
      <c r="A69" s="229"/>
      <c r="B69" s="227">
        <v>314</v>
      </c>
      <c r="C69" s="228" t="s">
        <v>83</v>
      </c>
      <c r="D69" s="81">
        <v>169672</v>
      </c>
      <c r="E69" s="225">
        <f t="shared" si="0"/>
        <v>1.3594935761241944E-3</v>
      </c>
      <c r="F69" s="205"/>
      <c r="G69" s="229" t="s">
        <v>124</v>
      </c>
      <c r="H69" s="263">
        <v>201</v>
      </c>
      <c r="I69" s="243" t="s">
        <v>125</v>
      </c>
      <c r="J69" s="84">
        <v>536323</v>
      </c>
      <c r="K69" s="244">
        <f t="shared" si="2"/>
        <v>1.0140872103421548E-2</v>
      </c>
    </row>
    <row r="70" spans="1:11" ht="18.75" customHeight="1" x14ac:dyDescent="0.4">
      <c r="A70" s="229"/>
      <c r="B70" s="227">
        <v>315</v>
      </c>
      <c r="C70" s="228" t="s">
        <v>84</v>
      </c>
      <c r="D70" s="81">
        <v>494684</v>
      </c>
      <c r="E70" s="225">
        <f t="shared" si="0"/>
        <v>3.9636458591365753E-3</v>
      </c>
      <c r="F70" s="205"/>
      <c r="G70" s="229"/>
      <c r="H70" s="230">
        <v>202</v>
      </c>
      <c r="I70" s="248" t="s">
        <v>126</v>
      </c>
      <c r="J70" s="81">
        <v>6445168</v>
      </c>
      <c r="K70" s="225">
        <f t="shared" si="2"/>
        <v>0.12186615970798426</v>
      </c>
    </row>
    <row r="71" spans="1:11" ht="18.75" customHeight="1" x14ac:dyDescent="0.4">
      <c r="A71" s="229"/>
      <c r="B71" s="227">
        <v>316</v>
      </c>
      <c r="C71" s="228" t="s">
        <v>85</v>
      </c>
      <c r="D71" s="81">
        <v>5732573</v>
      </c>
      <c r="E71" s="225">
        <f t="shared" si="0"/>
        <v>4.593212886135014E-2</v>
      </c>
      <c r="F71" s="205"/>
      <c r="G71" s="229"/>
      <c r="H71" s="230">
        <v>203</v>
      </c>
      <c r="I71" s="248" t="s">
        <v>127</v>
      </c>
      <c r="J71" s="81">
        <v>10404126</v>
      </c>
      <c r="K71" s="225">
        <f t="shared" si="2"/>
        <v>0.19672270462740329</v>
      </c>
    </row>
    <row r="72" spans="1:11" ht="18.75" customHeight="1" x14ac:dyDescent="0.4">
      <c r="A72" s="229"/>
      <c r="B72" s="227">
        <v>317</v>
      </c>
      <c r="C72" s="267" t="s">
        <v>311</v>
      </c>
      <c r="D72" s="81">
        <v>2351</v>
      </c>
      <c r="E72" s="225">
        <f t="shared" ref="E72:E135" si="3">D72/$D$6*100</f>
        <v>1.883734144389163E-5</v>
      </c>
      <c r="F72" s="205"/>
      <c r="G72" s="229"/>
      <c r="H72" s="230">
        <v>204</v>
      </c>
      <c r="I72" s="248" t="s">
        <v>128</v>
      </c>
      <c r="J72" s="81">
        <v>4566461</v>
      </c>
      <c r="K72" s="225">
        <f t="shared" si="2"/>
        <v>8.6343298658201242E-2</v>
      </c>
    </row>
    <row r="73" spans="1:11" ht="18.75" customHeight="1" x14ac:dyDescent="0.4">
      <c r="A73" s="229"/>
      <c r="B73" s="227">
        <v>319</v>
      </c>
      <c r="C73" s="228" t="s">
        <v>87</v>
      </c>
      <c r="D73" s="81">
        <v>947782</v>
      </c>
      <c r="E73" s="225">
        <f t="shared" si="3"/>
        <v>7.5940847079432145E-3</v>
      </c>
      <c r="F73" s="205"/>
      <c r="G73" s="229"/>
      <c r="H73" s="230">
        <v>205</v>
      </c>
      <c r="I73" s="248" t="s">
        <v>129</v>
      </c>
      <c r="J73" s="81">
        <v>10784361</v>
      </c>
      <c r="K73" s="225">
        <f t="shared" si="2"/>
        <v>0.20391224246979395</v>
      </c>
    </row>
    <row r="74" spans="1:11" ht="18.75" customHeight="1" x14ac:dyDescent="0.4">
      <c r="A74" s="229"/>
      <c r="B74" s="227">
        <v>320</v>
      </c>
      <c r="C74" s="265" t="s">
        <v>88</v>
      </c>
      <c r="D74" s="81">
        <v>1472249</v>
      </c>
      <c r="E74" s="225">
        <f t="shared" si="3"/>
        <v>1.1796366271130588E-2</v>
      </c>
      <c r="F74" s="205"/>
      <c r="G74" s="229"/>
      <c r="H74" s="230">
        <v>206</v>
      </c>
      <c r="I74" s="248" t="s">
        <v>130</v>
      </c>
      <c r="J74" s="81">
        <v>10039160</v>
      </c>
      <c r="K74" s="225">
        <f t="shared" si="2"/>
        <v>0.18982187522404495</v>
      </c>
    </row>
    <row r="75" spans="1:11" ht="18.75" customHeight="1" x14ac:dyDescent="0.4">
      <c r="A75" s="229"/>
      <c r="B75" s="227">
        <v>321</v>
      </c>
      <c r="C75" s="228" t="s">
        <v>89</v>
      </c>
      <c r="D75" s="81">
        <v>77173</v>
      </c>
      <c r="E75" s="225">
        <f t="shared" si="3"/>
        <v>6.1834715068032704E-4</v>
      </c>
      <c r="F75" s="205"/>
      <c r="G75" s="229"/>
      <c r="H75" s="230">
        <v>207</v>
      </c>
      <c r="I75" s="248" t="s">
        <v>131</v>
      </c>
      <c r="J75" s="81">
        <v>17275963</v>
      </c>
      <c r="K75" s="225">
        <f t="shared" si="2"/>
        <v>0.32665638290068266</v>
      </c>
    </row>
    <row r="76" spans="1:11" ht="18.75" customHeight="1" x14ac:dyDescent="0.4">
      <c r="A76" s="229"/>
      <c r="B76" s="227">
        <v>322</v>
      </c>
      <c r="C76" s="228" t="s">
        <v>90</v>
      </c>
      <c r="D76" s="81">
        <v>909862</v>
      </c>
      <c r="E76" s="225">
        <f t="shared" si="3"/>
        <v>7.2902514507963119E-3</v>
      </c>
      <c r="F76" s="205"/>
      <c r="G76" s="229"/>
      <c r="H76" s="230">
        <v>208</v>
      </c>
      <c r="I76" s="248" t="s">
        <v>132</v>
      </c>
      <c r="J76" s="81">
        <v>10250976</v>
      </c>
      <c r="K76" s="225">
        <f t="shared" si="2"/>
        <v>0.19382692249119243</v>
      </c>
    </row>
    <row r="77" spans="1:11" ht="18.75" customHeight="1" x14ac:dyDescent="0.4">
      <c r="A77" s="229"/>
      <c r="B77" s="227">
        <v>323</v>
      </c>
      <c r="C77" s="228" t="s">
        <v>91</v>
      </c>
      <c r="D77" s="81">
        <v>7353436</v>
      </c>
      <c r="E77" s="225">
        <f t="shared" si="3"/>
        <v>5.8919261896131309E-2</v>
      </c>
      <c r="F77" s="205"/>
      <c r="G77" s="229"/>
      <c r="H77" s="230">
        <v>209</v>
      </c>
      <c r="I77" s="248" t="s">
        <v>133</v>
      </c>
      <c r="J77" s="81">
        <v>596835</v>
      </c>
      <c r="K77" s="225">
        <f t="shared" si="2"/>
        <v>1.1285041666767227E-2</v>
      </c>
    </row>
    <row r="78" spans="1:11" ht="18.75" customHeight="1" x14ac:dyDescent="0.4">
      <c r="A78" s="229"/>
      <c r="B78" s="227">
        <v>324</v>
      </c>
      <c r="C78" s="228" t="s">
        <v>92</v>
      </c>
      <c r="D78" s="81">
        <v>4917859</v>
      </c>
      <c r="E78" s="225">
        <f t="shared" si="3"/>
        <v>3.9404248896603766E-2</v>
      </c>
      <c r="F78" s="205"/>
      <c r="G78" s="229"/>
      <c r="H78" s="230">
        <v>210</v>
      </c>
      <c r="I78" s="248" t="s">
        <v>134</v>
      </c>
      <c r="J78" s="81">
        <v>24492516</v>
      </c>
      <c r="K78" s="225">
        <f t="shared" si="2"/>
        <v>0.46310800067684194</v>
      </c>
    </row>
    <row r="79" spans="1:11" ht="18.75" customHeight="1" x14ac:dyDescent="0.4">
      <c r="A79" s="256"/>
      <c r="B79" s="227">
        <v>326</v>
      </c>
      <c r="C79" s="228" t="s">
        <v>94</v>
      </c>
      <c r="D79" s="81">
        <v>585022</v>
      </c>
      <c r="E79" s="225">
        <f t="shared" si="3"/>
        <v>4.6874773144144491E-3</v>
      </c>
      <c r="F79" s="205"/>
      <c r="G79" s="229"/>
      <c r="H79" s="230">
        <v>213</v>
      </c>
      <c r="I79" s="248" t="s">
        <v>137</v>
      </c>
      <c r="J79" s="81">
        <v>91417270</v>
      </c>
      <c r="K79" s="225">
        <f t="shared" si="2"/>
        <v>1.7285308351757345</v>
      </c>
    </row>
    <row r="80" spans="1:11" ht="18.75" customHeight="1" x14ac:dyDescent="0.4">
      <c r="A80" s="256"/>
      <c r="B80" s="227">
        <v>327</v>
      </c>
      <c r="C80" s="228" t="s">
        <v>95</v>
      </c>
      <c r="D80" s="81">
        <v>1443361</v>
      </c>
      <c r="E80" s="225">
        <f t="shared" si="3"/>
        <v>1.1564901737046733E-2</v>
      </c>
      <c r="F80" s="205"/>
      <c r="G80" s="229"/>
      <c r="H80" s="230">
        <v>215</v>
      </c>
      <c r="I80" s="248" t="s">
        <v>138</v>
      </c>
      <c r="J80" s="81">
        <v>4483992</v>
      </c>
      <c r="K80" s="225">
        <f t="shared" si="2"/>
        <v>8.4783962993877554E-2</v>
      </c>
    </row>
    <row r="81" spans="1:11" ht="18.75" customHeight="1" x14ac:dyDescent="0.4">
      <c r="A81" s="256"/>
      <c r="B81" s="227">
        <v>328</v>
      </c>
      <c r="C81" s="228" t="s">
        <v>96</v>
      </c>
      <c r="D81" s="81">
        <v>512375</v>
      </c>
      <c r="E81" s="225">
        <f t="shared" si="3"/>
        <v>4.1053946500697464E-3</v>
      </c>
      <c r="F81" s="205"/>
      <c r="G81" s="229"/>
      <c r="H81" s="230">
        <v>217</v>
      </c>
      <c r="I81" s="248" t="s">
        <v>139</v>
      </c>
      <c r="J81" s="81">
        <v>1019982</v>
      </c>
      <c r="K81" s="225">
        <f t="shared" si="2"/>
        <v>1.9285965751593942E-2</v>
      </c>
    </row>
    <row r="82" spans="1:11" ht="18.75" customHeight="1" x14ac:dyDescent="0.4">
      <c r="A82" s="256"/>
      <c r="B82" s="227">
        <v>329</v>
      </c>
      <c r="C82" s="228" t="s">
        <v>97</v>
      </c>
      <c r="D82" s="81">
        <v>123652</v>
      </c>
      <c r="E82" s="225">
        <f t="shared" si="3"/>
        <v>9.9075922765635397E-4</v>
      </c>
      <c r="F82" s="205"/>
      <c r="G82" s="229"/>
      <c r="H82" s="230">
        <v>218</v>
      </c>
      <c r="I82" s="248" t="s">
        <v>140</v>
      </c>
      <c r="J82" s="81">
        <v>22223536</v>
      </c>
      <c r="K82" s="225">
        <f t="shared" si="2"/>
        <v>0.4202058018428903</v>
      </c>
    </row>
    <row r="83" spans="1:11" ht="18.75" customHeight="1" x14ac:dyDescent="0.4">
      <c r="A83" s="256"/>
      <c r="B83" s="227">
        <v>330</v>
      </c>
      <c r="C83" s="228" t="s">
        <v>98</v>
      </c>
      <c r="D83" s="81">
        <v>317336</v>
      </c>
      <c r="E83" s="225">
        <f t="shared" si="3"/>
        <v>2.5426484833852808E-3</v>
      </c>
      <c r="F83" s="205"/>
      <c r="G83" s="229"/>
      <c r="H83" s="230">
        <v>220</v>
      </c>
      <c r="I83" s="248" t="s">
        <v>142</v>
      </c>
      <c r="J83" s="81">
        <v>27309728</v>
      </c>
      <c r="K83" s="225">
        <f t="shared" si="2"/>
        <v>0.51637624869198284</v>
      </c>
    </row>
    <row r="84" spans="1:11" ht="18.75" customHeight="1" x14ac:dyDescent="0.4">
      <c r="A84" s="256"/>
      <c r="B84" s="227">
        <v>331</v>
      </c>
      <c r="C84" s="260" t="s">
        <v>99</v>
      </c>
      <c r="D84" s="81">
        <v>229957</v>
      </c>
      <c r="E84" s="225">
        <f t="shared" si="3"/>
        <v>1.8425259576405734E-3</v>
      </c>
      <c r="F84" s="268"/>
      <c r="G84" s="229"/>
      <c r="H84" s="230">
        <v>222</v>
      </c>
      <c r="I84" s="248" t="s">
        <v>144</v>
      </c>
      <c r="J84" s="81">
        <v>11502810</v>
      </c>
      <c r="K84" s="225">
        <f t="shared" si="2"/>
        <v>0.21749677906776033</v>
      </c>
    </row>
    <row r="85" spans="1:11" ht="18.75" customHeight="1" x14ac:dyDescent="0.4">
      <c r="A85" s="256"/>
      <c r="B85" s="227">
        <v>332</v>
      </c>
      <c r="C85" s="265" t="s">
        <v>100</v>
      </c>
      <c r="D85" s="81">
        <v>8804</v>
      </c>
      <c r="E85" s="225">
        <f t="shared" si="3"/>
        <v>7.0541877529571213E-5</v>
      </c>
      <c r="F85" s="205"/>
      <c r="G85" s="229"/>
      <c r="H85" s="230">
        <v>225</v>
      </c>
      <c r="I85" s="248" t="s">
        <v>145</v>
      </c>
      <c r="J85" s="81">
        <v>11509462</v>
      </c>
      <c r="K85" s="225">
        <f t="shared" si="2"/>
        <v>0.21762255603654956</v>
      </c>
    </row>
    <row r="86" spans="1:11" ht="18.75" customHeight="1" x14ac:dyDescent="0.4">
      <c r="A86" s="256"/>
      <c r="B86" s="227">
        <v>333</v>
      </c>
      <c r="C86" s="228" t="s">
        <v>101</v>
      </c>
      <c r="D86" s="81">
        <v>67469</v>
      </c>
      <c r="E86" s="225">
        <f t="shared" si="3"/>
        <v>5.4059404078176288E-4</v>
      </c>
      <c r="F86" s="205"/>
      <c r="G86" s="229"/>
      <c r="H86" s="230">
        <v>228</v>
      </c>
      <c r="I86" s="248" t="s">
        <v>312</v>
      </c>
      <c r="J86" s="81">
        <v>1147683</v>
      </c>
      <c r="K86" s="225">
        <f t="shared" si="2"/>
        <v>2.1700554550655393E-2</v>
      </c>
    </row>
    <row r="87" spans="1:11" ht="18.75" customHeight="1" x14ac:dyDescent="0.4">
      <c r="A87" s="256"/>
      <c r="B87" s="227">
        <v>334</v>
      </c>
      <c r="C87" s="228" t="s">
        <v>102</v>
      </c>
      <c r="D87" s="81">
        <v>7849</v>
      </c>
      <c r="E87" s="225">
        <f t="shared" si="3"/>
        <v>6.2889958738028678E-5</v>
      </c>
      <c r="F87" s="205"/>
      <c r="G87" s="229"/>
      <c r="H87" s="230">
        <v>230</v>
      </c>
      <c r="I87" s="248" t="s">
        <v>147</v>
      </c>
      <c r="J87" s="81">
        <v>636291</v>
      </c>
      <c r="K87" s="225">
        <f t="shared" si="2"/>
        <v>1.2031081366188285E-2</v>
      </c>
    </row>
    <row r="88" spans="1:11" ht="18.75" customHeight="1" x14ac:dyDescent="0.4">
      <c r="A88" s="229"/>
      <c r="B88" s="227">
        <v>335</v>
      </c>
      <c r="C88" s="269" t="s">
        <v>103</v>
      </c>
      <c r="D88" s="81">
        <v>134918</v>
      </c>
      <c r="E88" s="225">
        <f t="shared" si="3"/>
        <v>1.0810278319553258E-3</v>
      </c>
      <c r="F88" s="205"/>
      <c r="G88" s="229"/>
      <c r="H88" s="230">
        <v>234</v>
      </c>
      <c r="I88" s="248" t="s">
        <v>149</v>
      </c>
      <c r="J88" s="81">
        <v>6664905</v>
      </c>
      <c r="K88" s="225">
        <f t="shared" si="2"/>
        <v>0.12602097837768431</v>
      </c>
    </row>
    <row r="89" spans="1:11" ht="18.75" customHeight="1" x14ac:dyDescent="0.4">
      <c r="A89" s="229"/>
      <c r="B89" s="227">
        <v>336</v>
      </c>
      <c r="C89" s="228" t="s">
        <v>104</v>
      </c>
      <c r="D89" s="81">
        <v>122895</v>
      </c>
      <c r="E89" s="225">
        <f t="shared" si="3"/>
        <v>9.8469377998598989E-4</v>
      </c>
      <c r="F89" s="205"/>
      <c r="G89" s="229"/>
      <c r="H89" s="230">
        <v>241</v>
      </c>
      <c r="I89" s="248" t="s">
        <v>150</v>
      </c>
      <c r="J89" s="81">
        <v>139069</v>
      </c>
      <c r="K89" s="225">
        <f t="shared" si="2"/>
        <v>2.6295365713399034E-3</v>
      </c>
    </row>
    <row r="90" spans="1:11" ht="18.75" customHeight="1" x14ac:dyDescent="0.4">
      <c r="A90" s="229"/>
      <c r="B90" s="227">
        <v>337</v>
      </c>
      <c r="C90" s="228" t="s">
        <v>105</v>
      </c>
      <c r="D90" s="81">
        <v>9678</v>
      </c>
      <c r="E90" s="225">
        <f t="shared" si="3"/>
        <v>7.7544785407904378E-5</v>
      </c>
      <c r="F90" s="205"/>
      <c r="G90" s="229"/>
      <c r="H90" s="230">
        <v>242</v>
      </c>
      <c r="I90" s="248" t="s">
        <v>151</v>
      </c>
      <c r="J90" s="81">
        <v>480142</v>
      </c>
      <c r="K90" s="225">
        <f t="shared" si="2"/>
        <v>9.0785937084201657E-3</v>
      </c>
    </row>
    <row r="91" spans="1:11" ht="18.75" customHeight="1" x14ac:dyDescent="0.4">
      <c r="A91" s="229"/>
      <c r="B91" s="227">
        <v>401</v>
      </c>
      <c r="C91" s="228" t="s">
        <v>107</v>
      </c>
      <c r="D91" s="81">
        <v>6451990</v>
      </c>
      <c r="E91" s="225">
        <f t="shared" si="3"/>
        <v>5.1696443480465495E-2</v>
      </c>
      <c r="F91" s="205"/>
      <c r="G91" s="229"/>
      <c r="H91" s="230">
        <v>243</v>
      </c>
      <c r="I91" s="270" t="s">
        <v>152</v>
      </c>
      <c r="J91" s="81">
        <v>22347</v>
      </c>
      <c r="K91" s="225">
        <f t="shared" si="2"/>
        <v>4.2254027683907142E-4</v>
      </c>
    </row>
    <row r="92" spans="1:11" ht="18.75" customHeight="1" x14ac:dyDescent="0.4">
      <c r="A92" s="229"/>
      <c r="B92" s="227">
        <v>402</v>
      </c>
      <c r="C92" s="228" t="s">
        <v>108</v>
      </c>
      <c r="D92" s="81">
        <v>1208619</v>
      </c>
      <c r="E92" s="225">
        <f t="shared" si="3"/>
        <v>9.6840360606443472E-3</v>
      </c>
      <c r="F92" s="205"/>
      <c r="G92" s="229"/>
      <c r="H92" s="230">
        <v>244</v>
      </c>
      <c r="I92" s="271" t="s">
        <v>153</v>
      </c>
      <c r="J92" s="81">
        <v>215853</v>
      </c>
      <c r="K92" s="225">
        <f t="shared" si="2"/>
        <v>4.0813794413811291E-3</v>
      </c>
    </row>
    <row r="93" spans="1:11" ht="18.75" customHeight="1" x14ac:dyDescent="0.4">
      <c r="A93" s="229"/>
      <c r="B93" s="227">
        <v>403</v>
      </c>
      <c r="C93" s="228" t="s">
        <v>109</v>
      </c>
      <c r="D93" s="81">
        <v>1711457</v>
      </c>
      <c r="E93" s="225">
        <f t="shared" si="3"/>
        <v>1.3713015685043997E-2</v>
      </c>
      <c r="F93" s="205"/>
      <c r="G93" s="229"/>
      <c r="H93" s="85">
        <v>247</v>
      </c>
      <c r="I93" s="87" t="s">
        <v>313</v>
      </c>
      <c r="J93" s="81">
        <v>1214</v>
      </c>
      <c r="K93" s="225">
        <f t="shared" si="2"/>
        <v>2.2954485885471551E-5</v>
      </c>
    </row>
    <row r="94" spans="1:11" ht="18.75" customHeight="1" x14ac:dyDescent="0.4">
      <c r="A94" s="229"/>
      <c r="B94" s="227">
        <v>404</v>
      </c>
      <c r="C94" s="228" t="s">
        <v>110</v>
      </c>
      <c r="D94" s="81">
        <v>1250277</v>
      </c>
      <c r="E94" s="225">
        <f t="shared" si="3"/>
        <v>1.0017819969563801E-2</v>
      </c>
      <c r="F94" s="205"/>
      <c r="G94" s="229"/>
      <c r="H94" s="231"/>
      <c r="I94" s="232" t="s">
        <v>158</v>
      </c>
      <c r="J94" s="233">
        <f>J71+J72+J74+J75+J76+J77+J78+J79+J81+J82+J83+J84+J85+J87+J90+J89</f>
        <v>243864327</v>
      </c>
      <c r="K94" s="234">
        <f t="shared" si="2"/>
        <v>4.6110216244575941</v>
      </c>
    </row>
    <row r="95" spans="1:11" ht="18.75" customHeight="1" x14ac:dyDescent="0.4">
      <c r="A95" s="229"/>
      <c r="B95" s="227">
        <v>405</v>
      </c>
      <c r="C95" s="228" t="s">
        <v>111</v>
      </c>
      <c r="D95" s="81">
        <v>276430</v>
      </c>
      <c r="E95" s="225">
        <f t="shared" si="3"/>
        <v>2.2148899597341401E-3</v>
      </c>
      <c r="F95" s="205"/>
      <c r="G95" s="229"/>
      <c r="H95" s="231"/>
      <c r="I95" s="232" t="s">
        <v>159</v>
      </c>
      <c r="J95" s="233">
        <f>J69+J70+J80</f>
        <v>11465483</v>
      </c>
      <c r="K95" s="234">
        <f t="shared" si="2"/>
        <v>0.21679099480528338</v>
      </c>
    </row>
    <row r="96" spans="1:11" ht="18.75" customHeight="1" x14ac:dyDescent="0.4">
      <c r="A96" s="229"/>
      <c r="B96" s="227">
        <v>406</v>
      </c>
      <c r="C96" s="228" t="s">
        <v>112</v>
      </c>
      <c r="D96" s="81">
        <v>5418573</v>
      </c>
      <c r="E96" s="225">
        <f t="shared" si="3"/>
        <v>4.3416210012612595E-2</v>
      </c>
      <c r="F96" s="205"/>
      <c r="G96" s="229"/>
      <c r="H96" s="231"/>
      <c r="I96" s="232" t="s">
        <v>286</v>
      </c>
      <c r="J96" s="233">
        <f>J97-J94-J95</f>
        <v>18836363</v>
      </c>
      <c r="K96" s="234">
        <f t="shared" si="2"/>
        <v>0.35616064960223937</v>
      </c>
    </row>
    <row r="97" spans="1:11" ht="18.75" customHeight="1" thickBot="1" x14ac:dyDescent="0.45">
      <c r="A97" s="229"/>
      <c r="B97" s="227">
        <v>407</v>
      </c>
      <c r="C97" s="228" t="s">
        <v>113</v>
      </c>
      <c r="D97" s="81">
        <v>12570638</v>
      </c>
      <c r="E97" s="225">
        <f t="shared" si="3"/>
        <v>0.10072199071610337</v>
      </c>
      <c r="F97" s="205"/>
      <c r="G97" s="249" t="s">
        <v>160</v>
      </c>
      <c r="H97" s="259" t="s">
        <v>161</v>
      </c>
      <c r="I97" s="239"/>
      <c r="J97" s="240">
        <f>SUM(J69:J93)</f>
        <v>274166173</v>
      </c>
      <c r="K97" s="252">
        <f t="shared" si="2"/>
        <v>5.1839732688651168</v>
      </c>
    </row>
    <row r="98" spans="1:11" ht="18.75" customHeight="1" x14ac:dyDescent="0.4">
      <c r="A98" s="229"/>
      <c r="B98" s="227">
        <v>408</v>
      </c>
      <c r="C98" s="228" t="s">
        <v>114</v>
      </c>
      <c r="D98" s="81">
        <v>1341463</v>
      </c>
      <c r="E98" s="225">
        <f t="shared" si="3"/>
        <v>1.074844600822935E-2</v>
      </c>
      <c r="F98" s="205"/>
      <c r="G98" s="229" t="s">
        <v>162</v>
      </c>
      <c r="H98" s="263">
        <v>150</v>
      </c>
      <c r="I98" s="243" t="s">
        <v>163</v>
      </c>
      <c r="J98" s="84">
        <v>436898</v>
      </c>
      <c r="K98" s="244">
        <f t="shared" si="2"/>
        <v>8.2609299624306007E-3</v>
      </c>
    </row>
    <row r="99" spans="1:11" ht="18.75" customHeight="1" x14ac:dyDescent="0.4">
      <c r="A99" s="229"/>
      <c r="B99" s="227">
        <v>409</v>
      </c>
      <c r="C99" s="228" t="s">
        <v>115</v>
      </c>
      <c r="D99" s="81">
        <v>20920516</v>
      </c>
      <c r="E99" s="225">
        <f t="shared" si="3"/>
        <v>0.16762522461692811</v>
      </c>
      <c r="F99" s="205"/>
      <c r="G99" s="229" t="s">
        <v>164</v>
      </c>
      <c r="H99" s="230">
        <v>151</v>
      </c>
      <c r="I99" s="248" t="s">
        <v>165</v>
      </c>
      <c r="J99" s="81">
        <v>423349</v>
      </c>
      <c r="K99" s="225">
        <f t="shared" si="2"/>
        <v>8.00474352975988E-3</v>
      </c>
    </row>
    <row r="100" spans="1:11" ht="18.75" customHeight="1" x14ac:dyDescent="0.4">
      <c r="A100" s="229"/>
      <c r="B100" s="227">
        <v>410</v>
      </c>
      <c r="C100" s="228" t="s">
        <v>116</v>
      </c>
      <c r="D100" s="81">
        <v>186021683</v>
      </c>
      <c r="E100" s="225">
        <f t="shared" si="3"/>
        <v>1.4904950908712766</v>
      </c>
      <c r="F100" s="205"/>
      <c r="G100" s="229"/>
      <c r="H100" s="230">
        <v>152</v>
      </c>
      <c r="I100" s="248" t="s">
        <v>166</v>
      </c>
      <c r="J100" s="81">
        <v>162999</v>
      </c>
      <c r="K100" s="225">
        <f t="shared" si="2"/>
        <v>3.0820084389176087E-3</v>
      </c>
    </row>
    <row r="101" spans="1:11" ht="18.75" customHeight="1" x14ac:dyDescent="0.4">
      <c r="A101" s="229"/>
      <c r="B101" s="227">
        <v>411</v>
      </c>
      <c r="C101" s="228" t="s">
        <v>117</v>
      </c>
      <c r="D101" s="81">
        <v>2570387</v>
      </c>
      <c r="E101" s="225">
        <f t="shared" si="3"/>
        <v>2.0595175483598589E-2</v>
      </c>
      <c r="F101" s="205"/>
      <c r="G101" s="229"/>
      <c r="H101" s="230">
        <v>153</v>
      </c>
      <c r="I101" s="248" t="s">
        <v>167</v>
      </c>
      <c r="J101" s="81">
        <v>2065263</v>
      </c>
      <c r="K101" s="225">
        <f t="shared" si="2"/>
        <v>3.905028861885225E-2</v>
      </c>
    </row>
    <row r="102" spans="1:11" ht="18.75" customHeight="1" x14ac:dyDescent="0.4">
      <c r="A102" s="229"/>
      <c r="B102" s="227">
        <v>412</v>
      </c>
      <c r="C102" s="228" t="s">
        <v>118</v>
      </c>
      <c r="D102" s="81">
        <v>2108336</v>
      </c>
      <c r="E102" s="225">
        <f t="shared" si="3"/>
        <v>1.6893000897681289E-2</v>
      </c>
      <c r="F102" s="205"/>
      <c r="G102" s="229"/>
      <c r="H102" s="230">
        <v>154</v>
      </c>
      <c r="I102" s="248" t="s">
        <v>168</v>
      </c>
      <c r="J102" s="81">
        <v>7452</v>
      </c>
      <c r="K102" s="225">
        <f t="shared" si="2"/>
        <v>1.4090348337605766E-4</v>
      </c>
    </row>
    <row r="103" spans="1:11" ht="18.75" customHeight="1" x14ac:dyDescent="0.4">
      <c r="A103" s="229"/>
      <c r="B103" s="227">
        <v>413</v>
      </c>
      <c r="C103" s="228" t="s">
        <v>119</v>
      </c>
      <c r="D103" s="81">
        <v>58238220</v>
      </c>
      <c r="E103" s="225">
        <f t="shared" si="3"/>
        <v>0.46663259686281516</v>
      </c>
      <c r="F103" s="205"/>
      <c r="G103" s="229"/>
      <c r="H103" s="230">
        <v>157</v>
      </c>
      <c r="I103" s="248" t="s">
        <v>315</v>
      </c>
      <c r="J103" s="81">
        <v>338431</v>
      </c>
      <c r="K103" s="225">
        <f t="shared" si="2"/>
        <v>6.3991018226573493E-3</v>
      </c>
    </row>
    <row r="104" spans="1:11" ht="18.75" customHeight="1" thickBot="1" x14ac:dyDescent="0.45">
      <c r="A104" s="249" t="s">
        <v>316</v>
      </c>
      <c r="B104" s="238" t="s">
        <v>123</v>
      </c>
      <c r="C104" s="239"/>
      <c r="D104" s="272">
        <f>SUM(D61:D103)</f>
        <v>574568756</v>
      </c>
      <c r="E104" s="252">
        <f t="shared" si="3"/>
        <v>4.6037209016435803</v>
      </c>
      <c r="F104" s="205"/>
      <c r="G104" s="229"/>
      <c r="H104" s="230">
        <v>223</v>
      </c>
      <c r="I104" s="248" t="s">
        <v>172</v>
      </c>
      <c r="J104" s="81">
        <v>16116138</v>
      </c>
      <c r="K104" s="225">
        <f t="shared" si="2"/>
        <v>0.3047262456748861</v>
      </c>
    </row>
    <row r="105" spans="1:11" ht="18.75" customHeight="1" x14ac:dyDescent="0.4">
      <c r="A105" s="229" t="s">
        <v>124</v>
      </c>
      <c r="B105" s="254">
        <v>201</v>
      </c>
      <c r="C105" s="273" t="s">
        <v>125</v>
      </c>
      <c r="D105" s="143">
        <v>3834613</v>
      </c>
      <c r="E105" s="225">
        <f t="shared" si="3"/>
        <v>3.072476154240137E-2</v>
      </c>
      <c r="F105" s="205"/>
      <c r="G105" s="229"/>
      <c r="H105" s="230">
        <v>224</v>
      </c>
      <c r="I105" s="248" t="s">
        <v>173</v>
      </c>
      <c r="J105" s="81">
        <v>122767853</v>
      </c>
      <c r="K105" s="225">
        <f t="shared" ref="K105:K169" si="4">J105/$J$6*100</f>
        <v>2.3213121489935307</v>
      </c>
    </row>
    <row r="106" spans="1:11" ht="18.75" customHeight="1" x14ac:dyDescent="0.4">
      <c r="A106" s="229"/>
      <c r="B106" s="227">
        <v>202</v>
      </c>
      <c r="C106" s="248" t="s">
        <v>126</v>
      </c>
      <c r="D106" s="89">
        <v>45727498</v>
      </c>
      <c r="E106" s="225">
        <f t="shared" si="3"/>
        <v>0.36639068192295687</v>
      </c>
      <c r="F106" s="205"/>
      <c r="G106" s="229"/>
      <c r="H106" s="230">
        <v>227</v>
      </c>
      <c r="I106" s="248" t="s">
        <v>174</v>
      </c>
      <c r="J106" s="81">
        <v>10973251</v>
      </c>
      <c r="K106" s="225">
        <f t="shared" si="4"/>
        <v>0.20748380164517019</v>
      </c>
    </row>
    <row r="107" spans="1:11" ht="18.75" customHeight="1" x14ac:dyDescent="0.4">
      <c r="A107" s="229"/>
      <c r="B107" s="227">
        <v>203</v>
      </c>
      <c r="C107" s="248" t="s">
        <v>127</v>
      </c>
      <c r="D107" s="89">
        <v>44264464</v>
      </c>
      <c r="E107" s="225">
        <f t="shared" si="3"/>
        <v>0.35466815065880442</v>
      </c>
      <c r="F107" s="205"/>
      <c r="G107" s="229"/>
      <c r="H107" s="230">
        <v>229</v>
      </c>
      <c r="I107" s="248" t="s">
        <v>175</v>
      </c>
      <c r="J107" s="81">
        <v>388170</v>
      </c>
      <c r="K107" s="225">
        <f t="shared" si="4"/>
        <v>7.3395739589485112E-3</v>
      </c>
    </row>
    <row r="108" spans="1:11" ht="18.75" customHeight="1" x14ac:dyDescent="0.4">
      <c r="A108" s="229"/>
      <c r="B108" s="227">
        <v>204</v>
      </c>
      <c r="C108" s="248" t="s">
        <v>128</v>
      </c>
      <c r="D108" s="89">
        <v>21011285</v>
      </c>
      <c r="E108" s="225">
        <f t="shared" si="3"/>
        <v>0.16835250945126268</v>
      </c>
      <c r="F108" s="205"/>
      <c r="G108" s="229"/>
      <c r="H108" s="230">
        <v>231</v>
      </c>
      <c r="I108" s="248" t="s">
        <v>176</v>
      </c>
      <c r="J108" s="81">
        <v>5371580</v>
      </c>
      <c r="K108" s="225">
        <f t="shared" si="4"/>
        <v>0.10156660403021521</v>
      </c>
    </row>
    <row r="109" spans="1:11" ht="18.75" customHeight="1" x14ac:dyDescent="0.4">
      <c r="A109" s="229"/>
      <c r="B109" s="227">
        <v>205</v>
      </c>
      <c r="C109" s="228" t="s">
        <v>129</v>
      </c>
      <c r="D109" s="81">
        <v>214809897</v>
      </c>
      <c r="E109" s="225">
        <f t="shared" si="3"/>
        <v>1.7211600915849394</v>
      </c>
      <c r="F109" s="205"/>
      <c r="G109" s="229"/>
      <c r="H109" s="230">
        <v>232</v>
      </c>
      <c r="I109" s="248" t="s">
        <v>177</v>
      </c>
      <c r="J109" s="81">
        <v>504390</v>
      </c>
      <c r="K109" s="225">
        <f t="shared" si="4"/>
        <v>9.5370783655461238E-3</v>
      </c>
    </row>
    <row r="110" spans="1:11" ht="18.75" customHeight="1" x14ac:dyDescent="0.4">
      <c r="A110" s="229"/>
      <c r="B110" s="227">
        <v>206</v>
      </c>
      <c r="C110" s="228" t="s">
        <v>130</v>
      </c>
      <c r="D110" s="81">
        <v>28689322</v>
      </c>
      <c r="E110" s="225">
        <f t="shared" si="3"/>
        <v>0.22987263050095788</v>
      </c>
      <c r="F110" s="205"/>
      <c r="G110" s="229"/>
      <c r="H110" s="230">
        <v>233</v>
      </c>
      <c r="I110" s="248" t="s">
        <v>148</v>
      </c>
      <c r="J110" s="81">
        <v>2377</v>
      </c>
      <c r="K110" s="225">
        <f t="shared" si="4"/>
        <v>4.4944656466034495E-5</v>
      </c>
    </row>
    <row r="111" spans="1:11" ht="18.75" customHeight="1" x14ac:dyDescent="0.4">
      <c r="A111" s="229"/>
      <c r="B111" s="227">
        <v>207</v>
      </c>
      <c r="C111" s="228" t="s">
        <v>131</v>
      </c>
      <c r="D111" s="81">
        <v>231308593</v>
      </c>
      <c r="E111" s="225">
        <f t="shared" si="3"/>
        <v>1.8533555700753559</v>
      </c>
      <c r="F111" s="205"/>
      <c r="G111" s="229"/>
      <c r="H111" s="230">
        <v>235</v>
      </c>
      <c r="I111" s="248" t="s">
        <v>178</v>
      </c>
      <c r="J111" s="81">
        <v>1281341</v>
      </c>
      <c r="K111" s="225">
        <f t="shared" si="4"/>
        <v>2.4227779158958816E-2</v>
      </c>
    </row>
    <row r="112" spans="1:11" ht="18.75" customHeight="1" x14ac:dyDescent="0.4">
      <c r="A112" s="229"/>
      <c r="B112" s="227">
        <v>208</v>
      </c>
      <c r="C112" s="228" t="s">
        <v>132</v>
      </c>
      <c r="D112" s="81">
        <v>271464448</v>
      </c>
      <c r="E112" s="225">
        <f t="shared" si="3"/>
        <v>2.1751035716093425</v>
      </c>
      <c r="F112" s="205"/>
      <c r="G112" s="229"/>
      <c r="H112" s="230">
        <v>236</v>
      </c>
      <c r="I112" s="248" t="s">
        <v>179</v>
      </c>
      <c r="J112" s="81">
        <v>1051065</v>
      </c>
      <c r="K112" s="225">
        <f t="shared" si="4"/>
        <v>1.9873687567720885E-2</v>
      </c>
    </row>
    <row r="113" spans="1:11" ht="18.75" customHeight="1" x14ac:dyDescent="0.4">
      <c r="A113" s="229"/>
      <c r="B113" s="227">
        <v>209</v>
      </c>
      <c r="C113" s="228" t="s">
        <v>133</v>
      </c>
      <c r="D113" s="81">
        <v>5230</v>
      </c>
      <c r="E113" s="225">
        <f t="shared" si="3"/>
        <v>4.1905272544259133E-5</v>
      </c>
      <c r="F113" s="205"/>
      <c r="G113" s="229"/>
      <c r="H113" s="230">
        <v>237</v>
      </c>
      <c r="I113" s="248" t="s">
        <v>180</v>
      </c>
      <c r="J113" s="81">
        <v>959792</v>
      </c>
      <c r="K113" s="225">
        <f t="shared" si="4"/>
        <v>1.8147884610369449E-2</v>
      </c>
    </row>
    <row r="114" spans="1:11" ht="18.75" customHeight="1" x14ac:dyDescent="0.4">
      <c r="A114" s="229"/>
      <c r="B114" s="227">
        <v>210</v>
      </c>
      <c r="C114" s="228" t="s">
        <v>134</v>
      </c>
      <c r="D114" s="81">
        <v>199346317</v>
      </c>
      <c r="E114" s="225">
        <f t="shared" si="3"/>
        <v>1.5972584597665924</v>
      </c>
      <c r="F114" s="205"/>
      <c r="G114" s="229"/>
      <c r="H114" s="230">
        <v>238</v>
      </c>
      <c r="I114" s="248" t="s">
        <v>181</v>
      </c>
      <c r="J114" s="81">
        <v>3606372</v>
      </c>
      <c r="K114" s="225">
        <f t="shared" si="4"/>
        <v>6.8189798329291437E-2</v>
      </c>
    </row>
    <row r="115" spans="1:11" ht="18.75" customHeight="1" x14ac:dyDescent="0.4">
      <c r="A115" s="229"/>
      <c r="B115" s="227">
        <v>213</v>
      </c>
      <c r="C115" s="228" t="s">
        <v>137</v>
      </c>
      <c r="D115" s="81">
        <v>333210135</v>
      </c>
      <c r="E115" s="225">
        <f t="shared" si="3"/>
        <v>2.6698396790983523</v>
      </c>
      <c r="F115" s="205"/>
      <c r="G115" s="229"/>
      <c r="H115" s="230">
        <v>239</v>
      </c>
      <c r="I115" s="248" t="s">
        <v>182</v>
      </c>
      <c r="J115" s="81">
        <v>89110</v>
      </c>
      <c r="K115" s="225">
        <f t="shared" si="4"/>
        <v>1.6849046435373721E-3</v>
      </c>
    </row>
    <row r="116" spans="1:11" ht="18.75" customHeight="1" x14ac:dyDescent="0.4">
      <c r="A116" s="229"/>
      <c r="B116" s="227">
        <v>215</v>
      </c>
      <c r="C116" s="228" t="s">
        <v>138</v>
      </c>
      <c r="D116" s="81">
        <v>20357848</v>
      </c>
      <c r="E116" s="225">
        <f t="shared" si="3"/>
        <v>0.16311685828959863</v>
      </c>
      <c r="F116" s="205"/>
      <c r="G116" s="229"/>
      <c r="H116" s="230">
        <v>240</v>
      </c>
      <c r="I116" s="248" t="s">
        <v>183</v>
      </c>
      <c r="J116" s="81">
        <v>22736</v>
      </c>
      <c r="K116" s="225">
        <f t="shared" si="4"/>
        <v>4.2989554455690376E-4</v>
      </c>
    </row>
    <row r="117" spans="1:11" ht="18.75" customHeight="1" x14ac:dyDescent="0.4">
      <c r="A117" s="229"/>
      <c r="B117" s="227">
        <v>217</v>
      </c>
      <c r="C117" s="228" t="s">
        <v>139</v>
      </c>
      <c r="D117" s="81">
        <v>12964742</v>
      </c>
      <c r="E117" s="225">
        <f t="shared" si="3"/>
        <v>0.10387974129560293</v>
      </c>
      <c r="F117" s="205"/>
      <c r="G117" s="229"/>
      <c r="H117" s="230">
        <v>245</v>
      </c>
      <c r="I117" s="248" t="s">
        <v>184</v>
      </c>
      <c r="J117" s="81">
        <v>6882926</v>
      </c>
      <c r="K117" s="225">
        <f t="shared" si="4"/>
        <v>0.1301433506735957</v>
      </c>
    </row>
    <row r="118" spans="1:11" ht="18.75" customHeight="1" x14ac:dyDescent="0.4">
      <c r="A118" s="229"/>
      <c r="B118" s="227">
        <v>218</v>
      </c>
      <c r="C118" s="228" t="s">
        <v>140</v>
      </c>
      <c r="D118" s="81">
        <v>82221538</v>
      </c>
      <c r="E118" s="225">
        <f t="shared" si="3"/>
        <v>0.65879846250442819</v>
      </c>
      <c r="F118" s="205"/>
      <c r="G118" s="229"/>
      <c r="H118" s="230">
        <v>246</v>
      </c>
      <c r="I118" s="248" t="s">
        <v>185</v>
      </c>
      <c r="J118" s="81">
        <v>1168145</v>
      </c>
      <c r="K118" s="225">
        <f t="shared" si="4"/>
        <v>2.2087452977499311E-2</v>
      </c>
    </row>
    <row r="119" spans="1:11" ht="18.75" customHeight="1" x14ac:dyDescent="0.4">
      <c r="A119" s="229"/>
      <c r="B119" s="227">
        <v>219</v>
      </c>
      <c r="C119" s="228" t="s">
        <v>141</v>
      </c>
      <c r="D119" s="81">
        <v>13021196</v>
      </c>
      <c r="E119" s="225">
        <f t="shared" si="3"/>
        <v>0.10433207786466864</v>
      </c>
      <c r="F119" s="205"/>
      <c r="G119" s="229"/>
      <c r="H119" s="231"/>
      <c r="I119" s="232" t="s">
        <v>287</v>
      </c>
      <c r="J119" s="233">
        <f>J104+J106+J108+J109+J111+J112+J113+J117+J118</f>
        <v>44308628</v>
      </c>
      <c r="K119" s="234">
        <f t="shared" si="4"/>
        <v>0.83779388470396166</v>
      </c>
    </row>
    <row r="120" spans="1:11" ht="18.75" customHeight="1" x14ac:dyDescent="0.4">
      <c r="A120" s="229"/>
      <c r="B120" s="227">
        <v>220</v>
      </c>
      <c r="C120" s="228" t="s">
        <v>142</v>
      </c>
      <c r="D120" s="81">
        <v>111337368</v>
      </c>
      <c r="E120" s="225">
        <f t="shared" si="3"/>
        <v>0.892088480000091</v>
      </c>
      <c r="F120" s="205"/>
      <c r="G120" s="229"/>
      <c r="H120" s="231"/>
      <c r="I120" s="232" t="s">
        <v>281</v>
      </c>
      <c r="J120" s="233">
        <f>J121-J119</f>
        <v>130311010</v>
      </c>
      <c r="K120" s="234">
        <f t="shared" si="4"/>
        <v>2.4639392419823247</v>
      </c>
    </row>
    <row r="121" spans="1:11" ht="18.75" customHeight="1" thickBot="1" x14ac:dyDescent="0.45">
      <c r="A121" s="229"/>
      <c r="B121" s="227">
        <v>221</v>
      </c>
      <c r="C121" s="228" t="s">
        <v>143</v>
      </c>
      <c r="D121" s="81">
        <v>532380</v>
      </c>
      <c r="E121" s="225">
        <f t="shared" si="3"/>
        <v>4.2656843206716408E-3</v>
      </c>
      <c r="F121" s="205"/>
      <c r="G121" s="249" t="s">
        <v>288</v>
      </c>
      <c r="H121" s="259" t="s">
        <v>188</v>
      </c>
      <c r="I121" s="239"/>
      <c r="J121" s="240">
        <f>SUM(J98:J118)</f>
        <v>174619638</v>
      </c>
      <c r="K121" s="252">
        <f t="shared" si="4"/>
        <v>3.3017331266862864</v>
      </c>
    </row>
    <row r="122" spans="1:11" ht="18.75" customHeight="1" x14ac:dyDescent="0.4">
      <c r="A122" s="229"/>
      <c r="B122" s="227">
        <v>222</v>
      </c>
      <c r="C122" s="228" t="s">
        <v>144</v>
      </c>
      <c r="D122" s="81">
        <v>17922154</v>
      </c>
      <c r="E122" s="225">
        <f t="shared" si="3"/>
        <v>0.14360090782986309</v>
      </c>
      <c r="F122" s="205"/>
      <c r="G122" s="229" t="s">
        <v>189</v>
      </c>
      <c r="H122" s="263">
        <v>133</v>
      </c>
      <c r="I122" s="243" t="s">
        <v>190</v>
      </c>
      <c r="J122" s="84">
        <v>39312</v>
      </c>
      <c r="K122" s="244">
        <f t="shared" si="4"/>
        <v>7.4331692679543461E-4</v>
      </c>
    </row>
    <row r="123" spans="1:11" ht="18.75" customHeight="1" x14ac:dyDescent="0.4">
      <c r="A123" s="229"/>
      <c r="B123" s="227">
        <v>225</v>
      </c>
      <c r="C123" s="228" t="s">
        <v>145</v>
      </c>
      <c r="D123" s="81">
        <v>19773723</v>
      </c>
      <c r="E123" s="225">
        <f t="shared" si="3"/>
        <v>0.15843656817011192</v>
      </c>
      <c r="F123" s="205"/>
      <c r="G123" s="229"/>
      <c r="H123" s="230">
        <v>135</v>
      </c>
      <c r="I123" s="248" t="s">
        <v>192</v>
      </c>
      <c r="J123" s="81">
        <v>8121653</v>
      </c>
      <c r="K123" s="225">
        <f t="shared" si="4"/>
        <v>0.15356537821680202</v>
      </c>
    </row>
    <row r="124" spans="1:11" ht="18.75" customHeight="1" x14ac:dyDescent="0.4">
      <c r="A124" s="229"/>
      <c r="B124" s="227">
        <v>228</v>
      </c>
      <c r="C124" s="228" t="s">
        <v>312</v>
      </c>
      <c r="D124" s="81">
        <v>152711</v>
      </c>
      <c r="E124" s="225">
        <f t="shared" si="3"/>
        <v>1.2235938958903168E-3</v>
      </c>
      <c r="F124" s="205"/>
      <c r="G124" s="229"/>
      <c r="H124" s="230">
        <v>137</v>
      </c>
      <c r="I124" s="248" t="s">
        <v>193</v>
      </c>
      <c r="J124" s="81">
        <v>139878355</v>
      </c>
      <c r="K124" s="225">
        <f t="shared" si="4"/>
        <v>2.6448399716066548</v>
      </c>
    </row>
    <row r="125" spans="1:11" ht="18.75" customHeight="1" x14ac:dyDescent="0.4">
      <c r="A125" s="229"/>
      <c r="B125" s="227">
        <v>230</v>
      </c>
      <c r="C125" s="228" t="s">
        <v>147</v>
      </c>
      <c r="D125" s="81">
        <v>3681222</v>
      </c>
      <c r="E125" s="225">
        <f t="shared" si="3"/>
        <v>2.9495719159832259E-2</v>
      </c>
      <c r="F125" s="205"/>
      <c r="G125" s="229"/>
      <c r="H125" s="230">
        <v>138</v>
      </c>
      <c r="I125" s="248" t="s">
        <v>194</v>
      </c>
      <c r="J125" s="81">
        <v>4743428</v>
      </c>
      <c r="K125" s="225">
        <f t="shared" si="4"/>
        <v>8.9689416041804401E-2</v>
      </c>
    </row>
    <row r="126" spans="1:11" ht="18.75" customHeight="1" x14ac:dyDescent="0.4">
      <c r="A126" s="229"/>
      <c r="B126" s="227">
        <v>233</v>
      </c>
      <c r="C126" s="228" t="s">
        <v>148</v>
      </c>
      <c r="D126" s="81">
        <v>2947971</v>
      </c>
      <c r="E126" s="225">
        <f t="shared" si="3"/>
        <v>2.3620559886725078E-2</v>
      </c>
      <c r="F126" s="205"/>
      <c r="G126" s="229"/>
      <c r="H126" s="230">
        <v>140</v>
      </c>
      <c r="I126" s="248" t="s">
        <v>195</v>
      </c>
      <c r="J126" s="81">
        <v>108959719</v>
      </c>
      <c r="K126" s="225">
        <f t="shared" si="4"/>
        <v>2.0602259735341404</v>
      </c>
    </row>
    <row r="127" spans="1:11" ht="18.75" customHeight="1" x14ac:dyDescent="0.4">
      <c r="A127" s="229"/>
      <c r="B127" s="227">
        <v>234</v>
      </c>
      <c r="C127" s="228" t="s">
        <v>149</v>
      </c>
      <c r="D127" s="81">
        <v>135877007</v>
      </c>
      <c r="E127" s="225">
        <f t="shared" si="3"/>
        <v>1.0887118567558713</v>
      </c>
      <c r="F127" s="205"/>
      <c r="G127" s="229"/>
      <c r="H127" s="230">
        <v>141</v>
      </c>
      <c r="I127" s="248" t="s">
        <v>196</v>
      </c>
      <c r="J127" s="81">
        <v>7652083</v>
      </c>
      <c r="K127" s="225">
        <f t="shared" si="4"/>
        <v>0.14468668139864646</v>
      </c>
    </row>
    <row r="128" spans="1:11" ht="18.75" customHeight="1" x14ac:dyDescent="0.4">
      <c r="A128" s="256"/>
      <c r="B128" s="227">
        <v>241</v>
      </c>
      <c r="C128" s="228" t="s">
        <v>150</v>
      </c>
      <c r="D128" s="81">
        <v>640715</v>
      </c>
      <c r="E128" s="225">
        <f t="shared" si="3"/>
        <v>5.1337163858881443E-3</v>
      </c>
      <c r="F128" s="205"/>
      <c r="G128" s="229"/>
      <c r="H128" s="230">
        <v>143</v>
      </c>
      <c r="I128" s="248" t="s">
        <v>197</v>
      </c>
      <c r="J128" s="81">
        <v>6824443</v>
      </c>
      <c r="K128" s="225">
        <f t="shared" si="4"/>
        <v>0.12903754573287077</v>
      </c>
    </row>
    <row r="129" spans="1:11" ht="18.75" customHeight="1" x14ac:dyDescent="0.4">
      <c r="A129" s="256"/>
      <c r="B129" s="227">
        <v>242</v>
      </c>
      <c r="C129" s="228" t="s">
        <v>151</v>
      </c>
      <c r="D129" s="81">
        <v>6443145</v>
      </c>
      <c r="E129" s="225">
        <f t="shared" si="3"/>
        <v>5.1625573091239114E-2</v>
      </c>
      <c r="F129" s="205"/>
      <c r="G129" s="229"/>
      <c r="H129" s="230">
        <v>144</v>
      </c>
      <c r="I129" s="248" t="s">
        <v>198</v>
      </c>
      <c r="J129" s="81">
        <v>525234</v>
      </c>
      <c r="K129" s="225">
        <f t="shared" si="4"/>
        <v>9.9311997031052424E-3</v>
      </c>
    </row>
    <row r="130" spans="1:11" ht="18.75" customHeight="1" x14ac:dyDescent="0.4">
      <c r="A130" s="256"/>
      <c r="B130" s="227">
        <v>243</v>
      </c>
      <c r="C130" s="274" t="s">
        <v>152</v>
      </c>
      <c r="D130" s="81">
        <v>9071</v>
      </c>
      <c r="E130" s="225">
        <f t="shared" si="3"/>
        <v>7.2681209799039121E-5</v>
      </c>
      <c r="F130" s="205"/>
      <c r="G130" s="229"/>
      <c r="H130" s="230">
        <v>145</v>
      </c>
      <c r="I130" s="248" t="s">
        <v>199</v>
      </c>
      <c r="J130" s="81">
        <v>1162</v>
      </c>
      <c r="K130" s="225">
        <f t="shared" si="4"/>
        <v>2.1971262437329443E-5</v>
      </c>
    </row>
    <row r="131" spans="1:11" ht="18.75" customHeight="1" x14ac:dyDescent="0.4">
      <c r="A131" s="256"/>
      <c r="B131" s="227">
        <v>244</v>
      </c>
      <c r="C131" s="228" t="s">
        <v>153</v>
      </c>
      <c r="D131" s="81">
        <v>38931</v>
      </c>
      <c r="E131" s="225">
        <f t="shared" si="3"/>
        <v>3.1193387484140583E-4</v>
      </c>
      <c r="F131" s="205"/>
      <c r="G131" s="229"/>
      <c r="H131" s="230">
        <v>146</v>
      </c>
      <c r="I131" s="248" t="s">
        <v>200</v>
      </c>
      <c r="J131" s="81">
        <v>305180</v>
      </c>
      <c r="K131" s="225">
        <f t="shared" si="4"/>
        <v>5.7703871520001712E-3</v>
      </c>
    </row>
    <row r="132" spans="1:11" ht="18.75" customHeight="1" x14ac:dyDescent="0.4">
      <c r="A132" s="256"/>
      <c r="B132" s="227">
        <v>247</v>
      </c>
      <c r="C132" s="228" t="s">
        <v>313</v>
      </c>
      <c r="D132" s="81">
        <v>399135</v>
      </c>
      <c r="E132" s="225">
        <f t="shared" si="3"/>
        <v>3.198061368442231E-3</v>
      </c>
      <c r="F132" s="205"/>
      <c r="G132" s="229"/>
      <c r="H132" s="230">
        <v>147</v>
      </c>
      <c r="I132" s="248" t="s">
        <v>201</v>
      </c>
      <c r="J132" s="81">
        <v>101828833</v>
      </c>
      <c r="K132" s="225">
        <f t="shared" si="4"/>
        <v>1.9253941596643656</v>
      </c>
    </row>
    <row r="133" spans="1:11" ht="18.75" customHeight="1" x14ac:dyDescent="0.15">
      <c r="A133" s="256"/>
      <c r="B133" s="227">
        <v>248</v>
      </c>
      <c r="C133" s="275" t="s">
        <v>155</v>
      </c>
      <c r="D133" s="81">
        <v>509</v>
      </c>
      <c r="E133" s="225">
        <f t="shared" si="3"/>
        <v>4.0783525286860225E-6</v>
      </c>
      <c r="F133" s="205"/>
      <c r="G133" s="229"/>
      <c r="H133" s="276">
        <v>149</v>
      </c>
      <c r="I133" s="277" t="s">
        <v>202</v>
      </c>
      <c r="J133" s="278">
        <v>9256</v>
      </c>
      <c r="K133" s="225">
        <f t="shared" si="4"/>
        <v>1.7501377376929545E-4</v>
      </c>
    </row>
    <row r="134" spans="1:11" ht="18.75" customHeight="1" thickBot="1" x14ac:dyDescent="0.45">
      <c r="A134" s="256"/>
      <c r="B134" s="279"/>
      <c r="C134" s="280" t="s">
        <v>158</v>
      </c>
      <c r="D134" s="247">
        <f>D107+D108+D110+D111+D112+D113+D114+D115+D117+D118+D120+D121+D122+D123+D125+D126+D129+D128</f>
        <v>1387764752</v>
      </c>
      <c r="E134" s="234">
        <f t="shared" si="3"/>
        <v>11.119437889077666</v>
      </c>
      <c r="F134" s="205"/>
      <c r="G134" s="249" t="s">
        <v>204</v>
      </c>
      <c r="H134" s="259" t="s">
        <v>205</v>
      </c>
      <c r="I134" s="239"/>
      <c r="J134" s="240">
        <f>SUM(J122:J133)</f>
        <v>378888658</v>
      </c>
      <c r="K134" s="252">
        <f t="shared" si="4"/>
        <v>7.1640810150133918</v>
      </c>
    </row>
    <row r="135" spans="1:11" ht="18.75" customHeight="1" x14ac:dyDescent="0.4">
      <c r="A135" s="256"/>
      <c r="B135" s="245"/>
      <c r="C135" s="246" t="s">
        <v>159</v>
      </c>
      <c r="D135" s="247">
        <f>D105+D106+D116</f>
        <v>69919959</v>
      </c>
      <c r="E135" s="234">
        <f t="shared" si="3"/>
        <v>0.56023230175495686</v>
      </c>
      <c r="F135" s="205"/>
      <c r="G135" s="229" t="s">
        <v>206</v>
      </c>
      <c r="H135" s="263">
        <v>501</v>
      </c>
      <c r="I135" s="243" t="s">
        <v>207</v>
      </c>
      <c r="J135" s="84">
        <v>1978584</v>
      </c>
      <c r="K135" s="244">
        <f t="shared" si="4"/>
        <v>3.741134967151552E-2</v>
      </c>
    </row>
    <row r="136" spans="1:11" ht="18.75" customHeight="1" x14ac:dyDescent="0.4">
      <c r="A136" s="256"/>
      <c r="B136" s="245"/>
      <c r="C136" s="246" t="s">
        <v>39</v>
      </c>
      <c r="D136" s="247">
        <f>D137-D134-D135</f>
        <v>364308457</v>
      </c>
      <c r="E136" s="234">
        <f t="shared" ref="E136:E200" si="5">D136/$D$6*100</f>
        <v>2.9190143749069812</v>
      </c>
      <c r="F136" s="205"/>
      <c r="G136" s="229"/>
      <c r="H136" s="263">
        <v>502</v>
      </c>
      <c r="I136" s="281" t="s">
        <v>208</v>
      </c>
      <c r="J136" s="84">
        <v>1365</v>
      </c>
      <c r="K136" s="244">
        <f t="shared" si="4"/>
        <v>2.5809615513730367E-5</v>
      </c>
    </row>
    <row r="137" spans="1:11" ht="18.75" customHeight="1" thickBot="1" x14ac:dyDescent="0.45">
      <c r="A137" s="282" t="s">
        <v>317</v>
      </c>
      <c r="B137" s="283" t="s">
        <v>161</v>
      </c>
      <c r="C137" s="250"/>
      <c r="D137" s="251">
        <f>SUM(D105:D133)</f>
        <v>1821993168</v>
      </c>
      <c r="E137" s="252">
        <f t="shared" si="5"/>
        <v>14.598684565739603</v>
      </c>
      <c r="F137" s="205"/>
      <c r="G137" s="229"/>
      <c r="H137" s="230">
        <v>504</v>
      </c>
      <c r="I137" s="248" t="s">
        <v>210</v>
      </c>
      <c r="J137" s="81">
        <v>289225</v>
      </c>
      <c r="K137" s="244">
        <f t="shared" si="4"/>
        <v>5.4687077267096453E-3</v>
      </c>
    </row>
    <row r="138" spans="1:11" ht="18.75" customHeight="1" x14ac:dyDescent="0.4">
      <c r="A138" s="253" t="s">
        <v>162</v>
      </c>
      <c r="B138" s="254">
        <v>150</v>
      </c>
      <c r="C138" s="264" t="s">
        <v>163</v>
      </c>
      <c r="D138" s="84">
        <v>157801</v>
      </c>
      <c r="E138" s="244">
        <f t="shared" si="5"/>
        <v>1.264377421177177E-3</v>
      </c>
      <c r="F138" s="205"/>
      <c r="G138" s="229"/>
      <c r="H138" s="230">
        <v>506</v>
      </c>
      <c r="I138" s="248" t="s">
        <v>212</v>
      </c>
      <c r="J138" s="81">
        <v>1148602</v>
      </c>
      <c r="K138" s="244">
        <f t="shared" si="4"/>
        <v>2.171793113428698E-2</v>
      </c>
    </row>
    <row r="139" spans="1:11" ht="18.75" customHeight="1" x14ac:dyDescent="0.4">
      <c r="A139" s="229" t="s">
        <v>164</v>
      </c>
      <c r="B139" s="227">
        <v>151</v>
      </c>
      <c r="C139" s="228" t="s">
        <v>165</v>
      </c>
      <c r="D139" s="81">
        <v>18183</v>
      </c>
      <c r="E139" s="225">
        <f t="shared" si="5"/>
        <v>1.4569093129488794E-4</v>
      </c>
      <c r="F139" s="205"/>
      <c r="G139" s="229"/>
      <c r="H139" s="230">
        <v>507</v>
      </c>
      <c r="I139" s="248" t="s">
        <v>213</v>
      </c>
      <c r="J139" s="81">
        <v>336764</v>
      </c>
      <c r="K139" s="244">
        <f t="shared" si="4"/>
        <v>6.3675819478871019E-3</v>
      </c>
    </row>
    <row r="140" spans="1:11" ht="18.75" customHeight="1" x14ac:dyDescent="0.4">
      <c r="A140" s="229"/>
      <c r="B140" s="227">
        <v>152</v>
      </c>
      <c r="C140" s="228" t="s">
        <v>166</v>
      </c>
      <c r="D140" s="81">
        <v>1777644</v>
      </c>
      <c r="E140" s="225">
        <f t="shared" si="5"/>
        <v>1.424333772594015E-2</v>
      </c>
      <c r="F140" s="205"/>
      <c r="G140" s="229"/>
      <c r="H140" s="230">
        <v>509</v>
      </c>
      <c r="I140" s="248" t="s">
        <v>215</v>
      </c>
      <c r="J140" s="81">
        <v>148484</v>
      </c>
      <c r="K140" s="244">
        <f t="shared" si="4"/>
        <v>2.8075567398833257E-3</v>
      </c>
    </row>
    <row r="141" spans="1:11" ht="18.75" customHeight="1" x14ac:dyDescent="0.4">
      <c r="A141" s="229"/>
      <c r="B141" s="227">
        <v>153</v>
      </c>
      <c r="C141" s="228" t="s">
        <v>167</v>
      </c>
      <c r="D141" s="81">
        <v>22542220</v>
      </c>
      <c r="E141" s="225">
        <f t="shared" si="5"/>
        <v>0.18061909614773408</v>
      </c>
      <c r="F141" s="205"/>
      <c r="G141" s="229"/>
      <c r="H141" s="230">
        <v>510</v>
      </c>
      <c r="I141" s="248" t="s">
        <v>216</v>
      </c>
      <c r="J141" s="81">
        <v>995489</v>
      </c>
      <c r="K141" s="225">
        <f t="shared" si="4"/>
        <v>1.8822848599375774E-2</v>
      </c>
    </row>
    <row r="142" spans="1:11" ht="18.75" customHeight="1" x14ac:dyDescent="0.4">
      <c r="A142" s="229"/>
      <c r="B142" s="227">
        <v>154</v>
      </c>
      <c r="C142" s="228" t="s">
        <v>168</v>
      </c>
      <c r="D142" s="81">
        <v>230414</v>
      </c>
      <c r="E142" s="225">
        <f t="shared" si="5"/>
        <v>1.8461876611879397E-3</v>
      </c>
      <c r="F142" s="205"/>
      <c r="G142" s="229"/>
      <c r="H142" s="230">
        <v>513</v>
      </c>
      <c r="I142" s="248" t="s">
        <v>219</v>
      </c>
      <c r="J142" s="81">
        <v>72295</v>
      </c>
      <c r="K142" s="225">
        <f t="shared" si="4"/>
        <v>1.3669642150660345E-3</v>
      </c>
    </row>
    <row r="143" spans="1:11" ht="18.75" customHeight="1" x14ac:dyDescent="0.4">
      <c r="A143" s="229"/>
      <c r="B143" s="227">
        <v>155</v>
      </c>
      <c r="C143" s="228" t="s">
        <v>169</v>
      </c>
      <c r="D143" s="81">
        <v>448657</v>
      </c>
      <c r="E143" s="225">
        <f t="shared" si="5"/>
        <v>3.5948554233058644E-3</v>
      </c>
      <c r="F143" s="205"/>
      <c r="G143" s="229"/>
      <c r="H143" s="230">
        <v>515</v>
      </c>
      <c r="I143" s="248" t="s">
        <v>221</v>
      </c>
      <c r="J143" s="81">
        <v>192602</v>
      </c>
      <c r="K143" s="225">
        <f t="shared" si="4"/>
        <v>3.6417462030589719E-3</v>
      </c>
    </row>
    <row r="144" spans="1:11" ht="18.75" customHeight="1" x14ac:dyDescent="0.4">
      <c r="A144" s="229"/>
      <c r="B144" s="227">
        <v>156</v>
      </c>
      <c r="C144" s="228" t="s">
        <v>170</v>
      </c>
      <c r="D144" s="81">
        <v>1732598</v>
      </c>
      <c r="E144" s="225">
        <f t="shared" si="5"/>
        <v>1.3882407533391644E-2</v>
      </c>
      <c r="F144" s="205"/>
      <c r="G144" s="229"/>
      <c r="H144" s="230">
        <v>517</v>
      </c>
      <c r="I144" s="248" t="s">
        <v>223</v>
      </c>
      <c r="J144" s="81">
        <v>2261683</v>
      </c>
      <c r="K144" s="225">
        <f t="shared" si="4"/>
        <v>4.2764226112776728E-2</v>
      </c>
    </row>
    <row r="145" spans="1:11" ht="18.75" customHeight="1" x14ac:dyDescent="0.4">
      <c r="A145" s="229"/>
      <c r="B145" s="227">
        <v>157</v>
      </c>
      <c r="C145" s="228" t="s">
        <v>315</v>
      </c>
      <c r="D145" s="81">
        <v>13719953</v>
      </c>
      <c r="E145" s="225">
        <f t="shared" si="5"/>
        <v>0.10993085463851353</v>
      </c>
      <c r="F145" s="205"/>
      <c r="G145" s="229"/>
      <c r="H145" s="85">
        <v>518</v>
      </c>
      <c r="I145" s="87" t="s">
        <v>224</v>
      </c>
      <c r="J145" s="81">
        <v>201011</v>
      </c>
      <c r="K145" s="225">
        <f t="shared" si="4"/>
        <v>3.8007447795094908E-3</v>
      </c>
    </row>
    <row r="146" spans="1:11" ht="18.75" customHeight="1" x14ac:dyDescent="0.4">
      <c r="A146" s="229"/>
      <c r="B146" s="227">
        <v>223</v>
      </c>
      <c r="C146" s="228" t="s">
        <v>172</v>
      </c>
      <c r="D146" s="81">
        <v>122865207</v>
      </c>
      <c r="E146" s="225">
        <f t="shared" si="5"/>
        <v>0.98445506415713491</v>
      </c>
      <c r="F146" s="205"/>
      <c r="G146" s="229"/>
      <c r="H146" s="230">
        <v>520</v>
      </c>
      <c r="I146" s="87" t="s">
        <v>226</v>
      </c>
      <c r="J146" s="81">
        <v>483971</v>
      </c>
      <c r="K146" s="225">
        <f t="shared" si="4"/>
        <v>9.1509929888612448E-3</v>
      </c>
    </row>
    <row r="147" spans="1:11" ht="18.75" customHeight="1" x14ac:dyDescent="0.4">
      <c r="A147" s="229"/>
      <c r="B147" s="227">
        <v>224</v>
      </c>
      <c r="C147" s="228" t="s">
        <v>173</v>
      </c>
      <c r="D147" s="81">
        <v>308550393</v>
      </c>
      <c r="E147" s="225">
        <f t="shared" si="5"/>
        <v>2.4722539794078906</v>
      </c>
      <c r="F147" s="205"/>
      <c r="G147" s="229"/>
      <c r="H147" s="230">
        <v>521</v>
      </c>
      <c r="I147" s="248" t="s">
        <v>227</v>
      </c>
      <c r="J147" s="81">
        <v>258813</v>
      </c>
      <c r="K147" s="225">
        <f t="shared" si="4"/>
        <v>4.8936732746923794E-3</v>
      </c>
    </row>
    <row r="148" spans="1:11" ht="18.75" customHeight="1" x14ac:dyDescent="0.4">
      <c r="A148" s="229"/>
      <c r="B148" s="227">
        <v>227</v>
      </c>
      <c r="C148" s="228" t="s">
        <v>174</v>
      </c>
      <c r="D148" s="81">
        <v>61012727</v>
      </c>
      <c r="E148" s="225">
        <f t="shared" si="5"/>
        <v>0.48886327984770139</v>
      </c>
      <c r="F148" s="205"/>
      <c r="G148" s="229"/>
      <c r="H148" s="230">
        <v>524</v>
      </c>
      <c r="I148" s="248" t="s">
        <v>230</v>
      </c>
      <c r="J148" s="81">
        <v>10243146</v>
      </c>
      <c r="K148" s="225">
        <f t="shared" si="4"/>
        <v>0.19367887172967413</v>
      </c>
    </row>
    <row r="149" spans="1:11" ht="18.75" customHeight="1" x14ac:dyDescent="0.4">
      <c r="A149" s="229"/>
      <c r="B149" s="227">
        <v>229</v>
      </c>
      <c r="C149" s="228" t="s">
        <v>175</v>
      </c>
      <c r="D149" s="81">
        <v>1211</v>
      </c>
      <c r="E149" s="225">
        <f t="shared" si="5"/>
        <v>9.7031137765005383E-6</v>
      </c>
      <c r="F149" s="205"/>
      <c r="G149" s="229"/>
      <c r="H149" s="230">
        <v>525</v>
      </c>
      <c r="I149" s="87" t="s">
        <v>231</v>
      </c>
      <c r="J149" s="81">
        <v>193091</v>
      </c>
      <c r="K149" s="225">
        <f t="shared" si="4"/>
        <v>3.650992285100154E-3</v>
      </c>
    </row>
    <row r="150" spans="1:11" ht="18.75" customHeight="1" x14ac:dyDescent="0.4">
      <c r="A150" s="229"/>
      <c r="B150" s="227">
        <v>231</v>
      </c>
      <c r="C150" s="228" t="s">
        <v>176</v>
      </c>
      <c r="D150" s="81">
        <v>17702376</v>
      </c>
      <c r="E150" s="225">
        <f t="shared" si="5"/>
        <v>0.14183994091031585</v>
      </c>
      <c r="F150" s="205"/>
      <c r="G150" s="229"/>
      <c r="H150" s="230">
        <v>527</v>
      </c>
      <c r="I150" s="248" t="s">
        <v>233</v>
      </c>
      <c r="J150" s="81">
        <v>442951</v>
      </c>
      <c r="K150" s="225">
        <f t="shared" si="4"/>
        <v>8.3753809534229881E-3</v>
      </c>
    </row>
    <row r="151" spans="1:11" ht="18.75" customHeight="1" x14ac:dyDescent="0.4">
      <c r="A151" s="229"/>
      <c r="B151" s="227">
        <v>232</v>
      </c>
      <c r="C151" s="228" t="s">
        <v>177</v>
      </c>
      <c r="D151" s="81">
        <v>994048</v>
      </c>
      <c r="E151" s="225">
        <f t="shared" si="5"/>
        <v>7.9647901265919134E-3</v>
      </c>
      <c r="F151" s="205"/>
      <c r="G151" s="229"/>
      <c r="H151" s="230">
        <v>529</v>
      </c>
      <c r="I151" s="248" t="s">
        <v>235</v>
      </c>
      <c r="J151" s="81">
        <v>26271</v>
      </c>
      <c r="K151" s="225">
        <f t="shared" si="4"/>
        <v>4.9673583088733365E-4</v>
      </c>
    </row>
    <row r="152" spans="1:11" ht="18.75" customHeight="1" x14ac:dyDescent="0.4">
      <c r="A152" s="256"/>
      <c r="B152" s="227">
        <v>235</v>
      </c>
      <c r="C152" s="228" t="s">
        <v>178</v>
      </c>
      <c r="D152" s="81">
        <v>16700255</v>
      </c>
      <c r="E152" s="225">
        <f t="shared" si="5"/>
        <v>0.13381046602937408</v>
      </c>
      <c r="F152" s="205"/>
      <c r="G152" s="229"/>
      <c r="H152" s="230">
        <v>531</v>
      </c>
      <c r="I152" s="248" t="s">
        <v>237</v>
      </c>
      <c r="J152" s="81">
        <v>1005399</v>
      </c>
      <c r="K152" s="225">
        <f t="shared" si="4"/>
        <v>1.9010228298819778E-2</v>
      </c>
    </row>
    <row r="153" spans="1:11" ht="18.75" customHeight="1" x14ac:dyDescent="0.4">
      <c r="A153" s="256"/>
      <c r="B153" s="227">
        <v>236</v>
      </c>
      <c r="C153" s="228" t="s">
        <v>179</v>
      </c>
      <c r="D153" s="81">
        <v>1730179</v>
      </c>
      <c r="E153" s="225">
        <f t="shared" si="5"/>
        <v>1.3863025343279873E-2</v>
      </c>
      <c r="F153" s="205"/>
      <c r="G153" s="229"/>
      <c r="H153" s="230">
        <v>532</v>
      </c>
      <c r="I153" s="248" t="s">
        <v>238</v>
      </c>
      <c r="J153" s="81">
        <v>195717</v>
      </c>
      <c r="K153" s="225">
        <f t="shared" si="4"/>
        <v>3.700645069231331E-3</v>
      </c>
    </row>
    <row r="154" spans="1:11" ht="18.75" customHeight="1" x14ac:dyDescent="0.4">
      <c r="A154" s="229"/>
      <c r="B154" s="227">
        <v>237</v>
      </c>
      <c r="C154" s="228" t="s">
        <v>180</v>
      </c>
      <c r="D154" s="81">
        <v>875584</v>
      </c>
      <c r="E154" s="225">
        <f t="shared" si="5"/>
        <v>7.0155996473025995E-3</v>
      </c>
      <c r="F154" s="205"/>
      <c r="G154" s="229"/>
      <c r="H154" s="230">
        <v>533</v>
      </c>
      <c r="I154" s="248" t="s">
        <v>239</v>
      </c>
      <c r="J154" s="81">
        <v>33422</v>
      </c>
      <c r="K154" s="225">
        <f t="shared" si="4"/>
        <v>6.3194796315010719E-4</v>
      </c>
    </row>
    <row r="155" spans="1:11" ht="18.75" customHeight="1" x14ac:dyDescent="0.4">
      <c r="A155" s="256"/>
      <c r="B155" s="227">
        <v>238</v>
      </c>
      <c r="C155" s="228" t="s">
        <v>181</v>
      </c>
      <c r="D155" s="81">
        <v>43066754</v>
      </c>
      <c r="E155" s="225">
        <f t="shared" si="5"/>
        <v>0.34507152274695269</v>
      </c>
      <c r="F155" s="205"/>
      <c r="G155" s="229"/>
      <c r="H155" s="230">
        <v>535</v>
      </c>
      <c r="I155" s="243" t="s">
        <v>241</v>
      </c>
      <c r="J155" s="81">
        <v>22178</v>
      </c>
      <c r="K155" s="225">
        <f t="shared" si="4"/>
        <v>4.1934480063260962E-4</v>
      </c>
    </row>
    <row r="156" spans="1:11" ht="18.75" customHeight="1" x14ac:dyDescent="0.4">
      <c r="A156" s="256"/>
      <c r="B156" s="227">
        <v>239</v>
      </c>
      <c r="C156" s="228" t="s">
        <v>182</v>
      </c>
      <c r="D156" s="81">
        <v>328961</v>
      </c>
      <c r="E156" s="225">
        <f t="shared" si="5"/>
        <v>2.6357935681514399E-3</v>
      </c>
      <c r="F156" s="205"/>
      <c r="G156" s="229"/>
      <c r="H156" s="230">
        <v>538</v>
      </c>
      <c r="I156" s="248" t="s">
        <v>244</v>
      </c>
      <c r="J156" s="81">
        <v>751954</v>
      </c>
      <c r="K156" s="225">
        <f t="shared" si="4"/>
        <v>1.4218053937004838E-2</v>
      </c>
    </row>
    <row r="157" spans="1:11" ht="18.75" customHeight="1" x14ac:dyDescent="0.4">
      <c r="A157" s="256"/>
      <c r="B157" s="227">
        <v>240</v>
      </c>
      <c r="C157" s="90" t="s">
        <v>183</v>
      </c>
      <c r="D157" s="81">
        <v>21469</v>
      </c>
      <c r="E157" s="225">
        <f t="shared" si="5"/>
        <v>1.7201994192212226E-4</v>
      </c>
      <c r="F157" s="205"/>
      <c r="G157" s="229"/>
      <c r="H157" s="85">
        <v>540</v>
      </c>
      <c r="I157" s="87" t="s">
        <v>246</v>
      </c>
      <c r="J157" s="81">
        <v>309490</v>
      </c>
      <c r="K157" s="225">
        <f t="shared" si="4"/>
        <v>5.8518812493365659E-3</v>
      </c>
    </row>
    <row r="158" spans="1:11" ht="18.75" customHeight="1" x14ac:dyDescent="0.4">
      <c r="A158" s="256"/>
      <c r="B158" s="227">
        <v>245</v>
      </c>
      <c r="C158" s="228" t="s">
        <v>184</v>
      </c>
      <c r="D158" s="81">
        <v>52662480</v>
      </c>
      <c r="E158" s="225">
        <f t="shared" si="5"/>
        <v>0.42195708934160536</v>
      </c>
      <c r="F158" s="205"/>
      <c r="G158" s="229"/>
      <c r="H158" s="230">
        <v>541</v>
      </c>
      <c r="I158" s="248" t="s">
        <v>247</v>
      </c>
      <c r="J158" s="81">
        <v>356280</v>
      </c>
      <c r="K158" s="225">
        <f t="shared" si="4"/>
        <v>6.7365932712321278E-3</v>
      </c>
    </row>
    <row r="159" spans="1:11" ht="18.75" customHeight="1" x14ac:dyDescent="0.4">
      <c r="A159" s="256"/>
      <c r="B159" s="227">
        <v>246</v>
      </c>
      <c r="C159" s="228" t="s">
        <v>185</v>
      </c>
      <c r="D159" s="81">
        <v>1490186</v>
      </c>
      <c r="E159" s="225">
        <f t="shared" si="5"/>
        <v>1.1940086132244617E-2</v>
      </c>
      <c r="F159" s="205"/>
      <c r="G159" s="229"/>
      <c r="H159" s="230">
        <v>542</v>
      </c>
      <c r="I159" s="248" t="s">
        <v>248</v>
      </c>
      <c r="J159" s="81">
        <v>31368</v>
      </c>
      <c r="K159" s="225">
        <f t="shared" si="4"/>
        <v>5.9311063694849394E-4</v>
      </c>
    </row>
    <row r="160" spans="1:11" ht="18.75" customHeight="1" x14ac:dyDescent="0.4">
      <c r="A160" s="256"/>
      <c r="B160" s="245"/>
      <c r="C160" s="280" t="s">
        <v>158</v>
      </c>
      <c r="D160" s="247">
        <f>D146+D148+D150+D151+D152+D153+D154+D158+D159</f>
        <v>276033042</v>
      </c>
      <c r="E160" s="234">
        <f t="shared" si="5"/>
        <v>2.2117093415355504</v>
      </c>
      <c r="F160" s="205"/>
      <c r="G160" s="229"/>
      <c r="H160" s="230">
        <v>543</v>
      </c>
      <c r="I160" s="248" t="s">
        <v>249</v>
      </c>
      <c r="J160" s="81">
        <v>2243979</v>
      </c>
      <c r="K160" s="225">
        <f t="shared" si="4"/>
        <v>4.242947634497081E-2</v>
      </c>
    </row>
    <row r="161" spans="1:11" ht="18.75" customHeight="1" x14ac:dyDescent="0.4">
      <c r="A161" s="256"/>
      <c r="B161" s="245"/>
      <c r="C161" s="246" t="s">
        <v>186</v>
      </c>
      <c r="D161" s="247">
        <f>D162-D160</f>
        <v>392596258</v>
      </c>
      <c r="E161" s="234">
        <f t="shared" si="5"/>
        <v>3.1456698262612379</v>
      </c>
      <c r="F161" s="205"/>
      <c r="G161" s="229"/>
      <c r="H161" s="230">
        <v>545</v>
      </c>
      <c r="I161" s="248" t="s">
        <v>251</v>
      </c>
      <c r="J161" s="81">
        <v>695198</v>
      </c>
      <c r="K161" s="225">
        <f t="shared" si="4"/>
        <v>1.3144903359644194E-2</v>
      </c>
    </row>
    <row r="162" spans="1:11" ht="18.75" customHeight="1" thickBot="1" x14ac:dyDescent="0.45">
      <c r="A162" s="249" t="s">
        <v>318</v>
      </c>
      <c r="B162" s="238" t="s">
        <v>188</v>
      </c>
      <c r="C162" s="250"/>
      <c r="D162" s="251">
        <f>SUM(D138:D159)</f>
        <v>668629300</v>
      </c>
      <c r="E162" s="252">
        <f t="shared" si="5"/>
        <v>5.3573791677967897</v>
      </c>
      <c r="F162" s="205"/>
      <c r="G162" s="229"/>
      <c r="H162" s="230">
        <v>546</v>
      </c>
      <c r="I162" s="248" t="s">
        <v>252</v>
      </c>
      <c r="J162" s="81">
        <v>6873579</v>
      </c>
      <c r="K162" s="225">
        <f t="shared" si="4"/>
        <v>0.12996661625879213</v>
      </c>
    </row>
    <row r="163" spans="1:11" ht="18.75" customHeight="1" x14ac:dyDescent="0.4">
      <c r="A163" s="229" t="s">
        <v>189</v>
      </c>
      <c r="B163" s="242">
        <v>133</v>
      </c>
      <c r="C163" s="264" t="s">
        <v>190</v>
      </c>
      <c r="D163" s="84">
        <v>72710</v>
      </c>
      <c r="E163" s="225">
        <f t="shared" si="5"/>
        <v>5.8258745061053193E-4</v>
      </c>
      <c r="F163" s="205"/>
      <c r="G163" s="229"/>
      <c r="H163" s="230">
        <v>547</v>
      </c>
      <c r="I163" s="248" t="s">
        <v>253</v>
      </c>
      <c r="J163" s="81">
        <v>885</v>
      </c>
      <c r="K163" s="225">
        <f t="shared" si="4"/>
        <v>1.6733706761649358E-5</v>
      </c>
    </row>
    <row r="164" spans="1:11" ht="18.75" customHeight="1" x14ac:dyDescent="0.4">
      <c r="A164" s="229"/>
      <c r="B164" s="227">
        <v>134</v>
      </c>
      <c r="C164" s="228" t="s">
        <v>191</v>
      </c>
      <c r="D164" s="81">
        <v>30437646</v>
      </c>
      <c r="E164" s="225">
        <f t="shared" si="5"/>
        <v>0.24388104230127708</v>
      </c>
      <c r="F164" s="205"/>
      <c r="G164" s="229"/>
      <c r="H164" s="230">
        <v>548</v>
      </c>
      <c r="I164" s="248" t="s">
        <v>254</v>
      </c>
      <c r="J164" s="81">
        <v>347</v>
      </c>
      <c r="K164" s="225">
        <f t="shared" si="4"/>
        <v>6.5611257020252289E-6</v>
      </c>
    </row>
    <row r="165" spans="1:11" ht="18.75" customHeight="1" x14ac:dyDescent="0.4">
      <c r="A165" s="229"/>
      <c r="B165" s="227">
        <v>135</v>
      </c>
      <c r="C165" s="228" t="s">
        <v>192</v>
      </c>
      <c r="D165" s="81">
        <v>38113128</v>
      </c>
      <c r="E165" s="225">
        <f t="shared" si="5"/>
        <v>0.3053806914635247</v>
      </c>
      <c r="F165" s="205"/>
      <c r="G165" s="229"/>
      <c r="H165" s="230">
        <v>549</v>
      </c>
      <c r="I165" s="248" t="s">
        <v>255</v>
      </c>
      <c r="J165" s="81">
        <v>378494</v>
      </c>
      <c r="K165" s="225">
        <f t="shared" si="4"/>
        <v>7.1566187650211437E-3</v>
      </c>
    </row>
    <row r="166" spans="1:11" ht="18.75" customHeight="1" x14ac:dyDescent="0.4">
      <c r="A166" s="229"/>
      <c r="B166" s="227">
        <v>137</v>
      </c>
      <c r="C166" s="228" t="s">
        <v>193</v>
      </c>
      <c r="D166" s="81">
        <v>215431189</v>
      </c>
      <c r="E166" s="225">
        <f t="shared" si="5"/>
        <v>1.7261381815638244</v>
      </c>
      <c r="F166" s="205"/>
      <c r="G166" s="229"/>
      <c r="H166" s="230">
        <v>551</v>
      </c>
      <c r="I166" s="248" t="s">
        <v>257</v>
      </c>
      <c r="J166" s="81">
        <v>14511787</v>
      </c>
      <c r="K166" s="225">
        <f t="shared" si="4"/>
        <v>0.27439094717007378</v>
      </c>
    </row>
    <row r="167" spans="1:11" ht="18.75" customHeight="1" x14ac:dyDescent="0.4">
      <c r="A167" s="229"/>
      <c r="B167" s="227">
        <v>138</v>
      </c>
      <c r="C167" s="228" t="s">
        <v>194</v>
      </c>
      <c r="D167" s="81">
        <v>101918937</v>
      </c>
      <c r="E167" s="225">
        <f t="shared" si="5"/>
        <v>0.81662348611972779</v>
      </c>
      <c r="F167" s="205"/>
      <c r="G167" s="229"/>
      <c r="H167" s="230">
        <v>553</v>
      </c>
      <c r="I167" s="248" t="s">
        <v>259</v>
      </c>
      <c r="J167" s="81">
        <v>559838</v>
      </c>
      <c r="K167" s="225">
        <f t="shared" si="4"/>
        <v>1.058549709155735E-2</v>
      </c>
    </row>
    <row r="168" spans="1:11" ht="18.75" customHeight="1" x14ac:dyDescent="0.4">
      <c r="A168" s="229"/>
      <c r="B168" s="227">
        <v>140</v>
      </c>
      <c r="C168" s="228" t="s">
        <v>195</v>
      </c>
      <c r="D168" s="81">
        <v>53570305</v>
      </c>
      <c r="E168" s="225">
        <f t="shared" si="5"/>
        <v>0.42923101936980651</v>
      </c>
      <c r="F168" s="205"/>
      <c r="G168" s="235"/>
      <c r="H168" s="230">
        <v>554</v>
      </c>
      <c r="I168" s="248" t="s">
        <v>260</v>
      </c>
      <c r="J168" s="81">
        <v>172854</v>
      </c>
      <c r="K168" s="225">
        <f t="shared" si="4"/>
        <v>3.2683481904837723E-3</v>
      </c>
    </row>
    <row r="169" spans="1:11" ht="18.75" customHeight="1" thickBot="1" x14ac:dyDescent="0.45">
      <c r="A169" s="229"/>
      <c r="B169" s="227">
        <v>141</v>
      </c>
      <c r="C169" s="228" t="s">
        <v>196</v>
      </c>
      <c r="D169" s="81">
        <v>90303774</v>
      </c>
      <c r="E169" s="225">
        <f t="shared" si="5"/>
        <v>0.72355722012336188</v>
      </c>
      <c r="F169" s="205"/>
      <c r="G169" s="237" t="s">
        <v>266</v>
      </c>
      <c r="H169" s="284" t="s">
        <v>267</v>
      </c>
      <c r="I169" s="285"/>
      <c r="J169" s="286">
        <f>SUM(J135:J168)</f>
        <v>47417116</v>
      </c>
      <c r="K169" s="287">
        <f t="shared" si="4"/>
        <v>0.8965696210475842</v>
      </c>
    </row>
    <row r="170" spans="1:11" ht="18.75" customHeight="1" x14ac:dyDescent="0.4">
      <c r="A170" s="229"/>
      <c r="B170" s="227">
        <v>143</v>
      </c>
      <c r="C170" s="228" t="s">
        <v>197</v>
      </c>
      <c r="D170" s="81">
        <v>41108365</v>
      </c>
      <c r="E170" s="225">
        <f t="shared" si="5"/>
        <v>0.32937996924930846</v>
      </c>
      <c r="F170" s="205"/>
      <c r="G170" s="205"/>
      <c r="H170" s="206"/>
      <c r="I170" s="205"/>
      <c r="J170" s="205"/>
      <c r="K170" s="205"/>
    </row>
    <row r="171" spans="1:11" ht="18.75" customHeight="1" x14ac:dyDescent="0.4">
      <c r="A171" s="229"/>
      <c r="B171" s="227">
        <v>144</v>
      </c>
      <c r="C171" s="228" t="s">
        <v>198</v>
      </c>
      <c r="D171" s="81">
        <v>33045159</v>
      </c>
      <c r="E171" s="225">
        <f t="shared" si="5"/>
        <v>0.26477368913257698</v>
      </c>
      <c r="F171" s="205"/>
      <c r="G171" s="205"/>
      <c r="H171" s="206"/>
      <c r="I171" s="205"/>
      <c r="J171" s="205"/>
      <c r="K171" s="205"/>
    </row>
    <row r="172" spans="1:11" ht="18.75" customHeight="1" x14ac:dyDescent="0.4">
      <c r="A172" s="229"/>
      <c r="B172" s="227">
        <v>145</v>
      </c>
      <c r="C172" s="228" t="s">
        <v>199</v>
      </c>
      <c r="D172" s="81">
        <v>45957</v>
      </c>
      <c r="E172" s="225">
        <f t="shared" si="5"/>
        <v>3.6822956220201094E-4</v>
      </c>
      <c r="F172" s="205"/>
      <c r="G172" s="205"/>
      <c r="H172" s="206"/>
      <c r="I172" s="205"/>
      <c r="J172" s="205"/>
      <c r="K172" s="205"/>
    </row>
    <row r="173" spans="1:11" ht="18.75" customHeight="1" x14ac:dyDescent="0.4">
      <c r="A173" s="229"/>
      <c r="B173" s="227">
        <v>146</v>
      </c>
      <c r="C173" s="228" t="s">
        <v>200</v>
      </c>
      <c r="D173" s="81">
        <v>13692398</v>
      </c>
      <c r="E173" s="225">
        <f t="shared" si="5"/>
        <v>0.10971007074081619</v>
      </c>
      <c r="F173" s="205"/>
      <c r="G173" s="202"/>
      <c r="H173" s="288"/>
      <c r="I173" s="202"/>
      <c r="J173" s="289"/>
      <c r="K173" s="290"/>
    </row>
    <row r="174" spans="1:11" ht="18.75" customHeight="1" x14ac:dyDescent="0.4">
      <c r="A174" s="229"/>
      <c r="B174" s="227">
        <v>147</v>
      </c>
      <c r="C174" s="228" t="s">
        <v>201</v>
      </c>
      <c r="D174" s="81">
        <v>236320941</v>
      </c>
      <c r="E174" s="225">
        <f t="shared" si="5"/>
        <v>1.8935169102334195</v>
      </c>
      <c r="F174" s="205"/>
      <c r="G174" s="202"/>
      <c r="H174" s="206"/>
      <c r="I174" s="205"/>
      <c r="J174" s="291"/>
      <c r="K174" s="290"/>
    </row>
    <row r="175" spans="1:11" ht="18.75" customHeight="1" x14ac:dyDescent="0.4">
      <c r="A175" s="229"/>
      <c r="B175" s="227">
        <v>149</v>
      </c>
      <c r="C175" s="228" t="s">
        <v>202</v>
      </c>
      <c r="D175" s="81">
        <v>29911218</v>
      </c>
      <c r="E175" s="225">
        <f t="shared" si="5"/>
        <v>0.23966304826400567</v>
      </c>
      <c r="F175" s="205"/>
      <c r="G175" s="202"/>
      <c r="H175" s="206"/>
      <c r="I175" s="205"/>
      <c r="J175" s="291"/>
      <c r="K175" s="290"/>
    </row>
    <row r="176" spans="1:11" ht="18.75" customHeight="1" x14ac:dyDescent="0.4">
      <c r="A176" s="229"/>
      <c r="B176" s="292">
        <v>158</v>
      </c>
      <c r="C176" s="293" t="s">
        <v>203</v>
      </c>
      <c r="D176" s="81">
        <v>54285</v>
      </c>
      <c r="E176" s="225">
        <f t="shared" si="5"/>
        <v>4.3495749905642588E-4</v>
      </c>
      <c r="F176" s="205"/>
      <c r="G176" s="202"/>
      <c r="H176" s="288"/>
      <c r="I176" s="202"/>
      <c r="J176" s="289"/>
      <c r="K176" s="290"/>
    </row>
    <row r="177" spans="1:11" ht="18.75" customHeight="1" thickBot="1" x14ac:dyDescent="0.45">
      <c r="A177" s="282" t="s">
        <v>319</v>
      </c>
      <c r="B177" s="283" t="s">
        <v>205</v>
      </c>
      <c r="C177" s="250"/>
      <c r="D177" s="251">
        <f>SUM(D163:D176)</f>
        <v>884026012</v>
      </c>
      <c r="E177" s="252">
        <f t="shared" si="5"/>
        <v>7.0832411030735178</v>
      </c>
      <c r="F177" s="205"/>
      <c r="G177" s="91"/>
      <c r="H177" s="8"/>
      <c r="I177" s="205"/>
      <c r="J177" s="291"/>
      <c r="K177" s="290"/>
    </row>
    <row r="178" spans="1:11" ht="18.75" customHeight="1" x14ac:dyDescent="0.4">
      <c r="A178" s="253" t="s">
        <v>206</v>
      </c>
      <c r="B178" s="254">
        <v>501</v>
      </c>
      <c r="C178" s="264" t="s">
        <v>207</v>
      </c>
      <c r="D178" s="84">
        <v>4324928</v>
      </c>
      <c r="E178" s="244">
        <f t="shared" si="5"/>
        <v>3.4653400874626691E-2</v>
      </c>
      <c r="F178" s="205"/>
      <c r="G178" s="91"/>
      <c r="H178" s="8"/>
      <c r="I178" s="205"/>
      <c r="J178" s="205"/>
      <c r="K178" s="205"/>
    </row>
    <row r="179" spans="1:11" ht="18.75" customHeight="1" x14ac:dyDescent="0.4">
      <c r="A179" s="229"/>
      <c r="B179" s="227">
        <v>503</v>
      </c>
      <c r="C179" s="228" t="s">
        <v>209</v>
      </c>
      <c r="D179" s="81">
        <v>220631</v>
      </c>
      <c r="E179" s="244">
        <f t="shared" si="5"/>
        <v>1.7678015653369863E-3</v>
      </c>
      <c r="F179" s="205"/>
      <c r="G179" s="91"/>
      <c r="H179" s="8"/>
      <c r="I179" s="205"/>
      <c r="J179" s="205"/>
      <c r="K179" s="205"/>
    </row>
    <row r="180" spans="1:11" ht="18.75" customHeight="1" x14ac:dyDescent="0.4">
      <c r="A180" s="229"/>
      <c r="B180" s="227">
        <v>504</v>
      </c>
      <c r="C180" s="228" t="s">
        <v>210</v>
      </c>
      <c r="D180" s="81">
        <v>3019398</v>
      </c>
      <c r="E180" s="225">
        <f t="shared" si="5"/>
        <v>2.4192867324969589E-2</v>
      </c>
      <c r="F180" s="205"/>
      <c r="G180" s="91"/>
      <c r="H180" s="8"/>
      <c r="I180" s="205"/>
      <c r="J180" s="205"/>
      <c r="K180" s="205"/>
    </row>
    <row r="181" spans="1:11" ht="18.75" customHeight="1" x14ac:dyDescent="0.4">
      <c r="A181" s="229"/>
      <c r="B181" s="227">
        <v>505</v>
      </c>
      <c r="C181" s="228" t="s">
        <v>211</v>
      </c>
      <c r="D181" s="81">
        <v>2534106</v>
      </c>
      <c r="E181" s="225">
        <f t="shared" si="5"/>
        <v>2.0304474681843661E-2</v>
      </c>
      <c r="F181" s="205"/>
      <c r="G181" s="91"/>
      <c r="H181" s="8"/>
      <c r="I181" s="205"/>
      <c r="J181" s="205"/>
      <c r="K181" s="205"/>
    </row>
    <row r="182" spans="1:11" ht="18.75" customHeight="1" x14ac:dyDescent="0.4">
      <c r="A182" s="229"/>
      <c r="B182" s="227">
        <v>506</v>
      </c>
      <c r="C182" s="228" t="s">
        <v>212</v>
      </c>
      <c r="D182" s="81">
        <v>20686075</v>
      </c>
      <c r="E182" s="225">
        <f t="shared" si="5"/>
        <v>0.16574677069712912</v>
      </c>
      <c r="F182" s="205"/>
      <c r="G182" s="91"/>
      <c r="H182" s="8"/>
      <c r="I182" s="205"/>
      <c r="J182" s="205"/>
      <c r="K182" s="205"/>
    </row>
    <row r="183" spans="1:11" ht="18.75" customHeight="1" x14ac:dyDescent="0.4">
      <c r="A183" s="229"/>
      <c r="B183" s="227">
        <v>507</v>
      </c>
      <c r="C183" s="228" t="s">
        <v>213</v>
      </c>
      <c r="D183" s="81">
        <v>1560725</v>
      </c>
      <c r="E183" s="225">
        <f t="shared" si="5"/>
        <v>1.2505278487885057E-2</v>
      </c>
      <c r="F183" s="205"/>
      <c r="G183" s="91"/>
      <c r="H183" s="8"/>
      <c r="I183" s="205"/>
      <c r="J183" s="205"/>
      <c r="K183" s="205"/>
    </row>
    <row r="184" spans="1:11" ht="18.75" customHeight="1" x14ac:dyDescent="0.4">
      <c r="A184" s="229"/>
      <c r="B184" s="227">
        <v>509</v>
      </c>
      <c r="C184" s="228" t="s">
        <v>215</v>
      </c>
      <c r="D184" s="81">
        <v>3669</v>
      </c>
      <c r="E184" s="225">
        <f t="shared" si="5"/>
        <v>2.9397790624261335E-5</v>
      </c>
      <c r="F184" s="205"/>
      <c r="G184" s="91"/>
      <c r="H184" s="8"/>
      <c r="I184" s="205"/>
      <c r="J184" s="205"/>
      <c r="K184" s="205"/>
    </row>
    <row r="185" spans="1:11" ht="18.75" customHeight="1" x14ac:dyDescent="0.4">
      <c r="A185" s="229"/>
      <c r="B185" s="227">
        <v>510</v>
      </c>
      <c r="C185" s="228" t="s">
        <v>216</v>
      </c>
      <c r="D185" s="81">
        <v>164181</v>
      </c>
      <c r="E185" s="225">
        <f t="shared" si="5"/>
        <v>1.3154970461929272E-3</v>
      </c>
      <c r="F185" s="205"/>
      <c r="G185" s="91"/>
      <c r="H185" s="8"/>
      <c r="I185" s="205"/>
      <c r="J185" s="205"/>
      <c r="K185" s="205"/>
    </row>
    <row r="186" spans="1:11" ht="18.75" customHeight="1" x14ac:dyDescent="0.4">
      <c r="A186" s="229"/>
      <c r="B186" s="227">
        <v>511</v>
      </c>
      <c r="C186" s="228" t="s">
        <v>217</v>
      </c>
      <c r="D186" s="81">
        <v>85327</v>
      </c>
      <c r="E186" s="225">
        <f t="shared" si="5"/>
        <v>6.8368091594340336E-4</v>
      </c>
      <c r="F186" s="205"/>
      <c r="G186" s="91"/>
      <c r="H186" s="8"/>
      <c r="I186" s="205"/>
      <c r="J186" s="205"/>
      <c r="K186" s="205"/>
    </row>
    <row r="187" spans="1:11" ht="18.75" customHeight="1" x14ac:dyDescent="0.4">
      <c r="A187" s="229"/>
      <c r="B187" s="227">
        <v>512</v>
      </c>
      <c r="C187" s="228" t="s">
        <v>218</v>
      </c>
      <c r="D187" s="81">
        <v>5657</v>
      </c>
      <c r="E187" s="225">
        <f t="shared" si="5"/>
        <v>4.5326601679325801E-5</v>
      </c>
      <c r="F187" s="205"/>
      <c r="G187" s="91"/>
      <c r="H187" s="8"/>
      <c r="I187" s="205"/>
      <c r="J187" s="205"/>
      <c r="K187" s="205"/>
    </row>
    <row r="188" spans="1:11" ht="18.75" customHeight="1" x14ac:dyDescent="0.4">
      <c r="A188" s="229"/>
      <c r="B188" s="227">
        <v>513</v>
      </c>
      <c r="C188" s="228" t="s">
        <v>219</v>
      </c>
      <c r="D188" s="81">
        <v>56453</v>
      </c>
      <c r="E188" s="225">
        <f t="shared" si="5"/>
        <v>4.5232855658528887E-4</v>
      </c>
      <c r="F188" s="205"/>
      <c r="G188" s="91"/>
      <c r="H188" s="8"/>
      <c r="I188" s="205"/>
      <c r="J188" s="205"/>
      <c r="K188" s="205"/>
    </row>
    <row r="189" spans="1:11" ht="18.75" customHeight="1" x14ac:dyDescent="0.4">
      <c r="A189" s="229"/>
      <c r="B189" s="227">
        <v>514</v>
      </c>
      <c r="C189" s="228" t="s">
        <v>220</v>
      </c>
      <c r="D189" s="81">
        <v>2395</v>
      </c>
      <c r="E189" s="225">
        <f t="shared" si="5"/>
        <v>1.9189890581931289E-5</v>
      </c>
      <c r="F189" s="205"/>
      <c r="G189" s="91"/>
      <c r="H189" s="8"/>
      <c r="I189" s="205"/>
      <c r="J189" s="205"/>
      <c r="K189" s="205"/>
    </row>
    <row r="190" spans="1:11" ht="18.75" customHeight="1" x14ac:dyDescent="0.4">
      <c r="A190" s="229"/>
      <c r="B190" s="227">
        <v>515</v>
      </c>
      <c r="C190" s="228" t="s">
        <v>221</v>
      </c>
      <c r="D190" s="81">
        <v>15376</v>
      </c>
      <c r="E190" s="225">
        <f t="shared" si="5"/>
        <v>1.2319989878403987E-4</v>
      </c>
      <c r="F190" s="205"/>
      <c r="G190" s="91"/>
      <c r="H190" s="8"/>
      <c r="I190" s="205"/>
      <c r="J190" s="205"/>
      <c r="K190" s="205"/>
    </row>
    <row r="191" spans="1:11" ht="18.75" customHeight="1" x14ac:dyDescent="0.4">
      <c r="A191" s="229"/>
      <c r="B191" s="227">
        <v>516</v>
      </c>
      <c r="C191" s="228" t="s">
        <v>222</v>
      </c>
      <c r="D191" s="81">
        <v>461570</v>
      </c>
      <c r="E191" s="225">
        <f t="shared" si="5"/>
        <v>3.6983205828400936E-3</v>
      </c>
      <c r="F191" s="205"/>
      <c r="G191" s="91"/>
      <c r="H191" s="8"/>
      <c r="I191" s="205"/>
      <c r="J191" s="205"/>
      <c r="K191" s="205"/>
    </row>
    <row r="192" spans="1:11" ht="18.75" customHeight="1" x14ac:dyDescent="0.4">
      <c r="A192" s="229"/>
      <c r="B192" s="227">
        <v>517</v>
      </c>
      <c r="C192" s="228" t="s">
        <v>223</v>
      </c>
      <c r="D192" s="81">
        <v>4733116</v>
      </c>
      <c r="E192" s="225">
        <f t="shared" si="5"/>
        <v>3.7923999228220581E-2</v>
      </c>
      <c r="F192" s="205"/>
      <c r="G192" s="91"/>
      <c r="H192" s="8"/>
      <c r="I192" s="205"/>
      <c r="J192" s="205"/>
      <c r="K192" s="205"/>
    </row>
    <row r="193" spans="1:11" ht="18.75" customHeight="1" x14ac:dyDescent="0.4">
      <c r="A193" s="229"/>
      <c r="B193" s="227">
        <v>518</v>
      </c>
      <c r="C193" s="228" t="s">
        <v>224</v>
      </c>
      <c r="D193" s="81">
        <v>46394</v>
      </c>
      <c r="E193" s="225">
        <f t="shared" si="5"/>
        <v>3.7173101614117752E-4</v>
      </c>
      <c r="F193" s="205"/>
      <c r="G193" s="91"/>
      <c r="H193" s="8"/>
      <c r="I193" s="205"/>
      <c r="J193" s="205"/>
      <c r="K193" s="205"/>
    </row>
    <row r="194" spans="1:11" ht="18.75" customHeight="1" x14ac:dyDescent="0.4">
      <c r="A194" s="229"/>
      <c r="B194" s="227">
        <v>519</v>
      </c>
      <c r="C194" s="228" t="s">
        <v>225</v>
      </c>
      <c r="D194" s="81">
        <v>18346</v>
      </c>
      <c r="E194" s="225">
        <f t="shared" si="5"/>
        <v>1.4699696560171665E-4</v>
      </c>
      <c r="F194" s="205"/>
      <c r="G194" s="91"/>
      <c r="H194" s="8"/>
      <c r="I194" s="205"/>
      <c r="J194" s="205"/>
      <c r="K194" s="205"/>
    </row>
    <row r="195" spans="1:11" ht="18.75" customHeight="1" x14ac:dyDescent="0.4">
      <c r="A195" s="229"/>
      <c r="B195" s="227">
        <v>520</v>
      </c>
      <c r="C195" s="228" t="s">
        <v>226</v>
      </c>
      <c r="D195" s="81">
        <v>8821</v>
      </c>
      <c r="E195" s="225">
        <f t="shared" si="5"/>
        <v>7.0678089696541078E-5</v>
      </c>
      <c r="F195" s="205"/>
      <c r="G195" s="91"/>
      <c r="H195" s="8"/>
      <c r="I195" s="205"/>
      <c r="J195" s="205"/>
      <c r="K195" s="205"/>
    </row>
    <row r="196" spans="1:11" ht="18.75" customHeight="1" x14ac:dyDescent="0.4">
      <c r="A196" s="229"/>
      <c r="B196" s="227">
        <v>521</v>
      </c>
      <c r="C196" s="228" t="s">
        <v>227</v>
      </c>
      <c r="D196" s="81">
        <v>157754</v>
      </c>
      <c r="E196" s="225">
        <f t="shared" si="5"/>
        <v>1.2640008345979076E-3</v>
      </c>
      <c r="F196" s="205"/>
      <c r="G196" s="91"/>
      <c r="H196" s="8"/>
      <c r="I196" s="205"/>
      <c r="J196" s="205"/>
      <c r="K196" s="205"/>
    </row>
    <row r="197" spans="1:11" ht="18.75" customHeight="1" x14ac:dyDescent="0.4">
      <c r="A197" s="229"/>
      <c r="B197" s="227">
        <v>522</v>
      </c>
      <c r="C197" s="228" t="s">
        <v>228</v>
      </c>
      <c r="D197" s="81">
        <v>350011</v>
      </c>
      <c r="E197" s="225">
        <f t="shared" si="5"/>
        <v>2.8044562807817753E-3</v>
      </c>
      <c r="F197" s="205"/>
      <c r="G197" s="91"/>
      <c r="H197" s="8"/>
      <c r="I197" s="205"/>
      <c r="J197" s="205"/>
      <c r="K197" s="205"/>
    </row>
    <row r="198" spans="1:11" ht="18.75" customHeight="1" x14ac:dyDescent="0.4">
      <c r="A198" s="229"/>
      <c r="B198" s="227">
        <v>523</v>
      </c>
      <c r="C198" s="228" t="s">
        <v>229</v>
      </c>
      <c r="D198" s="81">
        <v>971362</v>
      </c>
      <c r="E198" s="225">
        <f t="shared" si="5"/>
        <v>7.7830189960108303E-3</v>
      </c>
      <c r="F198" s="205"/>
      <c r="G198" s="91"/>
      <c r="H198" s="8"/>
      <c r="I198" s="205"/>
      <c r="J198" s="205"/>
      <c r="K198" s="205"/>
    </row>
    <row r="199" spans="1:11" ht="18.75" customHeight="1" x14ac:dyDescent="0.4">
      <c r="A199" s="229"/>
      <c r="B199" s="227">
        <v>524</v>
      </c>
      <c r="C199" s="228" t="s">
        <v>230</v>
      </c>
      <c r="D199" s="81">
        <v>2656305</v>
      </c>
      <c r="E199" s="225">
        <f t="shared" si="5"/>
        <v>2.1283591775464294E-2</v>
      </c>
      <c r="F199" s="205"/>
      <c r="G199" s="91"/>
      <c r="H199" s="8"/>
      <c r="I199" s="205"/>
      <c r="J199" s="205"/>
      <c r="K199" s="205"/>
    </row>
    <row r="200" spans="1:11" ht="18.75" customHeight="1" x14ac:dyDescent="0.4">
      <c r="A200" s="229"/>
      <c r="B200" s="227">
        <v>525</v>
      </c>
      <c r="C200" s="228" t="s">
        <v>231</v>
      </c>
      <c r="D200" s="81">
        <v>116152</v>
      </c>
      <c r="E200" s="225">
        <f t="shared" si="5"/>
        <v>9.3066562458141242E-4</v>
      </c>
      <c r="F200" s="205"/>
      <c r="G200" s="91"/>
      <c r="H200" s="8"/>
      <c r="I200" s="205"/>
      <c r="J200" s="205"/>
      <c r="K200" s="205"/>
    </row>
    <row r="201" spans="1:11" ht="18.75" customHeight="1" x14ac:dyDescent="0.4">
      <c r="A201" s="229"/>
      <c r="B201" s="227">
        <v>526</v>
      </c>
      <c r="C201" s="228" t="s">
        <v>232</v>
      </c>
      <c r="D201" s="81">
        <v>316461</v>
      </c>
      <c r="E201" s="225">
        <f t="shared" ref="E201:E231" si="6">D201/$D$6*100</f>
        <v>2.5356375630265376E-3</v>
      </c>
      <c r="F201" s="205"/>
      <c r="G201" s="91"/>
      <c r="H201" s="8"/>
      <c r="I201" s="205"/>
      <c r="J201" s="205"/>
      <c r="K201" s="205"/>
    </row>
    <row r="202" spans="1:11" ht="18.75" customHeight="1" x14ac:dyDescent="0.4">
      <c r="A202" s="229"/>
      <c r="B202" s="227">
        <v>527</v>
      </c>
      <c r="C202" s="228" t="s">
        <v>233</v>
      </c>
      <c r="D202" s="81">
        <v>82153</v>
      </c>
      <c r="E202" s="225">
        <f t="shared" si="6"/>
        <v>6.5824930312208816E-4</v>
      </c>
      <c r="F202" s="205"/>
      <c r="G202" s="91"/>
      <c r="H202" s="8"/>
      <c r="I202" s="205"/>
      <c r="J202" s="205"/>
      <c r="K202" s="205"/>
    </row>
    <row r="203" spans="1:11" ht="18.75" customHeight="1" x14ac:dyDescent="0.4">
      <c r="A203" s="229"/>
      <c r="B203" s="227">
        <v>529</v>
      </c>
      <c r="C203" s="228" t="s">
        <v>235</v>
      </c>
      <c r="D203" s="81">
        <v>17554</v>
      </c>
      <c r="E203" s="225">
        <f t="shared" si="6"/>
        <v>1.4065108111700284E-4</v>
      </c>
      <c r="F203" s="205"/>
      <c r="G203" s="91"/>
      <c r="H203" s="8"/>
      <c r="I203" s="205"/>
      <c r="J203" s="205"/>
      <c r="K203" s="205"/>
    </row>
    <row r="204" spans="1:11" ht="18.75" customHeight="1" x14ac:dyDescent="0.4">
      <c r="A204" s="229"/>
      <c r="B204" s="227">
        <v>530</v>
      </c>
      <c r="C204" t="s">
        <v>236</v>
      </c>
      <c r="D204" s="81">
        <v>5016</v>
      </c>
      <c r="E204" s="225">
        <f t="shared" si="6"/>
        <v>4.0190601736520806E-5</v>
      </c>
      <c r="F204" s="205"/>
      <c r="G204" s="91"/>
      <c r="H204" s="8"/>
      <c r="I204" s="205"/>
      <c r="J204" s="205"/>
      <c r="K204" s="205"/>
    </row>
    <row r="205" spans="1:11" ht="18.75" customHeight="1" x14ac:dyDescent="0.4">
      <c r="A205" s="229"/>
      <c r="B205" s="227">
        <v>531</v>
      </c>
      <c r="C205" s="228" t="s">
        <v>237</v>
      </c>
      <c r="D205" s="81">
        <v>1185884</v>
      </c>
      <c r="E205" s="225">
        <f t="shared" si="6"/>
        <v>9.5018723185231746E-3</v>
      </c>
      <c r="F205" s="205"/>
      <c r="G205" s="91"/>
      <c r="H205" s="8"/>
      <c r="I205" s="205"/>
      <c r="J205" s="205"/>
      <c r="K205" s="205"/>
    </row>
    <row r="206" spans="1:11" ht="18.75" customHeight="1" x14ac:dyDescent="0.4">
      <c r="A206" s="229"/>
      <c r="B206" s="227">
        <v>532</v>
      </c>
      <c r="C206" s="228" t="s">
        <v>238</v>
      </c>
      <c r="D206" s="81">
        <v>4485</v>
      </c>
      <c r="E206" s="225">
        <f t="shared" si="6"/>
        <v>3.5935974638814961E-5</v>
      </c>
      <c r="F206" s="205"/>
      <c r="G206" s="91"/>
      <c r="H206" s="8"/>
      <c r="I206" s="205"/>
      <c r="J206" s="205"/>
      <c r="K206" s="205"/>
    </row>
    <row r="207" spans="1:11" ht="18.75" customHeight="1" x14ac:dyDescent="0.4">
      <c r="A207" s="229"/>
      <c r="B207" s="227">
        <v>533</v>
      </c>
      <c r="C207" s="228" t="s">
        <v>239</v>
      </c>
      <c r="D207" s="81">
        <v>1696526</v>
      </c>
      <c r="E207" s="225">
        <f t="shared" si="6"/>
        <v>1.3593381340042406E-2</v>
      </c>
      <c r="F207" s="205"/>
      <c r="G207" s="91"/>
      <c r="H207" s="8"/>
      <c r="I207" s="205"/>
      <c r="J207" s="205"/>
      <c r="K207" s="205"/>
    </row>
    <row r="208" spans="1:11" ht="18.75" customHeight="1" x14ac:dyDescent="0.4">
      <c r="A208" s="229"/>
      <c r="B208" s="227">
        <v>534</v>
      </c>
      <c r="C208" s="228" t="s">
        <v>240</v>
      </c>
      <c r="D208" s="81">
        <v>170440</v>
      </c>
      <c r="E208" s="225">
        <f t="shared" si="6"/>
        <v>1.3656471610790685E-3</v>
      </c>
      <c r="F208" s="205"/>
      <c r="G208" s="91"/>
      <c r="H208" s="8"/>
      <c r="I208" s="205"/>
      <c r="J208" s="205"/>
      <c r="K208" s="205"/>
    </row>
    <row r="209" spans="1:11" ht="18.75" customHeight="1" x14ac:dyDescent="0.4">
      <c r="A209" s="229"/>
      <c r="B209" s="227">
        <v>535</v>
      </c>
      <c r="C209" s="228" t="s">
        <v>241</v>
      </c>
      <c r="D209" s="81">
        <v>217053</v>
      </c>
      <c r="E209" s="225">
        <f t="shared" si="6"/>
        <v>1.7391329104300341E-3</v>
      </c>
      <c r="F209" s="205"/>
      <c r="G209" s="91"/>
      <c r="H209" s="8"/>
      <c r="I209" s="205"/>
      <c r="J209" s="205"/>
      <c r="K209" s="205"/>
    </row>
    <row r="210" spans="1:11" ht="18.75" customHeight="1" x14ac:dyDescent="0.4">
      <c r="A210" s="229"/>
      <c r="B210" s="227">
        <v>537</v>
      </c>
      <c r="C210" s="265" t="s">
        <v>243</v>
      </c>
      <c r="D210" s="81">
        <v>4441</v>
      </c>
      <c r="E210" s="225">
        <f t="shared" si="6"/>
        <v>3.5583425500775301E-5</v>
      </c>
      <c r="F210" s="205"/>
      <c r="G210" s="91"/>
      <c r="H210" s="8"/>
      <c r="I210" s="205"/>
      <c r="J210" s="205"/>
      <c r="K210" s="205"/>
    </row>
    <row r="211" spans="1:11" ht="18.75" customHeight="1" x14ac:dyDescent="0.4">
      <c r="A211" s="229"/>
      <c r="B211" s="227">
        <v>538</v>
      </c>
      <c r="C211" s="228" t="s">
        <v>244</v>
      </c>
      <c r="D211" s="81">
        <v>2515512</v>
      </c>
      <c r="E211" s="225">
        <f t="shared" si="6"/>
        <v>2.0155490621100267E-2</v>
      </c>
      <c r="F211" s="205"/>
      <c r="G211" s="91"/>
      <c r="H211" s="8"/>
      <c r="I211" s="205"/>
      <c r="J211" s="205"/>
      <c r="K211" s="205"/>
    </row>
    <row r="212" spans="1:11" ht="18.75" customHeight="1" x14ac:dyDescent="0.4">
      <c r="A212" s="229"/>
      <c r="B212" s="227">
        <v>539</v>
      </c>
      <c r="C212" s="228" t="s">
        <v>245</v>
      </c>
      <c r="D212" s="81">
        <v>69662</v>
      </c>
      <c r="E212" s="225">
        <f t="shared" si="6"/>
        <v>5.5816541032087581E-4</v>
      </c>
      <c r="F212" s="205"/>
      <c r="G212" s="91"/>
      <c r="H212" s="8"/>
      <c r="I212" s="205"/>
      <c r="J212" s="205"/>
      <c r="K212" s="205"/>
    </row>
    <row r="213" spans="1:11" ht="18.75" customHeight="1" x14ac:dyDescent="0.4">
      <c r="A213" s="229"/>
      <c r="B213" s="227">
        <v>540</v>
      </c>
      <c r="C213" s="228" t="s">
        <v>246</v>
      </c>
      <c r="D213" s="81">
        <v>62874</v>
      </c>
      <c r="E213" s="225">
        <f t="shared" si="6"/>
        <v>5.0377669329784876E-4</v>
      </c>
      <c r="F213" s="205"/>
      <c r="G213" s="91"/>
      <c r="H213" s="8"/>
      <c r="I213" s="205"/>
      <c r="J213" s="205"/>
      <c r="K213" s="205"/>
    </row>
    <row r="214" spans="1:11" ht="18.75" customHeight="1" x14ac:dyDescent="0.4">
      <c r="A214" s="229"/>
      <c r="B214" s="227">
        <v>541</v>
      </c>
      <c r="C214" s="228" t="s">
        <v>247</v>
      </c>
      <c r="D214" s="81">
        <v>12968946</v>
      </c>
      <c r="E214" s="225">
        <f t="shared" si="6"/>
        <v>0.10391342576324654</v>
      </c>
      <c r="F214" s="205"/>
      <c r="G214" s="91"/>
      <c r="H214" s="8"/>
      <c r="I214" s="205"/>
      <c r="J214" s="205"/>
      <c r="K214" s="205"/>
    </row>
    <row r="215" spans="1:11" ht="18.75" customHeight="1" x14ac:dyDescent="0.4">
      <c r="A215" s="229"/>
      <c r="B215" s="227">
        <v>542</v>
      </c>
      <c r="C215" s="228" t="s">
        <v>248</v>
      </c>
      <c r="D215" s="81">
        <v>3235457</v>
      </c>
      <c r="E215" s="225">
        <f t="shared" si="6"/>
        <v>2.5924035829872093E-2</v>
      </c>
      <c r="F215" s="205"/>
      <c r="G215" s="91"/>
      <c r="H215" s="8"/>
      <c r="I215" s="205"/>
      <c r="J215" s="205"/>
      <c r="K215" s="205"/>
    </row>
    <row r="216" spans="1:11" ht="18.75" customHeight="1" x14ac:dyDescent="0.4">
      <c r="A216" s="229"/>
      <c r="B216" s="227">
        <v>543</v>
      </c>
      <c r="C216" s="228" t="s">
        <v>249</v>
      </c>
      <c r="D216" s="81">
        <v>4681467</v>
      </c>
      <c r="E216" s="225">
        <f t="shared" si="6"/>
        <v>3.7510162627524893E-2</v>
      </c>
      <c r="F216" s="205"/>
      <c r="G216" s="91"/>
      <c r="H216" s="8"/>
      <c r="I216" s="205"/>
      <c r="J216" s="205"/>
      <c r="K216" s="205"/>
    </row>
    <row r="217" spans="1:11" ht="18.75" customHeight="1" x14ac:dyDescent="0.4">
      <c r="A217" s="229"/>
      <c r="B217" s="227">
        <v>544</v>
      </c>
      <c r="C217" s="228" t="s">
        <v>250</v>
      </c>
      <c r="D217" s="81">
        <v>52232</v>
      </c>
      <c r="E217" s="225">
        <f t="shared" si="6"/>
        <v>4.185078767747119E-4</v>
      </c>
      <c r="F217" s="205"/>
      <c r="G217" s="91"/>
      <c r="H217" s="8"/>
      <c r="I217" s="205"/>
      <c r="J217" s="205"/>
      <c r="K217" s="205"/>
    </row>
    <row r="218" spans="1:11" ht="18.75" customHeight="1" x14ac:dyDescent="0.4">
      <c r="A218" s="229"/>
      <c r="B218" s="227">
        <v>545</v>
      </c>
      <c r="C218" s="228" t="s">
        <v>251</v>
      </c>
      <c r="D218" s="81">
        <v>1267597</v>
      </c>
      <c r="E218" s="225">
        <f t="shared" si="6"/>
        <v>1.0156596130264865E-2</v>
      </c>
      <c r="F218" s="205"/>
      <c r="G218" s="92"/>
      <c r="H218" s="44"/>
    </row>
    <row r="219" spans="1:11" ht="18.75" customHeight="1" x14ac:dyDescent="0.4">
      <c r="A219" s="229"/>
      <c r="B219" s="227">
        <v>546</v>
      </c>
      <c r="C219" s="228" t="s">
        <v>252</v>
      </c>
      <c r="D219" s="81">
        <v>2393</v>
      </c>
      <c r="E219" s="225">
        <f t="shared" si="6"/>
        <v>1.9173865621111304E-5</v>
      </c>
      <c r="F219" s="205"/>
      <c r="G219" s="92"/>
      <c r="H219" s="44"/>
    </row>
    <row r="220" spans="1:11" ht="18.75" customHeight="1" x14ac:dyDescent="0.4">
      <c r="A220" s="229"/>
      <c r="B220" s="227">
        <v>547</v>
      </c>
      <c r="C220" s="228" t="s">
        <v>253</v>
      </c>
      <c r="D220" s="81">
        <v>2775300</v>
      </c>
      <c r="E220" s="225">
        <f t="shared" si="6"/>
        <v>2.2237036881851316E-2</v>
      </c>
      <c r="F220" s="205"/>
      <c r="G220" s="92"/>
      <c r="H220" s="44"/>
    </row>
    <row r="221" spans="1:11" ht="18.75" customHeight="1" x14ac:dyDescent="0.4">
      <c r="A221" s="229"/>
      <c r="B221" s="227">
        <v>548</v>
      </c>
      <c r="C221" s="228" t="s">
        <v>254</v>
      </c>
      <c r="D221" s="81">
        <v>1085549</v>
      </c>
      <c r="E221" s="225">
        <f t="shared" si="6"/>
        <v>8.697940096586608E-3</v>
      </c>
      <c r="F221" s="205"/>
      <c r="G221" s="92"/>
      <c r="H221" s="44"/>
    </row>
    <row r="222" spans="1:11" ht="18.75" customHeight="1" x14ac:dyDescent="0.4">
      <c r="A222" s="229"/>
      <c r="B222" s="227">
        <v>549</v>
      </c>
      <c r="C222" s="228" t="s">
        <v>255</v>
      </c>
      <c r="D222" s="81">
        <v>549277</v>
      </c>
      <c r="E222" s="225">
        <f t="shared" si="6"/>
        <v>4.4010712021592784E-3</v>
      </c>
      <c r="F222" s="205"/>
    </row>
    <row r="223" spans="1:11" ht="18.75" customHeight="1" x14ac:dyDescent="0.4">
      <c r="A223" s="229"/>
      <c r="B223" s="227">
        <v>550</v>
      </c>
      <c r="C223" s="228" t="s">
        <v>256</v>
      </c>
      <c r="D223" s="81">
        <v>202910</v>
      </c>
      <c r="E223" s="225">
        <f t="shared" si="6"/>
        <v>1.6258123999915147E-3</v>
      </c>
      <c r="F223" s="205"/>
    </row>
    <row r="224" spans="1:11" ht="18.75" customHeight="1" x14ac:dyDescent="0.4">
      <c r="A224" s="229"/>
      <c r="B224" s="227">
        <v>551</v>
      </c>
      <c r="C224" s="228" t="s">
        <v>257</v>
      </c>
      <c r="D224" s="81">
        <v>122362543</v>
      </c>
      <c r="E224" s="225">
        <f t="shared" si="6"/>
        <v>0.98042747870432656</v>
      </c>
      <c r="F224" s="205"/>
    </row>
    <row r="225" spans="1:6" ht="18.75" customHeight="1" x14ac:dyDescent="0.4">
      <c r="A225" s="229"/>
      <c r="B225" s="227">
        <v>552</v>
      </c>
      <c r="C225" s="228" t="s">
        <v>258</v>
      </c>
      <c r="D225" s="81">
        <v>514007</v>
      </c>
      <c r="E225" s="225">
        <f t="shared" si="6"/>
        <v>4.1184710180988534E-3</v>
      </c>
      <c r="F225" s="205"/>
    </row>
    <row r="226" spans="1:6" ht="18.75" customHeight="1" x14ac:dyDescent="0.4">
      <c r="A226" s="229"/>
      <c r="B226" s="227">
        <v>553</v>
      </c>
      <c r="C226" s="228" t="s">
        <v>259</v>
      </c>
      <c r="D226" s="81">
        <v>663773</v>
      </c>
      <c r="E226" s="225">
        <f t="shared" si="6"/>
        <v>5.318468159181744E-3</v>
      </c>
      <c r="F226" s="205"/>
    </row>
    <row r="227" spans="1:6" ht="18.75" customHeight="1" x14ac:dyDescent="0.4">
      <c r="A227" s="229"/>
      <c r="B227" s="227">
        <v>554</v>
      </c>
      <c r="C227" s="228" t="s">
        <v>260</v>
      </c>
      <c r="D227" s="81">
        <v>1380690</v>
      </c>
      <c r="E227" s="225">
        <f t="shared" si="6"/>
        <v>1.1062751577272113E-2</v>
      </c>
      <c r="F227" s="205"/>
    </row>
    <row r="228" spans="1:6" ht="18.75" customHeight="1" x14ac:dyDescent="0.4">
      <c r="A228" s="229"/>
      <c r="B228" s="227">
        <v>555</v>
      </c>
      <c r="C228" s="228" t="s">
        <v>261</v>
      </c>
      <c r="D228" s="81">
        <v>787187</v>
      </c>
      <c r="E228" s="225">
        <f t="shared" si="6"/>
        <v>6.3073204165005198E-3</v>
      </c>
      <c r="F228" s="205"/>
    </row>
    <row r="229" spans="1:6" ht="18.75" customHeight="1" x14ac:dyDescent="0.4">
      <c r="A229" s="229"/>
      <c r="B229" s="227">
        <v>556</v>
      </c>
      <c r="C229" s="228" t="s">
        <v>354</v>
      </c>
      <c r="D229" s="81">
        <v>121768</v>
      </c>
      <c r="E229" s="225">
        <f t="shared" si="6"/>
        <v>9.7566371456392852E-4</v>
      </c>
      <c r="F229" s="205"/>
    </row>
    <row r="230" spans="1:6" ht="18.75" customHeight="1" x14ac:dyDescent="0.4">
      <c r="A230" s="229"/>
      <c r="B230" s="227">
        <v>560</v>
      </c>
      <c r="C230" s="228" t="s">
        <v>320</v>
      </c>
      <c r="D230" s="81">
        <v>423807</v>
      </c>
      <c r="E230" s="225">
        <f t="shared" si="6"/>
        <v>3.3957452851175584E-3</v>
      </c>
      <c r="F230" s="205"/>
    </row>
    <row r="231" spans="1:6" ht="18.75" customHeight="1" thickBot="1" x14ac:dyDescent="0.45">
      <c r="A231" s="249" t="s">
        <v>321</v>
      </c>
      <c r="B231" s="238" t="s">
        <v>267</v>
      </c>
      <c r="C231" s="250"/>
      <c r="D231" s="251">
        <f>SUM(D178:D230)</f>
        <v>201621716</v>
      </c>
      <c r="E231" s="252">
        <f t="shared" si="6"/>
        <v>1.6154900496790081</v>
      </c>
      <c r="F231" s="205"/>
    </row>
    <row r="232" spans="1:6" ht="18.75" customHeight="1" x14ac:dyDescent="0.4">
      <c r="B232" s="206"/>
      <c r="C232" s="205"/>
      <c r="D232" s="295"/>
      <c r="E232" s="205"/>
      <c r="F232" s="205"/>
    </row>
    <row r="233" spans="1:6" ht="18.75" customHeight="1" x14ac:dyDescent="0.4">
      <c r="F233" s="205"/>
    </row>
    <row r="234" spans="1:6" ht="18.75" customHeight="1" x14ac:dyDescent="0.4">
      <c r="F234" s="205"/>
    </row>
    <row r="235" spans="1:6" ht="18.75" customHeight="1" x14ac:dyDescent="0.4">
      <c r="F235" s="205"/>
    </row>
    <row r="236" spans="1:6" ht="18.75" customHeight="1" x14ac:dyDescent="0.4">
      <c r="F236" s="205"/>
    </row>
    <row r="237" spans="1:6" ht="13.5" customHeight="1" x14ac:dyDescent="0.4">
      <c r="F237" s="205"/>
    </row>
    <row r="238" spans="1:6" ht="13.5" customHeight="1" x14ac:dyDescent="0.4">
      <c r="F238" s="205"/>
    </row>
    <row r="239" spans="1:6" ht="13.5" customHeight="1" x14ac:dyDescent="0.4">
      <c r="F239" s="205"/>
    </row>
    <row r="240" spans="1:6" ht="13.5" customHeight="1" x14ac:dyDescent="0.4">
      <c r="F240" s="205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0C29-0B52-42F3-8AEC-CC1D53985E5F}">
  <sheetPr>
    <pageSetUpPr fitToPage="1"/>
  </sheetPr>
  <dimension ref="A1:L70"/>
  <sheetViews>
    <sheetView workbookViewId="0">
      <selection activeCell="M31" sqref="M31"/>
    </sheetView>
  </sheetViews>
  <sheetFormatPr defaultRowHeight="18.75" x14ac:dyDescent="0.4"/>
  <cols>
    <col min="1" max="1" width="6.625" style="331" customWidth="1"/>
    <col min="2" max="2" width="7.125" style="355" customWidth="1"/>
    <col min="3" max="3" width="19.125" style="331" customWidth="1"/>
    <col min="4" max="4" width="14.625" style="304" customWidth="1"/>
    <col min="5" max="7" width="6.625" style="331" customWidth="1"/>
    <col min="8" max="8" width="7.125" style="355" customWidth="1"/>
    <col min="9" max="9" width="19.125" style="331" customWidth="1"/>
    <col min="10" max="10" width="14.625" style="304" customWidth="1"/>
    <col min="11" max="11" width="6.625" style="331" customWidth="1"/>
    <col min="12" max="16384" width="9" style="331"/>
  </cols>
  <sheetData>
    <row r="1" spans="1:12" s="302" customFormat="1" ht="15.75" customHeight="1" x14ac:dyDescent="0.4">
      <c r="A1" s="297" t="s">
        <v>364</v>
      </c>
      <c r="B1" s="298"/>
      <c r="C1" s="299"/>
      <c r="D1" s="300"/>
      <c r="E1" s="301"/>
      <c r="H1" s="303"/>
      <c r="J1" s="304"/>
    </row>
    <row r="2" spans="1:12" s="302" customFormat="1" ht="15.75" customHeight="1" x14ac:dyDescent="0.4">
      <c r="A2" s="305"/>
      <c r="B2" s="306"/>
      <c r="C2" s="307"/>
      <c r="D2" s="308"/>
      <c r="E2" s="309"/>
      <c r="H2" s="303"/>
      <c r="J2" s="304"/>
    </row>
    <row r="3" spans="1:12" s="302" customFormat="1" ht="15.75" customHeight="1" x14ac:dyDescent="0.4">
      <c r="A3" s="305" t="s">
        <v>322</v>
      </c>
      <c r="B3" s="306"/>
      <c r="C3" s="307"/>
      <c r="D3" s="308"/>
      <c r="E3" s="309"/>
      <c r="H3" s="303"/>
      <c r="J3" s="304"/>
    </row>
    <row r="4" spans="1:12" s="302" customFormat="1" ht="13.5" customHeight="1" thickBot="1" x14ac:dyDescent="0.45">
      <c r="A4" s="310" t="s">
        <v>1</v>
      </c>
      <c r="B4" s="306"/>
      <c r="C4" s="307"/>
      <c r="D4" s="311"/>
      <c r="E4" s="309" t="s">
        <v>298</v>
      </c>
      <c r="G4" s="310" t="s">
        <v>273</v>
      </c>
      <c r="H4" s="306"/>
      <c r="I4" s="307"/>
      <c r="J4" s="311"/>
      <c r="K4" s="309" t="s">
        <v>298</v>
      </c>
    </row>
    <row r="5" spans="1:12" s="302" customFormat="1" ht="18.75" customHeight="1" thickBot="1" x14ac:dyDescent="0.45">
      <c r="A5" s="312" t="s">
        <v>3</v>
      </c>
      <c r="B5" s="313" t="s">
        <v>4</v>
      </c>
      <c r="C5" s="314" t="s">
        <v>5</v>
      </c>
      <c r="D5" s="315" t="s">
        <v>299</v>
      </c>
      <c r="E5" s="316" t="s">
        <v>300</v>
      </c>
      <c r="G5" s="312" t="s">
        <v>3</v>
      </c>
      <c r="H5" s="313" t="s">
        <v>4</v>
      </c>
      <c r="I5" s="314" t="s">
        <v>5</v>
      </c>
      <c r="J5" s="315" t="s">
        <v>299</v>
      </c>
      <c r="K5" s="316" t="s">
        <v>300</v>
      </c>
    </row>
    <row r="6" spans="1:12" s="302" customFormat="1" ht="18.75" customHeight="1" x14ac:dyDescent="0.4">
      <c r="A6" s="436" t="s">
        <v>11</v>
      </c>
      <c r="B6" s="437"/>
      <c r="C6" s="437"/>
      <c r="D6" s="317">
        <f>D23+D26+D29+D32+D41+D47+D52+D56</f>
        <v>70672191</v>
      </c>
      <c r="E6" s="318">
        <f>D6/$D$6*100</f>
        <v>100</v>
      </c>
      <c r="F6" s="319"/>
      <c r="G6" s="438" t="s">
        <v>280</v>
      </c>
      <c r="H6" s="439"/>
      <c r="I6" s="439"/>
      <c r="J6" s="317">
        <f>J18+J20+J23+J28+J33+J36+J38</f>
        <v>254643674</v>
      </c>
      <c r="K6" s="318">
        <f>J6/$J$6*100</f>
        <v>100</v>
      </c>
    </row>
    <row r="7" spans="1:12" s="302" customFormat="1" ht="18.75" customHeight="1" x14ac:dyDescent="0.4">
      <c r="A7" s="320"/>
      <c r="B7" s="321"/>
      <c r="C7" s="321"/>
      <c r="D7" s="322"/>
      <c r="E7" s="323"/>
      <c r="G7" s="324"/>
      <c r="H7" s="321"/>
      <c r="I7" s="321"/>
      <c r="J7" s="322"/>
      <c r="K7" s="325"/>
    </row>
    <row r="8" spans="1:12" s="302" customFormat="1" ht="18.75" customHeight="1" x14ac:dyDescent="0.4">
      <c r="A8" s="326" t="s">
        <v>12</v>
      </c>
      <c r="B8" s="327">
        <v>103</v>
      </c>
      <c r="C8" s="328" t="s">
        <v>13</v>
      </c>
      <c r="D8" s="81">
        <v>12306494</v>
      </c>
      <c r="E8" s="329">
        <f>D8/$D$6*100</f>
        <v>17.413488708734103</v>
      </c>
      <c r="G8" s="326" t="s">
        <v>12</v>
      </c>
      <c r="H8" s="327">
        <v>103</v>
      </c>
      <c r="I8" s="328" t="s">
        <v>13</v>
      </c>
      <c r="J8" s="81">
        <v>6114946</v>
      </c>
      <c r="K8" s="329">
        <f>J8/$J$6*100</f>
        <v>2.4013736151167846</v>
      </c>
    </row>
    <row r="9" spans="1:12" s="302" customFormat="1" ht="18.75" customHeight="1" x14ac:dyDescent="0.4">
      <c r="A9" s="330"/>
      <c r="B9" s="327">
        <v>105</v>
      </c>
      <c r="C9" s="328" t="s">
        <v>14</v>
      </c>
      <c r="D9" s="81">
        <v>4480961</v>
      </c>
      <c r="E9" s="329">
        <f t="shared" ref="E9:E56" si="0">D9/$D$6*100</f>
        <v>6.3404868825985599</v>
      </c>
      <c r="G9" s="330"/>
      <c r="H9" s="327">
        <v>105</v>
      </c>
      <c r="I9" s="328" t="s">
        <v>14</v>
      </c>
      <c r="J9" s="81">
        <v>6937476</v>
      </c>
      <c r="K9" s="329">
        <f t="shared" ref="K9:K38" si="1">J9/$J$6*100</f>
        <v>2.7243857626716461</v>
      </c>
    </row>
    <row r="10" spans="1:12" ht="18.75" customHeight="1" x14ac:dyDescent="0.4">
      <c r="A10" s="330"/>
      <c r="B10" s="327">
        <v>106</v>
      </c>
      <c r="C10" s="328" t="s">
        <v>15</v>
      </c>
      <c r="D10" s="81">
        <v>1977660</v>
      </c>
      <c r="E10" s="329">
        <f t="shared" si="0"/>
        <v>2.7983567114821728</v>
      </c>
      <c r="F10" s="302"/>
      <c r="G10" s="330"/>
      <c r="H10" s="327">
        <v>106</v>
      </c>
      <c r="I10" s="328" t="s">
        <v>15</v>
      </c>
      <c r="J10" s="81">
        <v>163412</v>
      </c>
      <c r="K10" s="329">
        <f t="shared" si="1"/>
        <v>6.4172809570757286E-2</v>
      </c>
      <c r="L10" s="302"/>
    </row>
    <row r="11" spans="1:12" ht="18.75" customHeight="1" x14ac:dyDescent="0.4">
      <c r="A11" s="330"/>
      <c r="B11" s="327">
        <v>108</v>
      </c>
      <c r="C11" s="328" t="s">
        <v>17</v>
      </c>
      <c r="D11" s="81">
        <v>96207</v>
      </c>
      <c r="E11" s="329">
        <f t="shared" si="0"/>
        <v>0.13613133912885197</v>
      </c>
      <c r="F11" s="302"/>
      <c r="G11" s="330"/>
      <c r="H11" s="327">
        <v>110</v>
      </c>
      <c r="I11" s="328" t="s">
        <v>18</v>
      </c>
      <c r="J11" s="81">
        <v>8232368</v>
      </c>
      <c r="K11" s="329">
        <f t="shared" si="1"/>
        <v>3.2328971188186673</v>
      </c>
      <c r="L11" s="302"/>
    </row>
    <row r="12" spans="1:12" ht="18.75" customHeight="1" x14ac:dyDescent="0.4">
      <c r="A12" s="330"/>
      <c r="B12" s="327">
        <v>110</v>
      </c>
      <c r="C12" s="328" t="s">
        <v>18</v>
      </c>
      <c r="D12" s="81">
        <v>4898928</v>
      </c>
      <c r="E12" s="329">
        <f t="shared" si="0"/>
        <v>6.9319033847415321</v>
      </c>
      <c r="F12" s="302"/>
      <c r="G12" s="330"/>
      <c r="H12" s="327">
        <v>111</v>
      </c>
      <c r="I12" s="328" t="s">
        <v>19</v>
      </c>
      <c r="J12" s="81">
        <v>1203061</v>
      </c>
      <c r="K12" s="329">
        <f t="shared" si="1"/>
        <v>0.47244880703378483</v>
      </c>
      <c r="L12" s="302"/>
    </row>
    <row r="13" spans="1:12" ht="18.75" customHeight="1" x14ac:dyDescent="0.4">
      <c r="A13" s="330"/>
      <c r="B13" s="327">
        <v>111</v>
      </c>
      <c r="C13" s="328" t="s">
        <v>19</v>
      </c>
      <c r="D13" s="81">
        <v>3218642</v>
      </c>
      <c r="E13" s="329">
        <f t="shared" si="0"/>
        <v>4.5543260431815389</v>
      </c>
      <c r="F13" s="302"/>
      <c r="G13" s="330"/>
      <c r="H13" s="327">
        <v>113</v>
      </c>
      <c r="I13" s="328" t="s">
        <v>21</v>
      </c>
      <c r="J13" s="81">
        <v>2964837</v>
      </c>
      <c r="K13" s="329">
        <f t="shared" si="1"/>
        <v>1.1643081304269902</v>
      </c>
      <c r="L13" s="302"/>
    </row>
    <row r="14" spans="1:12" ht="18.75" customHeight="1" x14ac:dyDescent="0.4">
      <c r="A14" s="330"/>
      <c r="B14" s="327">
        <v>112</v>
      </c>
      <c r="C14" s="328" t="s">
        <v>20</v>
      </c>
      <c r="D14" s="81">
        <v>872237</v>
      </c>
      <c r="E14" s="329">
        <f t="shared" si="0"/>
        <v>1.2342011584160451</v>
      </c>
      <c r="F14" s="302"/>
      <c r="G14" s="330"/>
      <c r="H14" s="327">
        <v>118</v>
      </c>
      <c r="I14" s="328" t="s">
        <v>24</v>
      </c>
      <c r="J14" s="81">
        <v>28454505</v>
      </c>
      <c r="K14" s="329">
        <f t="shared" si="1"/>
        <v>11.174243818049845</v>
      </c>
      <c r="L14" s="302"/>
    </row>
    <row r="15" spans="1:12" ht="18.75" customHeight="1" x14ac:dyDescent="0.4">
      <c r="A15" s="330"/>
      <c r="B15" s="327">
        <v>113</v>
      </c>
      <c r="C15" s="328" t="s">
        <v>21</v>
      </c>
      <c r="D15" s="81">
        <v>2260767</v>
      </c>
      <c r="E15" s="329">
        <f t="shared" si="0"/>
        <v>3.198948508614937</v>
      </c>
      <c r="F15" s="302"/>
      <c r="G15" s="330"/>
      <c r="H15" s="327">
        <v>123</v>
      </c>
      <c r="I15" s="328" t="s">
        <v>28</v>
      </c>
      <c r="J15" s="81">
        <v>95405</v>
      </c>
      <c r="K15" s="329">
        <f t="shared" si="1"/>
        <v>3.7466078972768824E-2</v>
      </c>
      <c r="L15" s="302"/>
    </row>
    <row r="16" spans="1:12" ht="18.75" customHeight="1" x14ac:dyDescent="0.4">
      <c r="A16" s="330"/>
      <c r="B16" s="12">
        <v>117</v>
      </c>
      <c r="C16" s="87" t="s">
        <v>23</v>
      </c>
      <c r="D16" s="81">
        <v>80344</v>
      </c>
      <c r="E16" s="329">
        <f t="shared" si="0"/>
        <v>0.11368545231603192</v>
      </c>
      <c r="F16" s="302"/>
      <c r="G16" s="330"/>
      <c r="H16" s="332"/>
      <c r="I16" s="333" t="s">
        <v>38</v>
      </c>
      <c r="J16" s="334">
        <f>J11+J12+J13+J14</f>
        <v>40854771</v>
      </c>
      <c r="K16" s="335">
        <f t="shared" si="1"/>
        <v>16.043897874329289</v>
      </c>
      <c r="L16" s="302"/>
    </row>
    <row r="17" spans="1:12" ht="18.75" customHeight="1" x14ac:dyDescent="0.4">
      <c r="A17" s="330"/>
      <c r="B17" s="327">
        <v>118</v>
      </c>
      <c r="C17" s="328" t="s">
        <v>24</v>
      </c>
      <c r="D17" s="81">
        <v>332447</v>
      </c>
      <c r="E17" s="329">
        <f t="shared" si="0"/>
        <v>0.47040709407183939</v>
      </c>
      <c r="F17" s="302"/>
      <c r="G17" s="336"/>
      <c r="H17" s="332"/>
      <c r="I17" s="333" t="s">
        <v>281</v>
      </c>
      <c r="J17" s="334">
        <f>J18-J16</f>
        <v>13311239</v>
      </c>
      <c r="K17" s="335">
        <f t="shared" si="1"/>
        <v>5.2273982663319574</v>
      </c>
      <c r="L17" s="302"/>
    </row>
    <row r="18" spans="1:12" ht="18.75" customHeight="1" thickBot="1" x14ac:dyDescent="0.45">
      <c r="A18" s="330"/>
      <c r="B18" s="327">
        <v>123</v>
      </c>
      <c r="C18" s="328" t="s">
        <v>28</v>
      </c>
      <c r="D18" s="81">
        <v>454978</v>
      </c>
      <c r="E18" s="329">
        <f t="shared" si="0"/>
        <v>0.64378646474962131</v>
      </c>
      <c r="F18" s="302"/>
      <c r="G18" s="337" t="s">
        <v>40</v>
      </c>
      <c r="H18" s="338" t="s">
        <v>41</v>
      </c>
      <c r="I18" s="339"/>
      <c r="J18" s="340">
        <f>SUM(J8:J15)</f>
        <v>54166010</v>
      </c>
      <c r="K18" s="341">
        <f t="shared" si="1"/>
        <v>21.271296140661246</v>
      </c>
      <c r="L18" s="302"/>
    </row>
    <row r="19" spans="1:12" ht="18.75" customHeight="1" x14ac:dyDescent="0.4">
      <c r="A19" s="330"/>
      <c r="B19" s="327">
        <v>124</v>
      </c>
      <c r="C19" s="328" t="s">
        <v>29</v>
      </c>
      <c r="D19" s="81">
        <v>138883</v>
      </c>
      <c r="E19" s="329">
        <f t="shared" si="0"/>
        <v>0.19651718453160735</v>
      </c>
      <c r="F19" s="302"/>
      <c r="G19" s="330" t="s">
        <v>42</v>
      </c>
      <c r="H19" s="342">
        <v>601</v>
      </c>
      <c r="I19" s="343" t="s">
        <v>43</v>
      </c>
      <c r="J19" s="84">
        <v>80474622</v>
      </c>
      <c r="K19" s="329">
        <f t="shared" si="1"/>
        <v>31.602835733512073</v>
      </c>
      <c r="L19" s="302"/>
    </row>
    <row r="20" spans="1:12" ht="18.75" customHeight="1" thickBot="1" x14ac:dyDescent="0.45">
      <c r="A20" s="330"/>
      <c r="B20" s="327">
        <v>127</v>
      </c>
      <c r="C20" s="328" t="s">
        <v>323</v>
      </c>
      <c r="D20" s="81">
        <v>969492</v>
      </c>
      <c r="E20" s="329">
        <f t="shared" si="0"/>
        <v>1.3718154004875835</v>
      </c>
      <c r="F20" s="302"/>
      <c r="G20" s="337" t="s">
        <v>66</v>
      </c>
      <c r="H20" s="338" t="s">
        <v>67</v>
      </c>
      <c r="I20" s="339"/>
      <c r="J20" s="340">
        <f>SUM(J19:J19)</f>
        <v>80474622</v>
      </c>
      <c r="K20" s="341">
        <f t="shared" si="1"/>
        <v>31.602835733512073</v>
      </c>
      <c r="L20" s="302"/>
    </row>
    <row r="21" spans="1:12" ht="18.75" customHeight="1" x14ac:dyDescent="0.4">
      <c r="A21" s="330"/>
      <c r="B21" s="332"/>
      <c r="C21" s="333" t="s">
        <v>38</v>
      </c>
      <c r="D21" s="334">
        <f>D14+D13+D15+D16+D17+D12</f>
        <v>11663365</v>
      </c>
      <c r="E21" s="335">
        <f t="shared" si="0"/>
        <v>16.503471641341925</v>
      </c>
      <c r="F21" s="302"/>
      <c r="G21" s="330" t="s">
        <v>68</v>
      </c>
      <c r="H21" s="342">
        <v>302</v>
      </c>
      <c r="I21" s="344" t="s">
        <v>70</v>
      </c>
      <c r="J21" s="84">
        <v>15090097</v>
      </c>
      <c r="K21" s="329">
        <f t="shared" si="1"/>
        <v>5.9259657870000728</v>
      </c>
      <c r="L21" s="302"/>
    </row>
    <row r="22" spans="1:12" ht="18.75" customHeight="1" x14ac:dyDescent="0.4">
      <c r="A22" s="336"/>
      <c r="B22" s="332"/>
      <c r="C22" s="333" t="s">
        <v>39</v>
      </c>
      <c r="D22" s="334">
        <f>D23-D21</f>
        <v>20424675</v>
      </c>
      <c r="E22" s="335">
        <f t="shared" si="0"/>
        <v>28.900582691712501</v>
      </c>
      <c r="F22" s="302"/>
      <c r="G22" s="336"/>
      <c r="H22" s="327">
        <v>304</v>
      </c>
      <c r="I22" s="328" t="s">
        <v>71</v>
      </c>
      <c r="J22" s="81">
        <v>72017980</v>
      </c>
      <c r="K22" s="329">
        <f t="shared" si="1"/>
        <v>28.281864956126888</v>
      </c>
      <c r="L22" s="302"/>
    </row>
    <row r="23" spans="1:12" ht="18.75" customHeight="1" thickBot="1" x14ac:dyDescent="0.45">
      <c r="A23" s="337" t="s">
        <v>301</v>
      </c>
      <c r="B23" s="338" t="s">
        <v>41</v>
      </c>
      <c r="C23" s="339"/>
      <c r="D23" s="340">
        <f>SUM(D8:D20)</f>
        <v>32088040</v>
      </c>
      <c r="E23" s="341">
        <f t="shared" si="0"/>
        <v>45.404054333054425</v>
      </c>
      <c r="F23" s="302"/>
      <c r="G23" s="337" t="s">
        <v>72</v>
      </c>
      <c r="H23" s="338" t="s">
        <v>73</v>
      </c>
      <c r="I23" s="339"/>
      <c r="J23" s="340">
        <f>SUM(J21:J22)</f>
        <v>87108077</v>
      </c>
      <c r="K23" s="341">
        <f t="shared" si="1"/>
        <v>34.207830743126962</v>
      </c>
      <c r="L23" s="302"/>
    </row>
    <row r="24" spans="1:12" ht="18.75" customHeight="1" x14ac:dyDescent="0.4">
      <c r="A24" s="330" t="s">
        <v>42</v>
      </c>
      <c r="B24" s="342">
        <v>601</v>
      </c>
      <c r="C24" s="344" t="s">
        <v>43</v>
      </c>
      <c r="D24" s="84">
        <v>2508549</v>
      </c>
      <c r="E24" s="345">
        <f t="shared" si="0"/>
        <v>3.5495560056996114</v>
      </c>
      <c r="F24" s="302"/>
      <c r="G24" s="330" t="s">
        <v>74</v>
      </c>
      <c r="H24" s="327">
        <v>401</v>
      </c>
      <c r="I24" s="344" t="s">
        <v>107</v>
      </c>
      <c r="J24" s="84">
        <v>7289891</v>
      </c>
      <c r="K24" s="329">
        <f t="shared" si="1"/>
        <v>2.8627811111459223</v>
      </c>
      <c r="L24" s="302"/>
    </row>
    <row r="25" spans="1:12" ht="18.75" customHeight="1" x14ac:dyDescent="0.4">
      <c r="A25" s="330"/>
      <c r="B25" s="327">
        <v>606</v>
      </c>
      <c r="C25" s="328" t="s">
        <v>46</v>
      </c>
      <c r="D25" s="81">
        <v>255404</v>
      </c>
      <c r="E25" s="345">
        <f t="shared" si="0"/>
        <v>0.36139250302852505</v>
      </c>
      <c r="F25" s="302"/>
      <c r="G25" s="330"/>
      <c r="H25" s="327">
        <v>409</v>
      </c>
      <c r="I25" s="344" t="s">
        <v>115</v>
      </c>
      <c r="J25" s="84">
        <v>2478207</v>
      </c>
      <c r="K25" s="329">
        <f t="shared" si="1"/>
        <v>0.97320579815385466</v>
      </c>
      <c r="L25" s="302"/>
    </row>
    <row r="26" spans="1:12" ht="18.75" customHeight="1" thickBot="1" x14ac:dyDescent="0.45">
      <c r="A26" s="337" t="s">
        <v>66</v>
      </c>
      <c r="B26" s="338" t="s">
        <v>67</v>
      </c>
      <c r="C26" s="339"/>
      <c r="D26" s="340">
        <f>SUM(D24:D25)</f>
        <v>2763953</v>
      </c>
      <c r="E26" s="341">
        <f t="shared" si="0"/>
        <v>3.9109485087281364</v>
      </c>
      <c r="F26" s="302"/>
      <c r="G26" s="330"/>
      <c r="H26" s="327">
        <v>410</v>
      </c>
      <c r="I26" s="328" t="s">
        <v>116</v>
      </c>
      <c r="J26" s="81">
        <v>989387</v>
      </c>
      <c r="K26" s="329">
        <f t="shared" si="1"/>
        <v>0.38853782796112191</v>
      </c>
      <c r="L26" s="302"/>
    </row>
    <row r="27" spans="1:12" ht="18.75" customHeight="1" x14ac:dyDescent="0.4">
      <c r="A27" s="330" t="s">
        <v>68</v>
      </c>
      <c r="B27" s="342">
        <v>302</v>
      </c>
      <c r="C27" s="344" t="s">
        <v>70</v>
      </c>
      <c r="D27" s="84">
        <v>547641</v>
      </c>
      <c r="E27" s="345">
        <f t="shared" si="0"/>
        <v>0.77490310156083886</v>
      </c>
      <c r="F27" s="302"/>
      <c r="G27" s="330"/>
      <c r="H27" s="327">
        <v>413</v>
      </c>
      <c r="I27" s="328" t="s">
        <v>119</v>
      </c>
      <c r="J27" s="81">
        <v>5714</v>
      </c>
      <c r="K27" s="329">
        <f t="shared" si="1"/>
        <v>2.2439198705560617E-3</v>
      </c>
      <c r="L27" s="302"/>
    </row>
    <row r="28" spans="1:12" ht="18.75" customHeight="1" thickBot="1" x14ac:dyDescent="0.45">
      <c r="A28" s="336"/>
      <c r="B28" s="327">
        <v>304</v>
      </c>
      <c r="C28" s="328" t="s">
        <v>71</v>
      </c>
      <c r="D28" s="81">
        <v>29489749</v>
      </c>
      <c r="E28" s="329">
        <f t="shared" si="0"/>
        <v>41.727514858001221</v>
      </c>
      <c r="F28" s="302"/>
      <c r="G28" s="337" t="s">
        <v>122</v>
      </c>
      <c r="H28" s="338" t="s">
        <v>123</v>
      </c>
      <c r="I28" s="339"/>
      <c r="J28" s="340">
        <f>SUM(J24:J27)</f>
        <v>10763199</v>
      </c>
      <c r="K28" s="341">
        <f>J28/$J$6*100</f>
        <v>4.2267686571314549</v>
      </c>
      <c r="L28" s="302"/>
    </row>
    <row r="29" spans="1:12" ht="18.75" customHeight="1" thickBot="1" x14ac:dyDescent="0.45">
      <c r="A29" s="337" t="s">
        <v>310</v>
      </c>
      <c r="B29" s="338" t="s">
        <v>73</v>
      </c>
      <c r="C29" s="339"/>
      <c r="D29" s="340">
        <f>SUM(D27:D28)</f>
        <v>30037390</v>
      </c>
      <c r="E29" s="341">
        <f t="shared" si="0"/>
        <v>42.502417959562052</v>
      </c>
      <c r="F29" s="302"/>
      <c r="G29" s="330" t="s">
        <v>124</v>
      </c>
      <c r="H29" s="327">
        <v>213</v>
      </c>
      <c r="I29" s="328" t="s">
        <v>325</v>
      </c>
      <c r="J29" s="81">
        <v>23173</v>
      </c>
      <c r="K29" s="345">
        <f t="shared" si="1"/>
        <v>9.1001671614273048E-3</v>
      </c>
      <c r="L29" s="302"/>
    </row>
    <row r="30" spans="1:12" ht="18.75" customHeight="1" x14ac:dyDescent="0.4">
      <c r="A30" s="330" t="s">
        <v>74</v>
      </c>
      <c r="B30" s="346">
        <v>305</v>
      </c>
      <c r="C30" s="347" t="s">
        <v>75</v>
      </c>
      <c r="D30" s="84">
        <v>9490</v>
      </c>
      <c r="E30" s="348">
        <f t="shared" si="0"/>
        <v>1.342819554016657E-2</v>
      </c>
      <c r="F30" s="302"/>
      <c r="G30" s="330"/>
      <c r="H30" s="327">
        <v>220</v>
      </c>
      <c r="I30" s="328" t="s">
        <v>142</v>
      </c>
      <c r="J30" s="81">
        <v>23648</v>
      </c>
      <c r="K30" s="329">
        <f t="shared" si="1"/>
        <v>9.2867023274255771E-3</v>
      </c>
      <c r="L30" s="302"/>
    </row>
    <row r="31" spans="1:12" ht="18.75" customHeight="1" x14ac:dyDescent="0.4">
      <c r="A31" s="330"/>
      <c r="B31" s="93">
        <v>410</v>
      </c>
      <c r="C31" s="349" t="s">
        <v>326</v>
      </c>
      <c r="D31" s="81">
        <v>8414</v>
      </c>
      <c r="E31" s="329">
        <f t="shared" si="0"/>
        <v>1.1905673053209853E-2</v>
      </c>
      <c r="F31" s="302"/>
      <c r="G31" s="330"/>
      <c r="H31" s="12">
        <v>222</v>
      </c>
      <c r="I31" s="94" t="s">
        <v>144</v>
      </c>
      <c r="J31" s="81">
        <v>446879</v>
      </c>
      <c r="K31" s="329">
        <f t="shared" si="1"/>
        <v>0.17549189146556218</v>
      </c>
      <c r="L31" s="302"/>
    </row>
    <row r="32" spans="1:12" ht="18.75" customHeight="1" thickBot="1" x14ac:dyDescent="0.45">
      <c r="A32" s="337" t="s">
        <v>316</v>
      </c>
      <c r="B32" s="338" t="s">
        <v>123</v>
      </c>
      <c r="C32" s="339"/>
      <c r="D32" s="340">
        <f>SUM(D30:D31)</f>
        <v>17904</v>
      </c>
      <c r="E32" s="341">
        <f t="shared" si="0"/>
        <v>2.5333868593376423E-2</v>
      </c>
      <c r="F32" s="302"/>
      <c r="G32" s="330"/>
      <c r="H32" s="332"/>
      <c r="I32" s="333" t="s">
        <v>158</v>
      </c>
      <c r="J32" s="334">
        <f>J29+J30+J31</f>
        <v>493700</v>
      </c>
      <c r="K32" s="335">
        <f t="shared" si="1"/>
        <v>0.19387876095441509</v>
      </c>
      <c r="L32" s="302"/>
    </row>
    <row r="33" spans="1:12" ht="18.75" customHeight="1" thickBot="1" x14ac:dyDescent="0.45">
      <c r="A33" s="330" t="s">
        <v>124</v>
      </c>
      <c r="B33" s="327">
        <v>203</v>
      </c>
      <c r="C33" s="344" t="s">
        <v>127</v>
      </c>
      <c r="D33" s="81">
        <v>313374</v>
      </c>
      <c r="E33" s="329">
        <f t="shared" si="0"/>
        <v>0.44341910950518004</v>
      </c>
      <c r="F33" s="302"/>
      <c r="G33" s="350" t="s">
        <v>160</v>
      </c>
      <c r="H33" s="338" t="s">
        <v>161</v>
      </c>
      <c r="I33" s="339"/>
      <c r="J33" s="340">
        <f>SUM(J29:J31)</f>
        <v>493700</v>
      </c>
      <c r="K33" s="341">
        <f t="shared" si="1"/>
        <v>0.19387876095441509</v>
      </c>
      <c r="L33" s="302"/>
    </row>
    <row r="34" spans="1:12" ht="18.75" customHeight="1" x14ac:dyDescent="0.4">
      <c r="A34" s="330"/>
      <c r="B34" s="327">
        <v>205</v>
      </c>
      <c r="C34" s="328" t="s">
        <v>129</v>
      </c>
      <c r="D34" s="81">
        <v>3187</v>
      </c>
      <c r="E34" s="329">
        <f t="shared" si="0"/>
        <v>4.50955312818871E-3</v>
      </c>
      <c r="F34" s="302"/>
      <c r="G34" s="351" t="s">
        <v>162</v>
      </c>
      <c r="H34" s="342">
        <v>153</v>
      </c>
      <c r="I34" s="352" t="s">
        <v>167</v>
      </c>
      <c r="J34" s="84">
        <v>2290084</v>
      </c>
      <c r="K34" s="329">
        <f t="shared" si="1"/>
        <v>0.89932884018944836</v>
      </c>
      <c r="L34" s="302"/>
    </row>
    <row r="35" spans="1:12" ht="18.75" customHeight="1" x14ac:dyDescent="0.4">
      <c r="A35" s="330"/>
      <c r="B35" s="327">
        <v>207</v>
      </c>
      <c r="C35" s="328" t="s">
        <v>131</v>
      </c>
      <c r="D35" s="81">
        <v>164661</v>
      </c>
      <c r="E35" s="329">
        <f t="shared" si="0"/>
        <v>0.23299263496726741</v>
      </c>
      <c r="F35" s="302"/>
      <c r="G35" s="330" t="s">
        <v>164</v>
      </c>
      <c r="H35" s="327">
        <v>224</v>
      </c>
      <c r="I35" s="353" t="s">
        <v>173</v>
      </c>
      <c r="J35" s="81">
        <v>9512694</v>
      </c>
      <c r="K35" s="329">
        <f t="shared" si="1"/>
        <v>3.7356883250121502</v>
      </c>
      <c r="L35" s="302"/>
    </row>
    <row r="36" spans="1:12" ht="18.75" customHeight="1" thickBot="1" x14ac:dyDescent="0.45">
      <c r="A36" s="330"/>
      <c r="B36" s="327">
        <v>213</v>
      </c>
      <c r="C36" s="328" t="s">
        <v>137</v>
      </c>
      <c r="D36" s="81">
        <v>473322</v>
      </c>
      <c r="E36" s="329">
        <f t="shared" si="0"/>
        <v>0.6697429261815302</v>
      </c>
      <c r="F36" s="302"/>
      <c r="G36" s="337" t="s">
        <v>288</v>
      </c>
      <c r="H36" s="338" t="s">
        <v>188</v>
      </c>
      <c r="I36" s="339"/>
      <c r="J36" s="340">
        <f>SUM(J34:J35)</f>
        <v>11802778</v>
      </c>
      <c r="K36" s="341">
        <f t="shared" si="1"/>
        <v>4.6350171652015986</v>
      </c>
      <c r="L36" s="302"/>
    </row>
    <row r="37" spans="1:12" ht="18.75" customHeight="1" x14ac:dyDescent="0.4">
      <c r="A37" s="330"/>
      <c r="B37" s="327">
        <v>220</v>
      </c>
      <c r="C37" s="328" t="s">
        <v>142</v>
      </c>
      <c r="D37" s="81">
        <v>112963</v>
      </c>
      <c r="E37" s="329">
        <f t="shared" si="0"/>
        <v>0.15984080640714818</v>
      </c>
      <c r="F37" s="302"/>
      <c r="G37" s="330" t="s">
        <v>206</v>
      </c>
      <c r="H37" s="342">
        <v>551</v>
      </c>
      <c r="I37" s="328" t="s">
        <v>257</v>
      </c>
      <c r="J37" s="88">
        <v>9835288</v>
      </c>
      <c r="K37" s="329">
        <f t="shared" si="1"/>
        <v>3.8623727994122481</v>
      </c>
      <c r="L37" s="302"/>
    </row>
    <row r="38" spans="1:12" ht="18.75" customHeight="1" thickBot="1" x14ac:dyDescent="0.45">
      <c r="A38" s="330"/>
      <c r="B38" s="327">
        <v>234</v>
      </c>
      <c r="C38" s="354" t="s">
        <v>149</v>
      </c>
      <c r="D38" s="88">
        <v>17634</v>
      </c>
      <c r="E38" s="329">
        <f t="shared" si="0"/>
        <v>2.4951822987913309E-2</v>
      </c>
      <c r="F38" s="302"/>
      <c r="G38" s="337" t="s">
        <v>266</v>
      </c>
      <c r="H38" s="338" t="s">
        <v>267</v>
      </c>
      <c r="I38" s="339"/>
      <c r="J38" s="340">
        <f>SUM(J37:J37)</f>
        <v>9835288</v>
      </c>
      <c r="K38" s="341">
        <f t="shared" si="1"/>
        <v>3.8623727994122481</v>
      </c>
      <c r="L38" s="302"/>
    </row>
    <row r="39" spans="1:12" ht="18.75" customHeight="1" x14ac:dyDescent="0.4">
      <c r="A39" s="330"/>
      <c r="B39" s="332"/>
      <c r="C39" s="333" t="s">
        <v>158</v>
      </c>
      <c r="D39" s="334">
        <f>D33+D35+D36+D37</f>
        <v>1064320</v>
      </c>
      <c r="E39" s="335">
        <f t="shared" si="0"/>
        <v>1.5059954770611257</v>
      </c>
      <c r="F39" s="302"/>
      <c r="L39" s="302"/>
    </row>
    <row r="40" spans="1:12" ht="18.75" customHeight="1" x14ac:dyDescent="0.4">
      <c r="A40" s="330"/>
      <c r="B40" s="332"/>
      <c r="C40" s="333" t="s">
        <v>39</v>
      </c>
      <c r="D40" s="334">
        <f>D41-D39</f>
        <v>20821</v>
      </c>
      <c r="E40" s="335">
        <f>D40/$D$6*100</f>
        <v>2.9461376116102018E-2</v>
      </c>
      <c r="F40" s="302"/>
      <c r="L40" s="302"/>
    </row>
    <row r="41" spans="1:12" ht="18.75" customHeight="1" thickBot="1" x14ac:dyDescent="0.45">
      <c r="A41" s="337" t="s">
        <v>317</v>
      </c>
      <c r="B41" s="338" t="s">
        <v>161</v>
      </c>
      <c r="C41" s="339"/>
      <c r="D41" s="340">
        <f>SUM(D33:D38)</f>
        <v>1085141</v>
      </c>
      <c r="E41" s="341">
        <f>D41/$D$6*100</f>
        <v>1.5354568531772279</v>
      </c>
      <c r="F41" s="302"/>
      <c r="H41" s="303"/>
      <c r="I41" s="302"/>
      <c r="J41" s="111"/>
      <c r="K41" s="356"/>
      <c r="L41" s="302"/>
    </row>
    <row r="42" spans="1:12" ht="18.75" customHeight="1" x14ac:dyDescent="0.4">
      <c r="A42" s="330" t="s">
        <v>162</v>
      </c>
      <c r="B42" s="342">
        <v>224</v>
      </c>
      <c r="C42" s="344" t="s">
        <v>173</v>
      </c>
      <c r="D42" s="84">
        <v>1787483</v>
      </c>
      <c r="E42" s="345">
        <f t="shared" si="0"/>
        <v>2.5292593518149169</v>
      </c>
      <c r="F42" s="302"/>
      <c r="L42" s="302"/>
    </row>
    <row r="43" spans="1:12" ht="18.75" customHeight="1" x14ac:dyDescent="0.4">
      <c r="A43" s="330" t="s">
        <v>164</v>
      </c>
      <c r="B43" s="342">
        <v>227</v>
      </c>
      <c r="C43" s="344" t="s">
        <v>327</v>
      </c>
      <c r="D43" s="81">
        <v>27421</v>
      </c>
      <c r="E43" s="345">
        <f t="shared" si="0"/>
        <v>3.8800268694089306E-2</v>
      </c>
      <c r="F43" s="302"/>
      <c r="G43" s="307"/>
      <c r="H43" s="303"/>
      <c r="I43" s="302"/>
      <c r="J43" s="111"/>
      <c r="K43" s="356"/>
      <c r="L43" s="302"/>
    </row>
    <row r="44" spans="1:12" ht="18.75" customHeight="1" x14ac:dyDescent="0.4">
      <c r="A44" s="330"/>
      <c r="B44" s="342">
        <v>238</v>
      </c>
      <c r="C44" s="344" t="s">
        <v>181</v>
      </c>
      <c r="D44" s="81">
        <v>105164</v>
      </c>
      <c r="E44" s="345">
        <f t="shared" si="0"/>
        <v>0.14880534834415987</v>
      </c>
      <c r="F44" s="302"/>
      <c r="G44" s="307"/>
      <c r="H44" s="303"/>
      <c r="I44" s="302"/>
      <c r="J44" s="111"/>
      <c r="K44" s="356"/>
      <c r="L44" s="302"/>
    </row>
    <row r="45" spans="1:12" ht="18.75" customHeight="1" x14ac:dyDescent="0.4">
      <c r="A45" s="330"/>
      <c r="B45" s="332"/>
      <c r="C45" s="333" t="s">
        <v>158</v>
      </c>
      <c r="D45" s="334">
        <f>D43</f>
        <v>27421</v>
      </c>
      <c r="E45" s="335">
        <f t="shared" si="0"/>
        <v>3.8800268694089306E-2</v>
      </c>
      <c r="F45" s="302"/>
      <c r="L45" s="302"/>
    </row>
    <row r="46" spans="1:12" ht="18.75" customHeight="1" x14ac:dyDescent="0.4">
      <c r="A46" s="336"/>
      <c r="B46" s="332"/>
      <c r="C46" s="333" t="s">
        <v>186</v>
      </c>
      <c r="D46" s="334">
        <f>D47-D45</f>
        <v>1892647</v>
      </c>
      <c r="E46" s="335">
        <f t="shared" si="0"/>
        <v>2.6780647001590765</v>
      </c>
      <c r="F46" s="302"/>
      <c r="H46" s="357"/>
      <c r="I46" s="307"/>
      <c r="J46" s="308"/>
      <c r="K46" s="356"/>
      <c r="L46" s="302"/>
    </row>
    <row r="47" spans="1:12" ht="18.75" customHeight="1" thickBot="1" x14ac:dyDescent="0.45">
      <c r="A47" s="337" t="s">
        <v>318</v>
      </c>
      <c r="B47" s="338" t="s">
        <v>188</v>
      </c>
      <c r="C47" s="339"/>
      <c r="D47" s="340">
        <f>SUM(D42:D44)</f>
        <v>1920068</v>
      </c>
      <c r="E47" s="341">
        <f t="shared" si="0"/>
        <v>2.7168649688531663</v>
      </c>
      <c r="F47" s="302"/>
      <c r="L47" s="302"/>
    </row>
    <row r="48" spans="1:12" ht="18.75" customHeight="1" x14ac:dyDescent="0.4">
      <c r="A48" s="330" t="s">
        <v>189</v>
      </c>
      <c r="B48" s="358">
        <v>137</v>
      </c>
      <c r="C48" s="347" t="s">
        <v>328</v>
      </c>
      <c r="D48" s="84">
        <v>11423</v>
      </c>
      <c r="E48" s="329">
        <f t="shared" si="0"/>
        <v>1.6163359078537696E-2</v>
      </c>
      <c r="F48" s="302"/>
      <c r="L48" s="302"/>
    </row>
    <row r="49" spans="1:12" ht="18.75" customHeight="1" x14ac:dyDescent="0.4">
      <c r="A49" s="330"/>
      <c r="B49" s="327">
        <v>140</v>
      </c>
      <c r="C49" s="328" t="s">
        <v>329</v>
      </c>
      <c r="D49" s="81">
        <v>168156</v>
      </c>
      <c r="E49" s="329">
        <f t="shared" si="0"/>
        <v>0.23793800308242885</v>
      </c>
      <c r="F49" s="302"/>
      <c r="G49" s="302"/>
      <c r="H49" s="302"/>
      <c r="I49" s="302"/>
      <c r="K49" s="302"/>
      <c r="L49" s="302"/>
    </row>
    <row r="50" spans="1:12" ht="18.75" customHeight="1" x14ac:dyDescent="0.4">
      <c r="A50" s="330"/>
      <c r="B50" s="327">
        <v>141</v>
      </c>
      <c r="C50" s="328" t="s">
        <v>196</v>
      </c>
      <c r="D50" s="81">
        <v>39671</v>
      </c>
      <c r="E50" s="329">
        <f t="shared" si="0"/>
        <v>5.6133819312323287E-2</v>
      </c>
      <c r="F50" s="302"/>
      <c r="G50" s="307"/>
      <c r="H50" s="303"/>
      <c r="I50" s="302"/>
      <c r="J50" s="111"/>
      <c r="K50" s="356"/>
      <c r="L50" s="302"/>
    </row>
    <row r="51" spans="1:12" ht="18.75" customHeight="1" x14ac:dyDescent="0.4">
      <c r="A51" s="336"/>
      <c r="B51" s="327">
        <v>147</v>
      </c>
      <c r="C51" s="328" t="s">
        <v>201</v>
      </c>
      <c r="D51" s="88">
        <v>2280354</v>
      </c>
      <c r="E51" s="329">
        <f t="shared" si="0"/>
        <v>3.2266637948157006</v>
      </c>
      <c r="F51" s="302"/>
      <c r="G51" s="302"/>
      <c r="H51" s="302"/>
      <c r="I51" s="302"/>
      <c r="K51" s="302"/>
      <c r="L51" s="302"/>
    </row>
    <row r="52" spans="1:12" ht="18.75" customHeight="1" thickBot="1" x14ac:dyDescent="0.45">
      <c r="A52" s="337" t="s">
        <v>319</v>
      </c>
      <c r="B52" s="338" t="s">
        <v>205</v>
      </c>
      <c r="C52" s="339"/>
      <c r="D52" s="340">
        <f>SUM(D48:D51)</f>
        <v>2499604</v>
      </c>
      <c r="E52" s="341">
        <f t="shared" si="0"/>
        <v>3.53689897628899</v>
      </c>
      <c r="F52" s="302"/>
      <c r="G52" s="359"/>
      <c r="H52" s="303"/>
      <c r="I52" s="302"/>
      <c r="K52" s="356"/>
      <c r="L52" s="302"/>
    </row>
    <row r="53" spans="1:12" ht="18.75" customHeight="1" x14ac:dyDescent="0.4">
      <c r="A53" s="351" t="s">
        <v>206</v>
      </c>
      <c r="B53" s="360">
        <v>504</v>
      </c>
      <c r="C53" s="361" t="s">
        <v>210</v>
      </c>
      <c r="D53" s="362">
        <v>44790</v>
      </c>
      <c r="E53" s="345">
        <f t="shared" si="0"/>
        <v>6.3377120995159186E-2</v>
      </c>
      <c r="F53" s="302"/>
      <c r="G53" s="307"/>
      <c r="H53" s="303"/>
      <c r="I53" s="302"/>
      <c r="K53" s="356"/>
      <c r="L53" s="302"/>
    </row>
    <row r="54" spans="1:12" ht="18.75" customHeight="1" x14ac:dyDescent="0.4">
      <c r="A54" s="330"/>
      <c r="B54" s="28">
        <v>506</v>
      </c>
      <c r="C54" s="95" t="s">
        <v>212</v>
      </c>
      <c r="D54" s="84">
        <v>200799</v>
      </c>
      <c r="E54" s="345">
        <f t="shared" si="0"/>
        <v>0.28412731678291958</v>
      </c>
      <c r="F54" s="302"/>
      <c r="G54" s="307"/>
      <c r="H54" s="303"/>
      <c r="I54" s="302"/>
      <c r="K54" s="356"/>
      <c r="L54" s="302"/>
    </row>
    <row r="55" spans="1:12" ht="18.75" customHeight="1" x14ac:dyDescent="0.4">
      <c r="A55" s="330"/>
      <c r="B55" s="363">
        <v>516</v>
      </c>
      <c r="C55" s="364" t="s">
        <v>222</v>
      </c>
      <c r="D55" s="88">
        <v>14502</v>
      </c>
      <c r="E55" s="345">
        <f t="shared" si="0"/>
        <v>2.0520093964541158E-2</v>
      </c>
      <c r="F55" s="302"/>
      <c r="G55" s="307"/>
      <c r="H55" s="303"/>
      <c r="I55" s="302"/>
      <c r="K55" s="356"/>
      <c r="L55" s="302"/>
    </row>
    <row r="56" spans="1:12" ht="18.75" customHeight="1" thickBot="1" x14ac:dyDescent="0.45">
      <c r="A56" s="337" t="s">
        <v>321</v>
      </c>
      <c r="B56" s="338" t="s">
        <v>267</v>
      </c>
      <c r="C56" s="339"/>
      <c r="D56" s="340">
        <f>SUM(D53:D55)</f>
        <v>260091</v>
      </c>
      <c r="E56" s="341">
        <f t="shared" si="0"/>
        <v>0.36802453174261995</v>
      </c>
      <c r="F56" s="302"/>
      <c r="G56" s="307"/>
      <c r="H56" s="357"/>
      <c r="I56" s="307"/>
      <c r="J56" s="308"/>
      <c r="K56" s="356"/>
      <c r="L56" s="302"/>
    </row>
    <row r="57" spans="1:12" ht="18.75" customHeight="1" x14ac:dyDescent="0.4">
      <c r="F57" s="302"/>
      <c r="G57" s="307"/>
      <c r="H57" s="303"/>
      <c r="I57" s="302"/>
      <c r="K57" s="356"/>
      <c r="L57" s="302"/>
    </row>
    <row r="58" spans="1:12" ht="13.5" customHeight="1" x14ac:dyDescent="0.4">
      <c r="F58" s="302"/>
      <c r="G58" s="307"/>
      <c r="H58" s="303"/>
      <c r="I58" s="302"/>
      <c r="K58" s="356"/>
      <c r="L58" s="302"/>
    </row>
    <row r="59" spans="1:12" ht="13.5" customHeight="1" x14ac:dyDescent="0.4">
      <c r="F59" s="302"/>
      <c r="G59" s="307"/>
      <c r="H59" s="357"/>
      <c r="I59" s="307"/>
      <c r="J59" s="308"/>
      <c r="K59" s="356"/>
      <c r="L59" s="302"/>
    </row>
    <row r="60" spans="1:12" ht="13.5" customHeight="1" x14ac:dyDescent="0.4">
      <c r="A60" s="307"/>
      <c r="B60" s="365"/>
      <c r="C60" s="6"/>
      <c r="D60" s="111"/>
      <c r="E60" s="356"/>
      <c r="F60" s="302"/>
      <c r="G60" s="359"/>
      <c r="H60" s="303"/>
      <c r="I60" s="302"/>
      <c r="K60" s="356"/>
      <c r="L60" s="302"/>
    </row>
    <row r="61" spans="1:12" ht="13.5" customHeight="1" x14ac:dyDescent="0.4">
      <c r="A61" s="307"/>
      <c r="B61" s="365"/>
      <c r="C61" s="6"/>
      <c r="D61" s="111"/>
      <c r="E61" s="356"/>
      <c r="F61" s="302"/>
      <c r="G61" s="302"/>
      <c r="H61" s="303"/>
      <c r="I61" s="302"/>
      <c r="K61" s="302"/>
      <c r="L61" s="302"/>
    </row>
    <row r="62" spans="1:12" ht="13.5" customHeight="1" x14ac:dyDescent="0.4">
      <c r="F62" s="302"/>
      <c r="L62" s="302"/>
    </row>
    <row r="63" spans="1:12" ht="13.5" customHeight="1" x14ac:dyDescent="0.4">
      <c r="A63" s="302"/>
      <c r="B63" s="302"/>
      <c r="C63" s="302"/>
      <c r="E63" s="302"/>
      <c r="F63" s="302"/>
      <c r="L63" s="302"/>
    </row>
    <row r="64" spans="1:12" ht="13.5" customHeight="1" x14ac:dyDescent="0.4">
      <c r="A64" s="302"/>
      <c r="B64" s="302"/>
      <c r="C64" s="302"/>
      <c r="E64" s="302"/>
      <c r="F64" s="302"/>
      <c r="L64" s="302"/>
    </row>
    <row r="65" spans="1:12" ht="13.5" customHeight="1" x14ac:dyDescent="0.4">
      <c r="A65" s="366"/>
      <c r="B65" s="303"/>
      <c r="C65" s="302"/>
      <c r="E65" s="302"/>
      <c r="F65" s="302"/>
      <c r="L65" s="302"/>
    </row>
    <row r="66" spans="1:12" ht="13.5" customHeight="1" x14ac:dyDescent="0.4">
      <c r="A66" s="366"/>
      <c r="F66" s="302"/>
    </row>
    <row r="67" spans="1:12" ht="13.5" customHeight="1" x14ac:dyDescent="0.4">
      <c r="A67" s="366"/>
      <c r="F67" s="302"/>
    </row>
    <row r="68" spans="1:12" ht="13.5" customHeight="1" x14ac:dyDescent="0.4">
      <c r="F68" s="302"/>
    </row>
    <row r="69" spans="1:12" ht="13.5" customHeight="1" x14ac:dyDescent="0.4">
      <c r="F69" s="302"/>
    </row>
    <row r="70" spans="1:12" ht="13.5" customHeight="1" x14ac:dyDescent="0.4">
      <c r="F70" s="302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B819-43FA-491B-A62A-55415FA93303}">
  <sheetPr>
    <pageSetUpPr fitToPage="1"/>
  </sheetPr>
  <dimension ref="A1:L108"/>
  <sheetViews>
    <sheetView workbookViewId="0">
      <selection activeCell="M31" sqref="M31"/>
    </sheetView>
  </sheetViews>
  <sheetFormatPr defaultRowHeight="18.75" x14ac:dyDescent="0.4"/>
  <cols>
    <col min="1" max="1" width="6.625" style="331" customWidth="1"/>
    <col min="2" max="2" width="7.125" style="355" customWidth="1"/>
    <col min="3" max="3" width="19.125" style="331" customWidth="1"/>
    <col min="4" max="4" width="14.625" style="304" customWidth="1"/>
    <col min="5" max="7" width="6.625" style="331" customWidth="1"/>
    <col min="8" max="8" width="7.125" style="355" customWidth="1"/>
    <col min="9" max="9" width="19.125" style="331" customWidth="1"/>
    <col min="10" max="10" width="14.625" style="304" customWidth="1"/>
    <col min="11" max="11" width="6.625" style="331" customWidth="1"/>
    <col min="12" max="16384" width="9" style="331"/>
  </cols>
  <sheetData>
    <row r="1" spans="1:12" s="302" customFormat="1" ht="15.75" customHeight="1" x14ac:dyDescent="0.4">
      <c r="A1" s="297" t="s">
        <v>364</v>
      </c>
      <c r="B1" s="298"/>
      <c r="C1" s="299"/>
      <c r="D1" s="300"/>
      <c r="E1" s="301"/>
      <c r="H1" s="303"/>
      <c r="J1" s="304"/>
    </row>
    <row r="2" spans="1:12" s="302" customFormat="1" ht="15.75" customHeight="1" x14ac:dyDescent="0.4">
      <c r="A2" s="305"/>
      <c r="B2" s="306"/>
      <c r="C2" s="307"/>
      <c r="D2" s="308"/>
      <c r="E2" s="309"/>
      <c r="H2" s="303"/>
      <c r="J2" s="304"/>
    </row>
    <row r="3" spans="1:12" s="302" customFormat="1" ht="15.75" customHeight="1" x14ac:dyDescent="0.4">
      <c r="A3" s="305" t="s">
        <v>330</v>
      </c>
      <c r="B3" s="306"/>
      <c r="C3" s="307"/>
      <c r="D3" s="308"/>
      <c r="E3" s="309"/>
      <c r="H3" s="303"/>
      <c r="J3" s="304"/>
    </row>
    <row r="4" spans="1:12" s="302" customFormat="1" ht="13.5" customHeight="1" thickBot="1" x14ac:dyDescent="0.45">
      <c r="A4" s="310" t="s">
        <v>1</v>
      </c>
      <c r="B4" s="306"/>
      <c r="C4" s="307"/>
      <c r="D4" s="311"/>
      <c r="E4" s="309" t="s">
        <v>298</v>
      </c>
      <c r="G4" s="310" t="s">
        <v>273</v>
      </c>
      <c r="H4" s="306"/>
      <c r="I4" s="307"/>
      <c r="J4" s="311"/>
      <c r="K4" s="309" t="s">
        <v>298</v>
      </c>
    </row>
    <row r="5" spans="1:12" s="302" customFormat="1" ht="18.75" customHeight="1" thickBot="1" x14ac:dyDescent="0.45">
      <c r="A5" s="312" t="s">
        <v>3</v>
      </c>
      <c r="B5" s="313" t="s">
        <v>4</v>
      </c>
      <c r="C5" s="314" t="s">
        <v>5</v>
      </c>
      <c r="D5" s="315" t="s">
        <v>299</v>
      </c>
      <c r="E5" s="316" t="s">
        <v>300</v>
      </c>
      <c r="G5" s="312" t="s">
        <v>3</v>
      </c>
      <c r="H5" s="313" t="s">
        <v>4</v>
      </c>
      <c r="I5" s="314" t="s">
        <v>5</v>
      </c>
      <c r="J5" s="315" t="s">
        <v>299</v>
      </c>
      <c r="K5" s="316" t="s">
        <v>300</v>
      </c>
    </row>
    <row r="6" spans="1:12" s="302" customFormat="1" ht="18.75" customHeight="1" x14ac:dyDescent="0.4">
      <c r="A6" s="438" t="s">
        <v>11</v>
      </c>
      <c r="B6" s="439"/>
      <c r="C6" s="439"/>
      <c r="D6" s="317">
        <f>D26+D29+D32+D52+D62+D70+D74+D77</f>
        <v>2337872526</v>
      </c>
      <c r="E6" s="318">
        <f>D6/$D$6*100</f>
        <v>100</v>
      </c>
      <c r="F6" s="319"/>
      <c r="G6" s="438" t="s">
        <v>280</v>
      </c>
      <c r="H6" s="439"/>
      <c r="I6" s="439"/>
      <c r="J6" s="317">
        <f>J24+J28+J31+J38+J61+J69+J75+J71</f>
        <v>757649922</v>
      </c>
      <c r="K6" s="318">
        <f>J6/$J$6*100</f>
        <v>100</v>
      </c>
      <c r="L6" s="319"/>
    </row>
    <row r="7" spans="1:12" s="302" customFormat="1" ht="18.75" customHeight="1" x14ac:dyDescent="0.4">
      <c r="A7" s="324"/>
      <c r="B7" s="321"/>
      <c r="C7" s="321"/>
      <c r="D7" s="367"/>
      <c r="E7" s="323"/>
      <c r="G7" s="324"/>
      <c r="H7" s="321"/>
      <c r="I7" s="368"/>
      <c r="J7" s="369"/>
      <c r="K7" s="325"/>
    </row>
    <row r="8" spans="1:12" s="302" customFormat="1" ht="18.75" customHeight="1" x14ac:dyDescent="0.4">
      <c r="A8" s="326" t="s">
        <v>12</v>
      </c>
      <c r="B8" s="327">
        <v>103</v>
      </c>
      <c r="C8" s="370" t="s">
        <v>13</v>
      </c>
      <c r="D8" s="81">
        <v>17130175</v>
      </c>
      <c r="E8" s="325">
        <f>D8/$D$6*100</f>
        <v>0.7327249372877056</v>
      </c>
      <c r="G8" s="326" t="s">
        <v>12</v>
      </c>
      <c r="H8" s="327">
        <v>103</v>
      </c>
      <c r="I8" s="328" t="s">
        <v>13</v>
      </c>
      <c r="J8" s="81">
        <v>38155222</v>
      </c>
      <c r="K8" s="325">
        <f t="shared" ref="K8:K70" si="0">J8/$J$6*100</f>
        <v>5.0359962948692809</v>
      </c>
    </row>
    <row r="9" spans="1:12" s="302" customFormat="1" ht="18.75" customHeight="1" x14ac:dyDescent="0.4">
      <c r="A9" s="330"/>
      <c r="B9" s="327">
        <v>105</v>
      </c>
      <c r="C9" s="370" t="s">
        <v>14</v>
      </c>
      <c r="D9" s="81">
        <v>40223587</v>
      </c>
      <c r="E9" s="325">
        <f t="shared" ref="E9:E72" si="1">D9/$D$6*100</f>
        <v>1.7205209673609039</v>
      </c>
      <c r="G9" s="330"/>
      <c r="H9" s="327">
        <v>105</v>
      </c>
      <c r="I9" s="328" t="s">
        <v>14</v>
      </c>
      <c r="J9" s="81">
        <v>15255297</v>
      </c>
      <c r="K9" s="325">
        <f t="shared" si="0"/>
        <v>2.0135020881055405</v>
      </c>
    </row>
    <row r="10" spans="1:12" s="302" customFormat="1" ht="18.75" customHeight="1" x14ac:dyDescent="0.4">
      <c r="A10" s="330"/>
      <c r="B10" s="327">
        <v>106</v>
      </c>
      <c r="C10" s="370" t="s">
        <v>15</v>
      </c>
      <c r="D10" s="81">
        <v>4902439</v>
      </c>
      <c r="E10" s="325">
        <f t="shared" si="1"/>
        <v>0.20969659147275507</v>
      </c>
      <c r="G10" s="330"/>
      <c r="H10" s="327">
        <v>106</v>
      </c>
      <c r="I10" s="328" t="s">
        <v>15</v>
      </c>
      <c r="J10" s="81">
        <v>46269</v>
      </c>
      <c r="K10" s="325">
        <f t="shared" si="0"/>
        <v>6.1069101515726148E-3</v>
      </c>
    </row>
    <row r="11" spans="1:12" s="302" customFormat="1" ht="18.75" customHeight="1" x14ac:dyDescent="0.4">
      <c r="A11" s="330"/>
      <c r="B11" s="327">
        <v>108</v>
      </c>
      <c r="C11" s="370" t="s">
        <v>17</v>
      </c>
      <c r="D11" s="81">
        <v>122664</v>
      </c>
      <c r="E11" s="325">
        <f t="shared" si="1"/>
        <v>5.2468215711432677E-3</v>
      </c>
      <c r="G11" s="330"/>
      <c r="H11" s="327">
        <v>108</v>
      </c>
      <c r="I11" s="328" t="s">
        <v>17</v>
      </c>
      <c r="J11" s="81">
        <v>6937</v>
      </c>
      <c r="K11" s="325">
        <f t="shared" si="0"/>
        <v>9.1559436602172578E-4</v>
      </c>
    </row>
    <row r="12" spans="1:12" s="302" customFormat="1" ht="18.75" customHeight="1" x14ac:dyDescent="0.4">
      <c r="A12" s="330"/>
      <c r="B12" s="327">
        <v>110</v>
      </c>
      <c r="C12" s="370" t="s">
        <v>18</v>
      </c>
      <c r="D12" s="81">
        <v>3517468</v>
      </c>
      <c r="E12" s="325">
        <f t="shared" si="1"/>
        <v>0.15045593636442775</v>
      </c>
      <c r="G12" s="330"/>
      <c r="H12" s="327">
        <v>110</v>
      </c>
      <c r="I12" s="328" t="s">
        <v>18</v>
      </c>
      <c r="J12" s="81">
        <v>1595716</v>
      </c>
      <c r="K12" s="325">
        <f t="shared" si="0"/>
        <v>0.2106138935232412</v>
      </c>
    </row>
    <row r="13" spans="1:12" s="302" customFormat="1" ht="18.75" customHeight="1" x14ac:dyDescent="0.4">
      <c r="A13" s="330"/>
      <c r="B13" s="327">
        <v>111</v>
      </c>
      <c r="C13" s="370" t="s">
        <v>19</v>
      </c>
      <c r="D13" s="81">
        <v>2837150</v>
      </c>
      <c r="E13" s="325">
        <f t="shared" si="1"/>
        <v>0.12135606062552275</v>
      </c>
      <c r="G13" s="330"/>
      <c r="H13" s="327">
        <v>111</v>
      </c>
      <c r="I13" s="328" t="s">
        <v>19</v>
      </c>
      <c r="J13" s="81">
        <v>31072416</v>
      </c>
      <c r="K13" s="325">
        <f t="shared" si="0"/>
        <v>4.1011574208279269</v>
      </c>
    </row>
    <row r="14" spans="1:12" s="302" customFormat="1" ht="18.75" customHeight="1" x14ac:dyDescent="0.4">
      <c r="A14" s="330"/>
      <c r="B14" s="327">
        <v>112</v>
      </c>
      <c r="C14" s="370" t="s">
        <v>20</v>
      </c>
      <c r="D14" s="81">
        <v>332850</v>
      </c>
      <c r="E14" s="325">
        <f t="shared" si="1"/>
        <v>1.423730320187697E-2</v>
      </c>
      <c r="G14" s="330"/>
      <c r="H14" s="12">
        <v>112</v>
      </c>
      <c r="I14" s="94" t="s">
        <v>20</v>
      </c>
      <c r="J14" s="81">
        <v>364138</v>
      </c>
      <c r="K14" s="325">
        <f t="shared" si="0"/>
        <v>4.806151092034297E-2</v>
      </c>
    </row>
    <row r="15" spans="1:12" s="302" customFormat="1" ht="18.75" customHeight="1" x14ac:dyDescent="0.4">
      <c r="A15" s="330"/>
      <c r="B15" s="327">
        <v>113</v>
      </c>
      <c r="C15" s="370" t="s">
        <v>21</v>
      </c>
      <c r="D15" s="81">
        <v>2687990</v>
      </c>
      <c r="E15" s="325">
        <f t="shared" si="1"/>
        <v>0.1149759009572278</v>
      </c>
      <c r="G15" s="330"/>
      <c r="H15" s="327">
        <v>113</v>
      </c>
      <c r="I15" s="328" t="s">
        <v>21</v>
      </c>
      <c r="J15" s="81">
        <v>1641667</v>
      </c>
      <c r="K15" s="325">
        <f t="shared" si="0"/>
        <v>0.21667883178373773</v>
      </c>
    </row>
    <row r="16" spans="1:12" s="302" customFormat="1" ht="18.75" customHeight="1" x14ac:dyDescent="0.4">
      <c r="A16" s="330"/>
      <c r="B16" s="327">
        <v>117</v>
      </c>
      <c r="C16" s="370" t="s">
        <v>23</v>
      </c>
      <c r="D16" s="81">
        <v>114050</v>
      </c>
      <c r="E16" s="325">
        <f t="shared" si="1"/>
        <v>4.8783669225599168E-3</v>
      </c>
      <c r="G16" s="330"/>
      <c r="H16" s="327">
        <v>117</v>
      </c>
      <c r="I16" s="328" t="s">
        <v>23</v>
      </c>
      <c r="J16" s="81">
        <v>1031604</v>
      </c>
      <c r="K16" s="325">
        <f t="shared" si="0"/>
        <v>0.13615839849581612</v>
      </c>
    </row>
    <row r="17" spans="1:12" s="302" customFormat="1" ht="18.75" customHeight="1" x14ac:dyDescent="0.4">
      <c r="A17" s="330"/>
      <c r="B17" s="327">
        <v>118</v>
      </c>
      <c r="C17" s="370" t="s">
        <v>24</v>
      </c>
      <c r="D17" s="81">
        <v>4834713</v>
      </c>
      <c r="E17" s="325">
        <f t="shared" si="1"/>
        <v>0.20679968416721109</v>
      </c>
      <c r="G17" s="330"/>
      <c r="H17" s="327">
        <v>118</v>
      </c>
      <c r="I17" s="328" t="s">
        <v>24</v>
      </c>
      <c r="J17" s="81">
        <v>27013584</v>
      </c>
      <c r="K17" s="325">
        <f t="shared" si="0"/>
        <v>3.5654440415820434</v>
      </c>
    </row>
    <row r="18" spans="1:12" s="302" customFormat="1" ht="18.75" customHeight="1" x14ac:dyDescent="0.4">
      <c r="A18" s="330"/>
      <c r="B18" s="327">
        <v>120</v>
      </c>
      <c r="C18" s="370" t="s">
        <v>331</v>
      </c>
      <c r="D18" s="81">
        <v>4585</v>
      </c>
      <c r="E18" s="325">
        <f t="shared" si="1"/>
        <v>1.9611847733395197E-4</v>
      </c>
      <c r="G18" s="330"/>
      <c r="H18" s="327">
        <v>121</v>
      </c>
      <c r="I18" s="328" t="s">
        <v>26</v>
      </c>
      <c r="J18" s="81">
        <v>26280</v>
      </c>
      <c r="K18" s="325">
        <f t="shared" si="0"/>
        <v>3.4686204323267919E-3</v>
      </c>
    </row>
    <row r="19" spans="1:12" s="302" customFormat="1" ht="18.75" customHeight="1" x14ac:dyDescent="0.4">
      <c r="A19" s="330"/>
      <c r="B19" s="327">
        <v>122</v>
      </c>
      <c r="C19" s="370" t="s">
        <v>27</v>
      </c>
      <c r="D19" s="81">
        <v>214750</v>
      </c>
      <c r="E19" s="325">
        <f t="shared" si="1"/>
        <v>9.185701855499712E-3</v>
      </c>
      <c r="G19" s="330"/>
      <c r="H19" s="327">
        <v>122</v>
      </c>
      <c r="I19" s="328" t="s">
        <v>27</v>
      </c>
      <c r="J19" s="81">
        <v>61226</v>
      </c>
      <c r="K19" s="325">
        <f t="shared" si="0"/>
        <v>8.0810408900167489E-3</v>
      </c>
    </row>
    <row r="20" spans="1:12" s="302" customFormat="1" ht="18.75" customHeight="1" x14ac:dyDescent="0.4">
      <c r="A20" s="330"/>
      <c r="B20" s="327">
        <v>123</v>
      </c>
      <c r="C20" s="370" t="s">
        <v>28</v>
      </c>
      <c r="D20" s="81">
        <v>3506449</v>
      </c>
      <c r="E20" s="325">
        <f t="shared" si="1"/>
        <v>0.14998461040984917</v>
      </c>
      <c r="G20" s="330"/>
      <c r="H20" s="327">
        <v>123</v>
      </c>
      <c r="I20" s="328" t="s">
        <v>28</v>
      </c>
      <c r="J20" s="81">
        <v>10161094</v>
      </c>
      <c r="K20" s="325">
        <f t="shared" si="0"/>
        <v>1.3411331150377919</v>
      </c>
    </row>
    <row r="21" spans="1:12" ht="18.75" customHeight="1" x14ac:dyDescent="0.4">
      <c r="A21" s="330"/>
      <c r="B21" s="327">
        <v>124</v>
      </c>
      <c r="C21" s="370" t="s">
        <v>29</v>
      </c>
      <c r="D21" s="81">
        <v>241449</v>
      </c>
      <c r="E21" s="325">
        <f t="shared" si="1"/>
        <v>1.0327723060808149E-2</v>
      </c>
      <c r="F21" s="302"/>
      <c r="G21" s="330"/>
      <c r="H21" s="327">
        <v>125</v>
      </c>
      <c r="I21" s="328" t="s">
        <v>30</v>
      </c>
      <c r="J21" s="81">
        <v>27901</v>
      </c>
      <c r="K21" s="325">
        <f t="shared" si="0"/>
        <v>3.6825714871518197E-3</v>
      </c>
      <c r="L21" s="302"/>
    </row>
    <row r="22" spans="1:12" ht="18.75" customHeight="1" x14ac:dyDescent="0.4">
      <c r="A22" s="330"/>
      <c r="B22" s="327">
        <v>125</v>
      </c>
      <c r="C22" s="370" t="s">
        <v>332</v>
      </c>
      <c r="D22" s="81">
        <v>2207</v>
      </c>
      <c r="E22" s="325">
        <f t="shared" si="1"/>
        <v>9.4402067497498783E-5</v>
      </c>
      <c r="F22" s="302"/>
      <c r="G22" s="330"/>
      <c r="H22" s="332"/>
      <c r="I22" s="333" t="s">
        <v>38</v>
      </c>
      <c r="J22" s="334">
        <f>J14+J13+J15+J16+J17+J12+J18+J19</f>
        <v>62806631</v>
      </c>
      <c r="K22" s="335">
        <f t="shared" si="0"/>
        <v>8.2896637584554522</v>
      </c>
      <c r="L22" s="302"/>
    </row>
    <row r="23" spans="1:12" ht="18.75" customHeight="1" x14ac:dyDescent="0.4">
      <c r="A23" s="330"/>
      <c r="B23" s="327">
        <v>127</v>
      </c>
      <c r="C23" s="370" t="s">
        <v>32</v>
      </c>
      <c r="D23" s="81">
        <v>30377</v>
      </c>
      <c r="E23" s="325">
        <f t="shared" si="1"/>
        <v>1.2993437264936661E-3</v>
      </c>
      <c r="F23" s="302"/>
      <c r="G23" s="330"/>
      <c r="H23" s="332"/>
      <c r="I23" s="333" t="s">
        <v>281</v>
      </c>
      <c r="J23" s="334">
        <f>J24-J22</f>
        <v>63652720</v>
      </c>
      <c r="K23" s="335">
        <f t="shared" si="0"/>
        <v>8.4013365740173604</v>
      </c>
      <c r="L23" s="302"/>
    </row>
    <row r="24" spans="1:12" ht="18.75" customHeight="1" thickBot="1" x14ac:dyDescent="0.45">
      <c r="A24" s="330"/>
      <c r="B24" s="332"/>
      <c r="C24" s="333" t="s">
        <v>38</v>
      </c>
      <c r="D24" s="334">
        <f>D14+D13+D15+D16+D17+D12+D18+D19</f>
        <v>14543556</v>
      </c>
      <c r="E24" s="335">
        <f>D24/$D$6*100</f>
        <v>0.62208507257166001</v>
      </c>
      <c r="F24" s="302"/>
      <c r="G24" s="337" t="s">
        <v>40</v>
      </c>
      <c r="H24" s="338" t="s">
        <v>41</v>
      </c>
      <c r="I24" s="339"/>
      <c r="J24" s="340">
        <f>SUM(J8:J21)</f>
        <v>126459351</v>
      </c>
      <c r="K24" s="341">
        <f t="shared" si="0"/>
        <v>16.691000332472811</v>
      </c>
      <c r="L24" s="302"/>
    </row>
    <row r="25" spans="1:12" ht="18.75" customHeight="1" x14ac:dyDescent="0.4">
      <c r="A25" s="330"/>
      <c r="B25" s="332"/>
      <c r="C25" s="333" t="s">
        <v>39</v>
      </c>
      <c r="D25" s="334">
        <f>D26-D24</f>
        <v>66159347</v>
      </c>
      <c r="E25" s="335">
        <f t="shared" si="1"/>
        <v>2.8298953969571565</v>
      </c>
      <c r="F25" s="302"/>
      <c r="G25" s="330" t="s">
        <v>42</v>
      </c>
      <c r="H25" s="342">
        <v>601</v>
      </c>
      <c r="I25" s="344" t="s">
        <v>43</v>
      </c>
      <c r="J25" s="88">
        <v>56676</v>
      </c>
      <c r="K25" s="345">
        <f t="shared" si="0"/>
        <v>7.4804996812234872E-3</v>
      </c>
      <c r="L25" s="302"/>
    </row>
    <row r="26" spans="1:12" ht="18.75" customHeight="1" thickBot="1" x14ac:dyDescent="0.45">
      <c r="A26" s="337" t="s">
        <v>301</v>
      </c>
      <c r="B26" s="338" t="s">
        <v>41</v>
      </c>
      <c r="C26" s="339"/>
      <c r="D26" s="340">
        <f>SUM(D8:D23)</f>
        <v>80702903</v>
      </c>
      <c r="E26" s="341">
        <f t="shared" si="1"/>
        <v>3.4519804695288161</v>
      </c>
      <c r="F26" s="302"/>
      <c r="G26" s="330"/>
      <c r="H26" s="327">
        <v>602</v>
      </c>
      <c r="I26" s="328" t="s">
        <v>44</v>
      </c>
      <c r="J26" s="81">
        <v>55047</v>
      </c>
      <c r="K26" s="329">
        <f t="shared" si="0"/>
        <v>7.2654927297676145E-3</v>
      </c>
      <c r="L26" s="302"/>
    </row>
    <row r="27" spans="1:12" ht="18.75" customHeight="1" x14ac:dyDescent="0.4">
      <c r="A27" s="330" t="s">
        <v>42</v>
      </c>
      <c r="B27" s="342">
        <v>601</v>
      </c>
      <c r="C27" s="344" t="s">
        <v>43</v>
      </c>
      <c r="D27" s="84">
        <v>12640655</v>
      </c>
      <c r="E27" s="345">
        <f t="shared" si="1"/>
        <v>0.54069051496266229</v>
      </c>
      <c r="F27" s="302"/>
      <c r="G27" s="330"/>
      <c r="H27" s="327">
        <v>606</v>
      </c>
      <c r="I27" s="328" t="s">
        <v>46</v>
      </c>
      <c r="J27" s="81">
        <v>68654</v>
      </c>
      <c r="K27" s="329">
        <f t="shared" si="0"/>
        <v>9.0614409117566047E-3</v>
      </c>
      <c r="L27" s="302"/>
    </row>
    <row r="28" spans="1:12" ht="18.75" customHeight="1" thickBot="1" x14ac:dyDescent="0.45">
      <c r="A28" s="330"/>
      <c r="B28" s="327">
        <v>606</v>
      </c>
      <c r="C28" s="328" t="s">
        <v>46</v>
      </c>
      <c r="D28" s="81">
        <v>6383759</v>
      </c>
      <c r="E28" s="329">
        <f t="shared" si="1"/>
        <v>0.27305847213673101</v>
      </c>
      <c r="F28" s="302"/>
      <c r="G28" s="337" t="s">
        <v>66</v>
      </c>
      <c r="H28" s="338" t="s">
        <v>67</v>
      </c>
      <c r="I28" s="339"/>
      <c r="J28" s="340">
        <f>SUM(J25:J27)</f>
        <v>180377</v>
      </c>
      <c r="K28" s="341">
        <f t="shared" si="0"/>
        <v>2.3807433322747706E-2</v>
      </c>
      <c r="L28" s="302"/>
    </row>
    <row r="29" spans="1:12" ht="18.75" customHeight="1" thickBot="1" x14ac:dyDescent="0.45">
      <c r="A29" s="337" t="s">
        <v>66</v>
      </c>
      <c r="B29" s="338" t="s">
        <v>67</v>
      </c>
      <c r="C29" s="339"/>
      <c r="D29" s="340">
        <f>SUM(D27:D28)</f>
        <v>19024414</v>
      </c>
      <c r="E29" s="341">
        <f t="shared" si="1"/>
        <v>0.81374898709939325</v>
      </c>
      <c r="F29" s="302"/>
      <c r="G29" s="330" t="s">
        <v>68</v>
      </c>
      <c r="H29" s="342">
        <v>302</v>
      </c>
      <c r="I29" s="344" t="s">
        <v>70</v>
      </c>
      <c r="J29" s="88">
        <v>188456</v>
      </c>
      <c r="K29" s="345">
        <f t="shared" si="0"/>
        <v>2.4873756932822597E-2</v>
      </c>
      <c r="L29" s="302"/>
    </row>
    <row r="30" spans="1:12" ht="18.75" customHeight="1" x14ac:dyDescent="0.4">
      <c r="A30" s="330" t="s">
        <v>68</v>
      </c>
      <c r="B30" s="342">
        <v>302</v>
      </c>
      <c r="C30" s="343" t="s">
        <v>70</v>
      </c>
      <c r="D30" s="98">
        <v>170322081</v>
      </c>
      <c r="E30" s="345">
        <f t="shared" si="1"/>
        <v>7.285345077877869</v>
      </c>
      <c r="F30" s="302"/>
      <c r="G30" s="330"/>
      <c r="H30" s="327">
        <v>304</v>
      </c>
      <c r="I30" s="328" t="s">
        <v>71</v>
      </c>
      <c r="J30" s="81">
        <v>44590501</v>
      </c>
      <c r="K30" s="329">
        <f t="shared" si="0"/>
        <v>5.8853699717004657</v>
      </c>
      <c r="L30" s="302"/>
    </row>
    <row r="31" spans="1:12" ht="18.75" customHeight="1" thickBot="1" x14ac:dyDescent="0.45">
      <c r="A31" s="330"/>
      <c r="B31" s="327">
        <v>304</v>
      </c>
      <c r="C31" s="344" t="s">
        <v>71</v>
      </c>
      <c r="D31" s="88">
        <v>1857428761</v>
      </c>
      <c r="E31" s="329">
        <f t="shared" si="1"/>
        <v>79.449531158911441</v>
      </c>
      <c r="F31" s="302"/>
      <c r="G31" s="337" t="s">
        <v>72</v>
      </c>
      <c r="H31" s="338" t="s">
        <v>73</v>
      </c>
      <c r="I31" s="339"/>
      <c r="J31" s="340">
        <f>SUM(J29:J30)</f>
        <v>44778957</v>
      </c>
      <c r="K31" s="341">
        <f t="shared" si="0"/>
        <v>5.9102437286332883</v>
      </c>
      <c r="L31" s="302"/>
    </row>
    <row r="32" spans="1:12" ht="18.75" customHeight="1" thickBot="1" x14ac:dyDescent="0.45">
      <c r="A32" s="337" t="s">
        <v>310</v>
      </c>
      <c r="B32" s="338" t="s">
        <v>73</v>
      </c>
      <c r="C32" s="339"/>
      <c r="D32" s="340">
        <f>SUM(D30:D31)</f>
        <v>2027750842</v>
      </c>
      <c r="E32" s="341">
        <f t="shared" si="1"/>
        <v>86.734876236789319</v>
      </c>
      <c r="F32" s="302"/>
      <c r="G32" s="330" t="s">
        <v>74</v>
      </c>
      <c r="H32" s="342">
        <v>305</v>
      </c>
      <c r="I32" s="344" t="s">
        <v>75</v>
      </c>
      <c r="J32" s="84">
        <v>23613477</v>
      </c>
      <c r="K32" s="345">
        <f t="shared" si="0"/>
        <v>3.116673850855356</v>
      </c>
      <c r="L32" s="302"/>
    </row>
    <row r="33" spans="1:12" ht="18.75" customHeight="1" x14ac:dyDescent="0.4">
      <c r="A33" s="351" t="s">
        <v>74</v>
      </c>
      <c r="B33" s="342">
        <v>305</v>
      </c>
      <c r="C33" s="344" t="s">
        <v>75</v>
      </c>
      <c r="D33" s="84">
        <v>51053611</v>
      </c>
      <c r="E33" s="345">
        <f t="shared" si="1"/>
        <v>2.1837636754023775</v>
      </c>
      <c r="F33" s="302"/>
      <c r="G33" s="330"/>
      <c r="H33" s="342">
        <v>311</v>
      </c>
      <c r="I33" s="344" t="s">
        <v>81</v>
      </c>
      <c r="J33" s="84">
        <v>4655</v>
      </c>
      <c r="K33" s="345">
        <f t="shared" si="0"/>
        <v>6.1439985207310561E-4</v>
      </c>
      <c r="L33" s="302"/>
    </row>
    <row r="34" spans="1:12" ht="18.75" customHeight="1" x14ac:dyDescent="0.4">
      <c r="A34" s="330"/>
      <c r="B34" s="327">
        <v>306</v>
      </c>
      <c r="C34" s="328" t="s">
        <v>76</v>
      </c>
      <c r="D34" s="81">
        <v>10531550</v>
      </c>
      <c r="E34" s="329">
        <f t="shared" si="1"/>
        <v>0.45047580151938532</v>
      </c>
      <c r="F34" s="302"/>
      <c r="G34" s="330"/>
      <c r="H34" s="342">
        <v>401</v>
      </c>
      <c r="I34" s="344" t="s">
        <v>324</v>
      </c>
      <c r="J34" s="81">
        <v>1177</v>
      </c>
      <c r="K34" s="345">
        <f t="shared" si="0"/>
        <v>1.5534879181311391E-4</v>
      </c>
      <c r="L34" s="302"/>
    </row>
    <row r="35" spans="1:12" ht="18.75" customHeight="1" x14ac:dyDescent="0.4">
      <c r="A35" s="330"/>
      <c r="B35" s="327">
        <v>307</v>
      </c>
      <c r="C35" s="328" t="s">
        <v>77</v>
      </c>
      <c r="D35" s="81">
        <v>3166065</v>
      </c>
      <c r="E35" s="329">
        <f t="shared" si="1"/>
        <v>0.13542504840574016</v>
      </c>
      <c r="F35" s="302"/>
      <c r="G35" s="330"/>
      <c r="H35" s="342">
        <v>407</v>
      </c>
      <c r="I35" s="344" t="s">
        <v>333</v>
      </c>
      <c r="J35" s="81">
        <v>10475</v>
      </c>
      <c r="K35" s="345">
        <f t="shared" si="0"/>
        <v>1.3825646510130572E-3</v>
      </c>
      <c r="L35" s="302"/>
    </row>
    <row r="36" spans="1:12" ht="18.75" customHeight="1" x14ac:dyDescent="0.4">
      <c r="A36" s="330"/>
      <c r="B36" s="12">
        <v>308</v>
      </c>
      <c r="C36" s="94" t="s">
        <v>78</v>
      </c>
      <c r="D36" s="81">
        <v>116121</v>
      </c>
      <c r="E36" s="329">
        <f t="shared" si="1"/>
        <v>4.9669517353316981E-3</v>
      </c>
      <c r="F36" s="302"/>
      <c r="G36" s="330"/>
      <c r="H36" s="327">
        <v>410</v>
      </c>
      <c r="I36" s="328" t="s">
        <v>116</v>
      </c>
      <c r="J36" s="81">
        <v>2667927</v>
      </c>
      <c r="K36" s="329">
        <f t="shared" si="0"/>
        <v>0.35213189133014916</v>
      </c>
      <c r="L36" s="302"/>
    </row>
    <row r="37" spans="1:12" ht="18.75" customHeight="1" x14ac:dyDescent="0.4">
      <c r="A37" s="371"/>
      <c r="B37" s="327">
        <v>309</v>
      </c>
      <c r="C37" s="328" t="s">
        <v>79</v>
      </c>
      <c r="D37" s="81">
        <v>2198810</v>
      </c>
      <c r="E37" s="329">
        <f t="shared" si="1"/>
        <v>9.4051748996001508E-2</v>
      </c>
      <c r="F37" s="302"/>
      <c r="G37" s="330"/>
      <c r="H37" s="327">
        <v>413</v>
      </c>
      <c r="I37" s="328" t="s">
        <v>119</v>
      </c>
      <c r="J37" s="81">
        <v>433979</v>
      </c>
      <c r="K37" s="329">
        <f t="shared" si="0"/>
        <v>5.7279620494701249E-2</v>
      </c>
      <c r="L37" s="302"/>
    </row>
    <row r="38" spans="1:12" ht="18.75" customHeight="1" thickBot="1" x14ac:dyDescent="0.45">
      <c r="A38" s="371"/>
      <c r="B38" s="327">
        <v>310</v>
      </c>
      <c r="C38" s="328" t="s">
        <v>80</v>
      </c>
      <c r="D38" s="81">
        <v>2272854</v>
      </c>
      <c r="E38" s="329">
        <f t="shared" si="1"/>
        <v>9.7218902002700544E-2</v>
      </c>
      <c r="F38" s="302"/>
      <c r="G38" s="337" t="s">
        <v>122</v>
      </c>
      <c r="H38" s="338" t="s">
        <v>123</v>
      </c>
      <c r="I38" s="339"/>
      <c r="J38" s="340">
        <f>SUM(J32:J37)</f>
        <v>26731690</v>
      </c>
      <c r="K38" s="341">
        <f t="shared" si="0"/>
        <v>3.528237675975106</v>
      </c>
      <c r="L38" s="302"/>
    </row>
    <row r="39" spans="1:12" ht="18.75" customHeight="1" x14ac:dyDescent="0.4">
      <c r="A39" s="330"/>
      <c r="B39" s="327">
        <v>311</v>
      </c>
      <c r="C39" s="328" t="s">
        <v>81</v>
      </c>
      <c r="D39" s="81">
        <v>4571723</v>
      </c>
      <c r="E39" s="329">
        <f t="shared" si="1"/>
        <v>0.19555056784135375</v>
      </c>
      <c r="F39" s="302"/>
      <c r="G39" s="330" t="s">
        <v>124</v>
      </c>
      <c r="H39" s="327">
        <v>202</v>
      </c>
      <c r="I39" s="328" t="s">
        <v>126</v>
      </c>
      <c r="J39" s="88">
        <v>14499</v>
      </c>
      <c r="K39" s="329">
        <f t="shared" si="0"/>
        <v>1.9136806563282401E-3</v>
      </c>
      <c r="L39" s="302"/>
    </row>
    <row r="40" spans="1:12" ht="18.75" customHeight="1" x14ac:dyDescent="0.4">
      <c r="A40" s="330"/>
      <c r="B40" s="327">
        <v>312</v>
      </c>
      <c r="C40" s="328" t="s">
        <v>82</v>
      </c>
      <c r="D40" s="81">
        <v>18462230</v>
      </c>
      <c r="E40" s="329">
        <f t="shared" si="1"/>
        <v>0.78970216702054696</v>
      </c>
      <c r="F40" s="302"/>
      <c r="G40" s="330"/>
      <c r="H40" s="327">
        <v>203</v>
      </c>
      <c r="I40" s="328" t="s">
        <v>127</v>
      </c>
      <c r="J40" s="81">
        <v>39601780</v>
      </c>
      <c r="K40" s="329">
        <f t="shared" si="0"/>
        <v>5.2269232596845701</v>
      </c>
      <c r="L40" s="302"/>
    </row>
    <row r="41" spans="1:12" ht="18.75" customHeight="1" x14ac:dyDescent="0.4">
      <c r="A41" s="330"/>
      <c r="B41" s="327">
        <v>324</v>
      </c>
      <c r="C41" s="328" t="s">
        <v>92</v>
      </c>
      <c r="D41" s="81">
        <v>56950964</v>
      </c>
      <c r="E41" s="329">
        <f t="shared" si="1"/>
        <v>2.4360166504647141</v>
      </c>
      <c r="F41" s="302"/>
      <c r="G41" s="330"/>
      <c r="H41" s="327">
        <v>204</v>
      </c>
      <c r="I41" s="328" t="s">
        <v>128</v>
      </c>
      <c r="J41" s="81">
        <v>204960</v>
      </c>
      <c r="K41" s="329">
        <f t="shared" si="0"/>
        <v>2.7052071682256443E-2</v>
      </c>
      <c r="L41" s="302"/>
    </row>
    <row r="42" spans="1:12" ht="18.75" customHeight="1" x14ac:dyDescent="0.4">
      <c r="A42" s="330"/>
      <c r="B42" s="327">
        <v>326</v>
      </c>
      <c r="C42" s="328" t="s">
        <v>94</v>
      </c>
      <c r="D42" s="81">
        <v>350246</v>
      </c>
      <c r="E42" s="329">
        <f t="shared" si="1"/>
        <v>1.4981398519587207E-2</v>
      </c>
      <c r="F42" s="302"/>
      <c r="G42" s="330"/>
      <c r="H42" s="327">
        <v>205</v>
      </c>
      <c r="I42" s="328" t="s">
        <v>129</v>
      </c>
      <c r="J42" s="81">
        <v>29131530</v>
      </c>
      <c r="K42" s="329">
        <f t="shared" si="0"/>
        <v>3.8449855472960772</v>
      </c>
      <c r="L42" s="302"/>
    </row>
    <row r="43" spans="1:12" ht="18.75" customHeight="1" x14ac:dyDescent="0.4">
      <c r="A43" s="330"/>
      <c r="B43" s="327">
        <v>332</v>
      </c>
      <c r="C43" s="328" t="s">
        <v>100</v>
      </c>
      <c r="D43" s="81">
        <v>13329</v>
      </c>
      <c r="E43" s="329">
        <f t="shared" si="1"/>
        <v>5.7013373705218004E-4</v>
      </c>
      <c r="F43" s="302"/>
      <c r="G43" s="330"/>
      <c r="H43" s="327">
        <v>206</v>
      </c>
      <c r="I43" s="328" t="s">
        <v>130</v>
      </c>
      <c r="J43" s="81">
        <v>13524</v>
      </c>
      <c r="K43" s="329"/>
      <c r="L43" s="302"/>
    </row>
    <row r="44" spans="1:12" ht="18.75" customHeight="1" x14ac:dyDescent="0.4">
      <c r="A44" s="330"/>
      <c r="B44" s="327">
        <v>334</v>
      </c>
      <c r="C44" s="328" t="s">
        <v>102</v>
      </c>
      <c r="D44" s="81">
        <v>2633</v>
      </c>
      <c r="E44" s="329">
        <f t="shared" si="1"/>
        <v>1.1262376244717459E-4</v>
      </c>
      <c r="F44" s="302"/>
      <c r="G44" s="330"/>
      <c r="H44" s="327">
        <v>207</v>
      </c>
      <c r="I44" s="328" t="s">
        <v>131</v>
      </c>
      <c r="J44" s="81">
        <v>158415</v>
      </c>
      <c r="K44" s="329">
        <f t="shared" si="0"/>
        <v>2.0908733096919662E-2</v>
      </c>
      <c r="L44" s="302"/>
    </row>
    <row r="45" spans="1:12" ht="18.75" customHeight="1" x14ac:dyDescent="0.4">
      <c r="A45" s="330"/>
      <c r="B45" s="327">
        <v>401</v>
      </c>
      <c r="C45" s="328" t="s">
        <v>107</v>
      </c>
      <c r="D45" s="81">
        <v>16878673</v>
      </c>
      <c r="E45" s="329">
        <f t="shared" si="1"/>
        <v>0.72196720789044433</v>
      </c>
      <c r="F45" s="302"/>
      <c r="G45" s="330"/>
      <c r="H45" s="327">
        <v>208</v>
      </c>
      <c r="I45" s="328" t="s">
        <v>132</v>
      </c>
      <c r="J45" s="81">
        <v>32629024</v>
      </c>
      <c r="K45" s="329">
        <f t="shared" si="0"/>
        <v>4.3066095636712802</v>
      </c>
      <c r="L45" s="302"/>
    </row>
    <row r="46" spans="1:12" ht="18.75" customHeight="1" x14ac:dyDescent="0.4">
      <c r="A46" s="330"/>
      <c r="B46" s="327">
        <v>406</v>
      </c>
      <c r="C46" s="328" t="s">
        <v>112</v>
      </c>
      <c r="D46" s="81">
        <v>1992442</v>
      </c>
      <c r="E46" s="329">
        <f t="shared" si="1"/>
        <v>8.5224578236905976E-2</v>
      </c>
      <c r="F46" s="302"/>
      <c r="G46" s="330"/>
      <c r="H46" s="327">
        <v>209</v>
      </c>
      <c r="I46" s="328" t="s">
        <v>133</v>
      </c>
      <c r="J46" s="81">
        <v>124994</v>
      </c>
      <c r="K46" s="329">
        <f t="shared" si="0"/>
        <v>1.6497592934484589E-2</v>
      </c>
      <c r="L46" s="302"/>
    </row>
    <row r="47" spans="1:12" ht="18.75" customHeight="1" x14ac:dyDescent="0.4">
      <c r="A47" s="330"/>
      <c r="B47" s="327">
        <v>407</v>
      </c>
      <c r="C47" s="328" t="s">
        <v>113</v>
      </c>
      <c r="D47" s="81">
        <v>6139090</v>
      </c>
      <c r="E47" s="329">
        <f t="shared" si="1"/>
        <v>0.26259301701550514</v>
      </c>
      <c r="F47" s="302"/>
      <c r="G47" s="330"/>
      <c r="H47" s="327">
        <v>210</v>
      </c>
      <c r="I47" s="328" t="s">
        <v>134</v>
      </c>
      <c r="J47" s="81">
        <v>14151891</v>
      </c>
      <c r="K47" s="329">
        <f t="shared" si="0"/>
        <v>1.8678667533737303</v>
      </c>
      <c r="L47" s="302"/>
    </row>
    <row r="48" spans="1:12" ht="18.75" customHeight="1" x14ac:dyDescent="0.4">
      <c r="A48" s="330"/>
      <c r="B48" s="327">
        <v>408</v>
      </c>
      <c r="C48" s="328" t="s">
        <v>114</v>
      </c>
      <c r="D48" s="81">
        <v>2369541</v>
      </c>
      <c r="E48" s="329">
        <f t="shared" si="1"/>
        <v>0.10135458514729985</v>
      </c>
      <c r="F48" s="302"/>
      <c r="G48" s="330"/>
      <c r="H48" s="327">
        <v>213</v>
      </c>
      <c r="I48" s="328" t="s">
        <v>137</v>
      </c>
      <c r="J48" s="81">
        <v>222360118</v>
      </c>
      <c r="K48" s="329">
        <f t="shared" si="0"/>
        <v>29.348662428820262</v>
      </c>
      <c r="L48" s="302"/>
    </row>
    <row r="49" spans="1:12" ht="18.75" customHeight="1" x14ac:dyDescent="0.4">
      <c r="A49" s="330"/>
      <c r="B49" s="327">
        <v>409</v>
      </c>
      <c r="C49" s="328" t="s">
        <v>115</v>
      </c>
      <c r="D49" s="81">
        <v>12875630</v>
      </c>
      <c r="E49" s="329">
        <f t="shared" si="1"/>
        <v>0.55074131958895345</v>
      </c>
      <c r="F49" s="302"/>
      <c r="G49" s="330"/>
      <c r="H49" s="327">
        <v>215</v>
      </c>
      <c r="I49" s="328" t="s">
        <v>334</v>
      </c>
      <c r="J49" s="81">
        <v>290713</v>
      </c>
      <c r="K49" s="329">
        <f t="shared" si="0"/>
        <v>3.8370359655366004E-2</v>
      </c>
      <c r="L49" s="302"/>
    </row>
    <row r="50" spans="1:12" ht="18.75" customHeight="1" x14ac:dyDescent="0.4">
      <c r="A50" s="330"/>
      <c r="B50" s="327">
        <v>410</v>
      </c>
      <c r="C50" s="328" t="s">
        <v>116</v>
      </c>
      <c r="D50" s="81">
        <v>926162</v>
      </c>
      <c r="E50" s="329">
        <f t="shared" si="1"/>
        <v>3.9615590230003841E-2</v>
      </c>
      <c r="F50" s="302"/>
      <c r="G50" s="330"/>
      <c r="H50" s="327">
        <v>217</v>
      </c>
      <c r="I50" s="328" t="s">
        <v>139</v>
      </c>
      <c r="J50" s="81">
        <v>18392879</v>
      </c>
      <c r="K50" s="329">
        <f t="shared" si="0"/>
        <v>2.4276223709556457</v>
      </c>
      <c r="L50" s="302"/>
    </row>
    <row r="51" spans="1:12" ht="18.75" customHeight="1" x14ac:dyDescent="0.4">
      <c r="A51" s="330"/>
      <c r="B51" s="327">
        <v>413</v>
      </c>
      <c r="C51" s="328" t="s">
        <v>119</v>
      </c>
      <c r="D51" s="81">
        <v>16160</v>
      </c>
      <c r="E51" s="329">
        <f t="shared" si="1"/>
        <v>6.9122673799709125E-4</v>
      </c>
      <c r="F51" s="302"/>
      <c r="G51" s="330"/>
      <c r="H51" s="327">
        <v>218</v>
      </c>
      <c r="I51" s="328" t="s">
        <v>140</v>
      </c>
      <c r="J51" s="81">
        <v>40729144</v>
      </c>
      <c r="K51" s="329">
        <f t="shared" si="0"/>
        <v>5.3757207408516043</v>
      </c>
      <c r="L51" s="302"/>
    </row>
    <row r="52" spans="1:12" ht="18.75" customHeight="1" thickBot="1" x14ac:dyDescent="0.45">
      <c r="A52" s="337" t="s">
        <v>316</v>
      </c>
      <c r="B52" s="338" t="s">
        <v>123</v>
      </c>
      <c r="C52" s="339"/>
      <c r="D52" s="340">
        <f>SUM(D33:D51)</f>
        <v>190887834</v>
      </c>
      <c r="E52" s="341">
        <f t="shared" si="1"/>
        <v>8.1650231942543474</v>
      </c>
      <c r="F52" s="302"/>
      <c r="G52" s="330"/>
      <c r="H52" s="327">
        <v>220</v>
      </c>
      <c r="I52" s="328" t="s">
        <v>142</v>
      </c>
      <c r="J52" s="81">
        <v>45788807</v>
      </c>
      <c r="K52" s="329">
        <f t="shared" si="0"/>
        <v>6.0435308802156786</v>
      </c>
      <c r="L52" s="302"/>
    </row>
    <row r="53" spans="1:12" ht="18.75" customHeight="1" x14ac:dyDescent="0.4">
      <c r="A53" s="351" t="s">
        <v>124</v>
      </c>
      <c r="B53" s="327">
        <v>207</v>
      </c>
      <c r="C53" s="328" t="s">
        <v>131</v>
      </c>
      <c r="D53" s="81">
        <v>452573</v>
      </c>
      <c r="E53" s="329">
        <f t="shared" si="1"/>
        <v>1.9358326639576585E-2</v>
      </c>
      <c r="F53" s="302"/>
      <c r="G53" s="330"/>
      <c r="H53" s="327">
        <v>222</v>
      </c>
      <c r="I53" s="328" t="s">
        <v>144</v>
      </c>
      <c r="J53" s="81">
        <v>4654417</v>
      </c>
      <c r="K53" s="329">
        <f t="shared" si="0"/>
        <v>0.61432290360613273</v>
      </c>
      <c r="L53" s="302"/>
    </row>
    <row r="54" spans="1:12" ht="18.75" customHeight="1" x14ac:dyDescent="0.4">
      <c r="A54" s="330"/>
      <c r="B54" s="327">
        <v>208</v>
      </c>
      <c r="C54" s="328" t="s">
        <v>132</v>
      </c>
      <c r="D54" s="81">
        <v>20052</v>
      </c>
      <c r="E54" s="329">
        <f t="shared" si="1"/>
        <v>8.5770288058896493E-4</v>
      </c>
      <c r="F54" s="302"/>
      <c r="G54" s="330"/>
      <c r="H54" s="327">
        <v>225</v>
      </c>
      <c r="I54" s="328" t="s">
        <v>145</v>
      </c>
      <c r="J54" s="81">
        <v>33739560</v>
      </c>
      <c r="K54" s="329">
        <f t="shared" si="0"/>
        <v>4.4531859662753321</v>
      </c>
      <c r="L54" s="302"/>
    </row>
    <row r="55" spans="1:12" ht="18.75" customHeight="1" x14ac:dyDescent="0.4">
      <c r="A55" s="330"/>
      <c r="B55" s="327">
        <v>213</v>
      </c>
      <c r="C55" s="328" t="s">
        <v>137</v>
      </c>
      <c r="D55" s="81">
        <v>3389921</v>
      </c>
      <c r="E55" s="329">
        <f t="shared" si="1"/>
        <v>0.14500024968427214</v>
      </c>
      <c r="F55" s="302"/>
      <c r="G55" s="330"/>
      <c r="H55" s="327">
        <v>228</v>
      </c>
      <c r="I55" s="328" t="s">
        <v>312</v>
      </c>
      <c r="J55" s="81">
        <v>1765</v>
      </c>
      <c r="K55" s="329">
        <f t="shared" si="0"/>
        <v>2.3295719418024306E-4</v>
      </c>
      <c r="L55" s="302"/>
    </row>
    <row r="56" spans="1:12" ht="18.75" customHeight="1" x14ac:dyDescent="0.4">
      <c r="A56" s="330"/>
      <c r="B56" s="327">
        <v>217</v>
      </c>
      <c r="C56" s="328" t="s">
        <v>336</v>
      </c>
      <c r="D56" s="81">
        <v>8672978</v>
      </c>
      <c r="E56" s="329">
        <f t="shared" si="1"/>
        <v>0.37097736953344906</v>
      </c>
      <c r="F56" s="302"/>
      <c r="G56" s="330"/>
      <c r="H56" s="327">
        <v>234</v>
      </c>
      <c r="I56" s="328" t="s">
        <v>335</v>
      </c>
      <c r="J56" s="81">
        <v>81871</v>
      </c>
      <c r="K56" s="329">
        <f t="shared" si="0"/>
        <v>1.0805914132991885E-2</v>
      </c>
      <c r="L56" s="302"/>
    </row>
    <row r="57" spans="1:12" ht="18.75" customHeight="1" x14ac:dyDescent="0.4">
      <c r="A57" s="330"/>
      <c r="B57" s="327">
        <v>218</v>
      </c>
      <c r="C57" s="328" t="s">
        <v>140</v>
      </c>
      <c r="D57" s="81">
        <v>2170341</v>
      </c>
      <c r="E57" s="329">
        <f t="shared" si="1"/>
        <v>9.2834017931395119E-2</v>
      </c>
      <c r="F57" s="302"/>
      <c r="G57" s="330"/>
      <c r="H57" s="327">
        <v>242</v>
      </c>
      <c r="I57" s="328" t="s">
        <v>151</v>
      </c>
      <c r="J57" s="81">
        <v>13584</v>
      </c>
      <c r="K57" s="329">
        <f t="shared" si="0"/>
        <v>1.7929124791753097E-3</v>
      </c>
      <c r="L57" s="302"/>
    </row>
    <row r="58" spans="1:12" ht="18.75" customHeight="1" x14ac:dyDescent="0.4">
      <c r="A58" s="330"/>
      <c r="B58" s="327">
        <v>220</v>
      </c>
      <c r="C58" s="328" t="s">
        <v>142</v>
      </c>
      <c r="D58" s="81">
        <v>3632389</v>
      </c>
      <c r="E58" s="329">
        <f t="shared" si="1"/>
        <v>0.15537155938159136</v>
      </c>
      <c r="F58" s="302"/>
      <c r="G58" s="330"/>
      <c r="H58" s="332"/>
      <c r="I58" s="333" t="s">
        <v>158</v>
      </c>
      <c r="J58" s="334">
        <f>J40+J41+J44+J45+J46+J47+J48+J50+J51+J52+J53+J54+J57</f>
        <v>452549573</v>
      </c>
      <c r="K58" s="335">
        <f>J58/$J$6*100</f>
        <v>59.730696177647069</v>
      </c>
      <c r="L58" s="302"/>
    </row>
    <row r="59" spans="1:12" ht="18.75" customHeight="1" x14ac:dyDescent="0.4">
      <c r="A59" s="330"/>
      <c r="B59" s="327">
        <v>234</v>
      </c>
      <c r="C59" s="328" t="s">
        <v>149</v>
      </c>
      <c r="D59" s="81">
        <v>1018707</v>
      </c>
      <c r="E59" s="329">
        <f t="shared" si="1"/>
        <v>4.3574103749059581E-2</v>
      </c>
      <c r="F59" s="302"/>
      <c r="G59" s="330"/>
      <c r="H59" s="332"/>
      <c r="I59" s="333" t="s">
        <v>159</v>
      </c>
      <c r="J59" s="334">
        <f>J39+J49</f>
        <v>305212</v>
      </c>
      <c r="K59" s="335">
        <f t="shared" si="0"/>
        <v>4.0284040311694247E-2</v>
      </c>
      <c r="L59" s="302"/>
    </row>
    <row r="60" spans="1:12" ht="18.75" customHeight="1" x14ac:dyDescent="0.4">
      <c r="A60" s="330"/>
      <c r="B60" s="332"/>
      <c r="C60" s="333" t="s">
        <v>158</v>
      </c>
      <c r="D60" s="334">
        <f>D53+D54+D55+D57+D58+D56</f>
        <v>18338254</v>
      </c>
      <c r="E60" s="335">
        <f t="shared" si="1"/>
        <v>0.7843992260508732</v>
      </c>
      <c r="F60" s="302"/>
      <c r="G60" s="330"/>
      <c r="H60" s="332"/>
      <c r="I60" s="333" t="s">
        <v>286</v>
      </c>
      <c r="J60" s="334">
        <f>J61-J58-J59</f>
        <v>29228690</v>
      </c>
      <c r="K60" s="335">
        <f>J60/$J$6*100</f>
        <v>3.8578094118776933</v>
      </c>
      <c r="L60" s="302"/>
    </row>
    <row r="61" spans="1:12" ht="18.75" customHeight="1" thickBot="1" x14ac:dyDescent="0.45">
      <c r="A61" s="330"/>
      <c r="B61" s="332"/>
      <c r="C61" s="333" t="s">
        <v>39</v>
      </c>
      <c r="D61" s="334">
        <f>D62-D60</f>
        <v>1018707</v>
      </c>
      <c r="E61" s="335">
        <f t="shared" si="1"/>
        <v>4.3574103749059581E-2</v>
      </c>
      <c r="F61" s="302"/>
      <c r="G61" s="337" t="s">
        <v>160</v>
      </c>
      <c r="H61" s="338" t="s">
        <v>161</v>
      </c>
      <c r="I61" s="339"/>
      <c r="J61" s="340">
        <f>SUM(J39:J57)</f>
        <v>482083475</v>
      </c>
      <c r="K61" s="341">
        <f>J61/$J$6*100</f>
        <v>63.628789629836454</v>
      </c>
      <c r="L61" s="302"/>
    </row>
    <row r="62" spans="1:12" ht="18.75" customHeight="1" thickBot="1" x14ac:dyDescent="0.45">
      <c r="A62" s="337" t="s">
        <v>317</v>
      </c>
      <c r="B62" s="338" t="s">
        <v>161</v>
      </c>
      <c r="C62" s="339"/>
      <c r="D62" s="340">
        <f>SUM(D53:D59)</f>
        <v>19356961</v>
      </c>
      <c r="E62" s="341">
        <f t="shared" si="1"/>
        <v>0.82797332979993277</v>
      </c>
      <c r="F62" s="302"/>
      <c r="G62" s="351" t="s">
        <v>162</v>
      </c>
      <c r="H62" s="342">
        <v>223</v>
      </c>
      <c r="I62" s="344" t="s">
        <v>172</v>
      </c>
      <c r="J62" s="84">
        <v>10606059</v>
      </c>
      <c r="K62" s="345">
        <f t="shared" si="0"/>
        <v>1.3998627455808015</v>
      </c>
      <c r="L62" s="302"/>
    </row>
    <row r="63" spans="1:12" ht="18.75" customHeight="1" x14ac:dyDescent="0.4">
      <c r="A63" s="330" t="s">
        <v>162</v>
      </c>
      <c r="B63" s="327">
        <v>223</v>
      </c>
      <c r="C63" s="328" t="s">
        <v>172</v>
      </c>
      <c r="D63" s="84">
        <v>10399</v>
      </c>
      <c r="E63" s="329">
        <f t="shared" si="1"/>
        <v>4.4480611685840052E-4</v>
      </c>
      <c r="F63" s="302"/>
      <c r="G63" s="330" t="s">
        <v>164</v>
      </c>
      <c r="H63" s="327">
        <v>224</v>
      </c>
      <c r="I63" s="328" t="s">
        <v>173</v>
      </c>
      <c r="J63" s="81">
        <v>29740</v>
      </c>
      <c r="K63" s="329">
        <f t="shared" si="0"/>
        <v>3.9252957251673815E-3</v>
      </c>
      <c r="L63" s="302"/>
    </row>
    <row r="64" spans="1:12" ht="18.75" customHeight="1" x14ac:dyDescent="0.4">
      <c r="A64" s="330" t="s">
        <v>164</v>
      </c>
      <c r="B64" s="327">
        <v>224</v>
      </c>
      <c r="C64" s="328" t="s">
        <v>173</v>
      </c>
      <c r="D64" s="81">
        <v>20789</v>
      </c>
      <c r="E64" s="329">
        <f t="shared" si="1"/>
        <v>8.8922726833054033E-4</v>
      </c>
      <c r="F64" s="302"/>
      <c r="G64" s="330"/>
      <c r="H64" s="327">
        <v>227</v>
      </c>
      <c r="I64" s="328" t="s">
        <v>174</v>
      </c>
      <c r="J64" s="81">
        <v>25908519</v>
      </c>
      <c r="K64" s="329">
        <f t="shared" si="0"/>
        <v>3.4195897402864115</v>
      </c>
      <c r="L64" s="302"/>
    </row>
    <row r="65" spans="1:12" ht="18.75" customHeight="1" x14ac:dyDescent="0.4">
      <c r="A65" s="330"/>
      <c r="B65" s="327">
        <v>237</v>
      </c>
      <c r="C65" s="328" t="s">
        <v>180</v>
      </c>
      <c r="D65" s="81">
        <v>14115</v>
      </c>
      <c r="E65" s="329">
        <f t="shared" si="1"/>
        <v>6.037540474522861E-4</v>
      </c>
      <c r="F65" s="302"/>
      <c r="G65" s="330"/>
      <c r="H65" s="327">
        <v>245</v>
      </c>
      <c r="I65" s="328" t="s">
        <v>184</v>
      </c>
      <c r="J65" s="81">
        <v>214075</v>
      </c>
      <c r="K65" s="329">
        <f t="shared" si="0"/>
        <v>2.8255133906025798E-2</v>
      </c>
      <c r="L65" s="302"/>
    </row>
    <row r="66" spans="1:12" ht="18.75" customHeight="1" x14ac:dyDescent="0.4">
      <c r="A66" s="330"/>
      <c r="B66" s="327">
        <v>239</v>
      </c>
      <c r="C66" s="328" t="s">
        <v>182</v>
      </c>
      <c r="D66" s="81">
        <v>25782</v>
      </c>
      <c r="E66" s="329">
        <f t="shared" si="1"/>
        <v>1.1027975098416465E-3</v>
      </c>
      <c r="F66" s="302"/>
      <c r="G66" s="330"/>
      <c r="H66" s="327">
        <v>246</v>
      </c>
      <c r="I66" s="328" t="s">
        <v>185</v>
      </c>
      <c r="J66" s="81">
        <v>23156616</v>
      </c>
      <c r="K66" s="329">
        <f t="shared" si="0"/>
        <v>3.0563741020222794</v>
      </c>
      <c r="L66" s="302"/>
    </row>
    <row r="67" spans="1:12" ht="18.75" customHeight="1" x14ac:dyDescent="0.4">
      <c r="A67" s="330"/>
      <c r="B67" s="332"/>
      <c r="C67" s="333" t="s">
        <v>158</v>
      </c>
      <c r="D67" s="334">
        <f>D63+D65+D66</f>
        <v>50296</v>
      </c>
      <c r="E67" s="335">
        <f t="shared" si="1"/>
        <v>2.1513576741523334E-3</v>
      </c>
      <c r="F67" s="302"/>
      <c r="G67" s="330"/>
      <c r="H67" s="332"/>
      <c r="I67" s="333" t="s">
        <v>287</v>
      </c>
      <c r="J67" s="334">
        <f>+J66+J62+J64+J65</f>
        <v>59885269</v>
      </c>
      <c r="K67" s="335">
        <f t="shared" si="0"/>
        <v>7.9040817217955182</v>
      </c>
      <c r="L67" s="302"/>
    </row>
    <row r="68" spans="1:12" ht="18.75" customHeight="1" x14ac:dyDescent="0.4">
      <c r="A68" s="330"/>
      <c r="B68" s="332"/>
      <c r="C68" s="333" t="s">
        <v>186</v>
      </c>
      <c r="D68" s="334">
        <f>D70-D67</f>
        <v>20789</v>
      </c>
      <c r="E68" s="335">
        <f t="shared" si="1"/>
        <v>8.8922726833054033E-4</v>
      </c>
      <c r="F68" s="302"/>
      <c r="G68" s="330"/>
      <c r="H68" s="332"/>
      <c r="I68" s="333" t="s">
        <v>281</v>
      </c>
      <c r="J68" s="334">
        <f>J69-J67</f>
        <v>29740</v>
      </c>
      <c r="K68" s="335">
        <f>J68/$J$6*100</f>
        <v>3.9252957251673815E-3</v>
      </c>
      <c r="L68" s="302"/>
    </row>
    <row r="69" spans="1:12" ht="18.75" customHeight="1" thickBot="1" x14ac:dyDescent="0.45">
      <c r="A69" s="330"/>
      <c r="B69" s="372"/>
      <c r="C69" s="373"/>
      <c r="D69" s="374"/>
      <c r="E69" s="375"/>
      <c r="F69" s="302"/>
      <c r="G69" s="337" t="s">
        <v>288</v>
      </c>
      <c r="H69" s="338" t="s">
        <v>188</v>
      </c>
      <c r="I69" s="376"/>
      <c r="J69" s="340">
        <f>SUM(J62:J66)</f>
        <v>59915009</v>
      </c>
      <c r="K69" s="341">
        <f t="shared" si="0"/>
        <v>7.9080070175206849</v>
      </c>
      <c r="L69" s="302"/>
    </row>
    <row r="70" spans="1:12" ht="18.75" customHeight="1" thickBot="1" x14ac:dyDescent="0.45">
      <c r="A70" s="337" t="s">
        <v>318</v>
      </c>
      <c r="B70" s="338" t="s">
        <v>188</v>
      </c>
      <c r="C70" s="339"/>
      <c r="D70" s="377">
        <f>SUM(D63:D66)</f>
        <v>71085</v>
      </c>
      <c r="E70" s="341">
        <f t="shared" si="1"/>
        <v>3.0405849424828733E-3</v>
      </c>
      <c r="F70" s="302"/>
      <c r="G70" s="351" t="s">
        <v>189</v>
      </c>
      <c r="H70" s="360">
        <v>143</v>
      </c>
      <c r="I70" s="378" t="s">
        <v>197</v>
      </c>
      <c r="J70" s="362">
        <v>2158</v>
      </c>
      <c r="K70" s="345">
        <f t="shared" si="0"/>
        <v>2.8482811617051813E-4</v>
      </c>
      <c r="L70" s="302"/>
    </row>
    <row r="71" spans="1:12" ht="18.75" customHeight="1" thickBot="1" x14ac:dyDescent="0.45">
      <c r="A71" s="330" t="s">
        <v>189</v>
      </c>
      <c r="B71" s="28">
        <v>137</v>
      </c>
      <c r="C71" s="97" t="s">
        <v>193</v>
      </c>
      <c r="D71" s="98">
        <v>11411</v>
      </c>
      <c r="E71" s="345">
        <f t="shared" si="1"/>
        <v>4.8809333584683221E-4</v>
      </c>
      <c r="F71" s="302"/>
      <c r="G71" s="379" t="s">
        <v>204</v>
      </c>
      <c r="H71" s="380" t="s">
        <v>338</v>
      </c>
      <c r="I71" s="376"/>
      <c r="J71" s="381">
        <f>SUM(J70)</f>
        <v>2158</v>
      </c>
      <c r="K71" s="382">
        <v>7.7050569382404671E-3</v>
      </c>
      <c r="L71" s="302"/>
    </row>
    <row r="72" spans="1:12" ht="18.75" customHeight="1" x14ac:dyDescent="0.4">
      <c r="A72" s="330"/>
      <c r="B72" s="327">
        <v>143</v>
      </c>
      <c r="C72" s="328" t="s">
        <v>197</v>
      </c>
      <c r="D72" s="81">
        <v>17344</v>
      </c>
      <c r="E72" s="329">
        <f t="shared" si="1"/>
        <v>7.4187107325628414E-4</v>
      </c>
      <c r="F72" s="302"/>
      <c r="G72" s="330" t="s">
        <v>206</v>
      </c>
      <c r="H72" s="342">
        <v>501</v>
      </c>
      <c r="I72" s="344" t="s">
        <v>207</v>
      </c>
      <c r="J72" s="88">
        <v>272168</v>
      </c>
      <c r="K72" s="345">
        <f>J72/$J$6*100</f>
        <v>3.592265927798776E-2</v>
      </c>
      <c r="L72" s="302"/>
    </row>
    <row r="73" spans="1:12" ht="18.75" customHeight="1" x14ac:dyDescent="0.4">
      <c r="A73" s="330"/>
      <c r="B73" s="383">
        <v>147</v>
      </c>
      <c r="C73" s="353" t="s">
        <v>201</v>
      </c>
      <c r="D73" s="81">
        <v>8860</v>
      </c>
      <c r="E73" s="329">
        <f t="shared" ref="E73:E77" si="2">D73/$D$6*100</f>
        <v>3.7897703580781121E-4</v>
      </c>
      <c r="F73" s="302"/>
      <c r="G73" s="330"/>
      <c r="H73" s="327">
        <v>509</v>
      </c>
      <c r="I73" s="328" t="s">
        <v>215</v>
      </c>
      <c r="J73" s="81">
        <v>604737</v>
      </c>
      <c r="K73" s="329">
        <f>J73/$J$6*100</f>
        <v>7.9817470105936331E-2</v>
      </c>
      <c r="L73" s="302"/>
    </row>
    <row r="74" spans="1:12" ht="18.75" customHeight="1" thickBot="1" x14ac:dyDescent="0.45">
      <c r="A74" s="350" t="s">
        <v>319</v>
      </c>
      <c r="B74" s="338" t="s">
        <v>205</v>
      </c>
      <c r="C74" s="339"/>
      <c r="D74" s="340">
        <f>SUM(D71:D73)</f>
        <v>37615</v>
      </c>
      <c r="E74" s="341">
        <f t="shared" si="2"/>
        <v>1.6089414449109276E-3</v>
      </c>
      <c r="F74" s="302"/>
      <c r="G74" s="330"/>
      <c r="H74" s="327">
        <v>551</v>
      </c>
      <c r="I74" s="328" t="s">
        <v>257</v>
      </c>
      <c r="J74" s="81">
        <v>16622000</v>
      </c>
      <c r="K74" s="329">
        <f>J74/$J$6*100</f>
        <v>2.1938892247388102</v>
      </c>
      <c r="L74" s="302"/>
    </row>
    <row r="75" spans="1:12" ht="18.75" customHeight="1" thickBot="1" x14ac:dyDescent="0.45">
      <c r="A75" s="351" t="s">
        <v>206</v>
      </c>
      <c r="B75" s="342">
        <v>501</v>
      </c>
      <c r="C75" s="343" t="s">
        <v>207</v>
      </c>
      <c r="D75" s="84">
        <v>16113</v>
      </c>
      <c r="E75" s="384">
        <f t="shared" si="2"/>
        <v>6.8921636320217405E-4</v>
      </c>
      <c r="F75" s="302"/>
      <c r="G75" s="337" t="s">
        <v>266</v>
      </c>
      <c r="H75" s="338" t="s">
        <v>267</v>
      </c>
      <c r="I75" s="339"/>
      <c r="J75" s="340">
        <f>SUM(J72:J74)</f>
        <v>17498905</v>
      </c>
      <c r="K75" s="341">
        <f>J75/$J$6*100</f>
        <v>2.309629354122734</v>
      </c>
      <c r="L75" s="302"/>
    </row>
    <row r="76" spans="1:12" ht="18.75" customHeight="1" x14ac:dyDescent="0.4">
      <c r="A76" s="330"/>
      <c r="B76" s="327">
        <v>506</v>
      </c>
      <c r="C76" s="328" t="s">
        <v>212</v>
      </c>
      <c r="D76" s="81">
        <v>24759</v>
      </c>
      <c r="E76" s="325">
        <f t="shared" si="2"/>
        <v>1.0590397776033406E-3</v>
      </c>
      <c r="F76" s="302"/>
      <c r="G76" s="302"/>
      <c r="H76" s="302"/>
      <c r="I76" s="302"/>
      <c r="K76" s="302"/>
      <c r="L76" s="302"/>
    </row>
    <row r="77" spans="1:12" ht="18.75" customHeight="1" thickBot="1" x14ac:dyDescent="0.45">
      <c r="A77" s="337" t="s">
        <v>321</v>
      </c>
      <c r="B77" s="338" t="s">
        <v>267</v>
      </c>
      <c r="C77" s="339"/>
      <c r="D77" s="340">
        <f>SUM(D75:D76)</f>
        <v>40872</v>
      </c>
      <c r="E77" s="341">
        <f t="shared" si="2"/>
        <v>1.7482561408055145E-3</v>
      </c>
      <c r="F77" s="385"/>
      <c r="G77" s="302"/>
      <c r="H77" s="302"/>
      <c r="I77" s="302"/>
      <c r="K77" s="302"/>
      <c r="L77" s="302"/>
    </row>
    <row r="78" spans="1:12" ht="18.75" customHeight="1" x14ac:dyDescent="0.4">
      <c r="A78" s="386"/>
      <c r="B78" s="99"/>
      <c r="C78" s="100"/>
      <c r="D78" s="101"/>
      <c r="E78" s="387"/>
      <c r="F78" s="302"/>
      <c r="G78" s="359"/>
      <c r="H78" s="303"/>
      <c r="I78" s="302"/>
      <c r="K78" s="356"/>
      <c r="L78" s="302"/>
    </row>
    <row r="79" spans="1:12" ht="18.75" customHeight="1" x14ac:dyDescent="0.4">
      <c r="F79" s="302"/>
      <c r="G79" s="307"/>
      <c r="H79" s="303"/>
      <c r="I79" s="302"/>
      <c r="K79" s="356"/>
      <c r="L79" s="302"/>
    </row>
    <row r="80" spans="1:12" ht="18.75" customHeight="1" x14ac:dyDescent="0.4">
      <c r="F80" s="302"/>
      <c r="G80" s="307"/>
      <c r="H80" s="357"/>
      <c r="I80" s="307"/>
      <c r="J80" s="308"/>
      <c r="K80" s="356"/>
      <c r="L80" s="302"/>
    </row>
    <row r="81" spans="1:12" ht="18.75" customHeight="1" x14ac:dyDescent="0.4">
      <c r="A81" s="307"/>
      <c r="B81" s="303"/>
      <c r="C81" s="302"/>
      <c r="D81" s="111"/>
      <c r="E81" s="356"/>
      <c r="F81" s="302"/>
      <c r="G81" s="307"/>
      <c r="H81" s="357"/>
      <c r="I81" s="307"/>
      <c r="J81" s="308"/>
      <c r="K81" s="356"/>
      <c r="L81" s="302"/>
    </row>
    <row r="82" spans="1:12" ht="18.75" customHeight="1" x14ac:dyDescent="0.4">
      <c r="F82" s="302"/>
      <c r="G82" s="307"/>
      <c r="H82" s="357"/>
      <c r="I82" s="307"/>
      <c r="J82" s="308"/>
      <c r="K82" s="356"/>
      <c r="L82" s="302"/>
    </row>
    <row r="83" spans="1:12" ht="18.75" customHeight="1" x14ac:dyDescent="0.4">
      <c r="F83" s="302"/>
      <c r="G83" s="307"/>
      <c r="H83" s="357"/>
      <c r="I83" s="307"/>
      <c r="J83" s="308"/>
      <c r="K83" s="356"/>
      <c r="L83" s="302"/>
    </row>
    <row r="84" spans="1:12" ht="18.75" customHeight="1" x14ac:dyDescent="0.4">
      <c r="F84" s="302"/>
      <c r="G84" s="307"/>
      <c r="H84" s="303"/>
      <c r="I84" s="302"/>
      <c r="K84" s="356"/>
      <c r="L84" s="302"/>
    </row>
    <row r="85" spans="1:12" ht="18.75" customHeight="1" x14ac:dyDescent="0.4">
      <c r="F85" s="302"/>
      <c r="G85" s="307"/>
      <c r="H85" s="357"/>
      <c r="I85" s="307"/>
      <c r="J85" s="308"/>
      <c r="K85" s="356"/>
      <c r="L85" s="302"/>
    </row>
    <row r="86" spans="1:12" ht="13.5" customHeight="1" x14ac:dyDescent="0.4">
      <c r="F86" s="302"/>
      <c r="G86" s="307"/>
      <c r="H86" s="303"/>
      <c r="I86" s="302"/>
      <c r="K86" s="356"/>
      <c r="L86" s="302"/>
    </row>
    <row r="87" spans="1:12" ht="13.5" customHeight="1" x14ac:dyDescent="0.4">
      <c r="F87" s="302"/>
      <c r="G87" s="307"/>
      <c r="H87" s="303"/>
      <c r="I87" s="302"/>
      <c r="K87" s="356"/>
      <c r="L87" s="302"/>
    </row>
    <row r="88" spans="1:12" ht="13.5" customHeight="1" x14ac:dyDescent="0.4">
      <c r="A88" s="307"/>
      <c r="B88" s="303"/>
      <c r="C88" s="302"/>
      <c r="D88" s="111"/>
      <c r="E88" s="356"/>
      <c r="F88" s="302"/>
      <c r="G88" s="307"/>
      <c r="H88" s="303"/>
      <c r="I88" s="302"/>
      <c r="K88" s="356"/>
      <c r="L88" s="302"/>
    </row>
    <row r="89" spans="1:12" ht="13.5" customHeight="1" x14ac:dyDescent="0.4">
      <c r="A89" s="307"/>
      <c r="B89" s="303"/>
      <c r="C89" s="302"/>
      <c r="D89" s="111"/>
      <c r="E89" s="356"/>
      <c r="F89" s="302"/>
      <c r="G89" s="307"/>
      <c r="H89" s="303"/>
      <c r="I89" s="302"/>
      <c r="K89" s="356"/>
      <c r="L89" s="302"/>
    </row>
    <row r="90" spans="1:12" ht="13.5" customHeight="1" x14ac:dyDescent="0.4">
      <c r="F90" s="302"/>
      <c r="G90" s="307"/>
      <c r="H90" s="303"/>
      <c r="I90" s="302"/>
      <c r="K90" s="356"/>
      <c r="L90" s="302"/>
    </row>
    <row r="91" spans="1:12" ht="13.5" customHeight="1" x14ac:dyDescent="0.4">
      <c r="A91" s="302"/>
      <c r="B91" s="302"/>
      <c r="C91" s="302"/>
      <c r="E91" s="302"/>
      <c r="F91" s="302"/>
      <c r="G91" s="307"/>
      <c r="H91" s="303"/>
      <c r="I91" s="302"/>
      <c r="K91" s="356"/>
      <c r="L91" s="302"/>
    </row>
    <row r="92" spans="1:12" ht="13.5" customHeight="1" x14ac:dyDescent="0.4">
      <c r="A92" s="302"/>
      <c r="B92" s="302"/>
      <c r="C92" s="302"/>
      <c r="E92" s="302"/>
      <c r="F92" s="302"/>
      <c r="G92" s="307"/>
      <c r="H92" s="357"/>
      <c r="I92" s="307"/>
      <c r="J92" s="308"/>
      <c r="K92" s="356"/>
      <c r="L92" s="302"/>
    </row>
    <row r="93" spans="1:12" ht="13.5" customHeight="1" x14ac:dyDescent="0.4">
      <c r="A93" s="302"/>
      <c r="B93" s="302"/>
      <c r="C93" s="302"/>
      <c r="E93" s="302"/>
      <c r="F93" s="302"/>
      <c r="G93" s="359"/>
      <c r="H93" s="303"/>
      <c r="I93" s="302"/>
      <c r="K93" s="356"/>
      <c r="L93" s="302"/>
    </row>
    <row r="94" spans="1:12" ht="13.5" customHeight="1" x14ac:dyDescent="0.4">
      <c r="A94" s="302"/>
      <c r="B94" s="303"/>
      <c r="C94" s="302"/>
      <c r="E94" s="302"/>
      <c r="F94" s="302"/>
      <c r="G94" s="359"/>
      <c r="H94" s="303"/>
      <c r="I94" s="302"/>
      <c r="K94" s="356"/>
      <c r="L94" s="302"/>
    </row>
    <row r="95" spans="1:12" ht="13.5" customHeight="1" x14ac:dyDescent="0.4">
      <c r="F95" s="302"/>
      <c r="G95" s="302"/>
      <c r="H95" s="303"/>
      <c r="I95" s="302"/>
      <c r="K95" s="302"/>
      <c r="L95" s="302"/>
    </row>
    <row r="96" spans="1:12" ht="13.5" customHeight="1" x14ac:dyDescent="0.4">
      <c r="F96" s="302"/>
      <c r="G96" s="302"/>
      <c r="H96" s="303"/>
      <c r="I96" s="302"/>
      <c r="K96" s="302"/>
      <c r="L96" s="302"/>
    </row>
    <row r="97" spans="6:12" ht="13.5" customHeight="1" x14ac:dyDescent="0.4">
      <c r="F97" s="302"/>
      <c r="G97" s="302"/>
      <c r="H97" s="303"/>
      <c r="I97" s="302"/>
      <c r="K97" s="302"/>
      <c r="L97" s="302"/>
    </row>
    <row r="98" spans="6:12" ht="13.5" customHeight="1" x14ac:dyDescent="0.4">
      <c r="F98" s="302"/>
      <c r="G98" s="302"/>
      <c r="H98" s="303"/>
      <c r="I98" s="302"/>
      <c r="K98" s="302"/>
      <c r="L98" s="302"/>
    </row>
    <row r="99" spans="6:12" ht="13.5" customHeight="1" x14ac:dyDescent="0.4">
      <c r="F99" s="302"/>
      <c r="G99" s="302"/>
      <c r="H99" s="303"/>
      <c r="I99" s="302"/>
      <c r="K99" s="302"/>
      <c r="L99" s="302"/>
    </row>
    <row r="100" spans="6:12" ht="13.5" customHeight="1" x14ac:dyDescent="0.4">
      <c r="F100" s="302"/>
      <c r="G100" s="302"/>
      <c r="H100" s="303"/>
      <c r="I100" s="302"/>
      <c r="K100" s="302"/>
      <c r="L100" s="302"/>
    </row>
    <row r="101" spans="6:12" ht="13.5" customHeight="1" x14ac:dyDescent="0.4">
      <c r="F101" s="302"/>
      <c r="G101" s="302"/>
      <c r="H101" s="303"/>
      <c r="I101" s="302"/>
      <c r="K101" s="302"/>
      <c r="L101" s="302"/>
    </row>
    <row r="102" spans="6:12" ht="13.5" customHeight="1" x14ac:dyDescent="0.4">
      <c r="F102" s="302"/>
      <c r="G102" s="302"/>
      <c r="H102" s="303"/>
      <c r="I102" s="302"/>
      <c r="K102" s="302"/>
      <c r="L102" s="302"/>
    </row>
    <row r="103" spans="6:12" ht="13.5" customHeight="1" x14ac:dyDescent="0.4">
      <c r="F103" s="302"/>
      <c r="G103" s="302"/>
      <c r="H103" s="303"/>
      <c r="I103" s="302"/>
      <c r="K103" s="302"/>
      <c r="L103" s="302"/>
    </row>
    <row r="104" spans="6:12" ht="13.5" customHeight="1" x14ac:dyDescent="0.4">
      <c r="F104" s="302"/>
      <c r="G104" s="302"/>
      <c r="H104" s="303"/>
      <c r="I104" s="302"/>
      <c r="K104" s="302"/>
      <c r="L104" s="302"/>
    </row>
    <row r="105" spans="6:12" ht="13.5" customHeight="1" x14ac:dyDescent="0.4">
      <c r="F105" s="302"/>
      <c r="G105" s="302"/>
      <c r="H105" s="303"/>
      <c r="I105" s="302"/>
      <c r="K105" s="302"/>
      <c r="L105" s="302"/>
    </row>
    <row r="106" spans="6:12" ht="13.5" customHeight="1" x14ac:dyDescent="0.4">
      <c r="F106" s="302"/>
      <c r="L106" s="302"/>
    </row>
    <row r="107" spans="6:12" ht="13.5" customHeight="1" x14ac:dyDescent="0.4">
      <c r="F107" s="302"/>
      <c r="L107" s="302"/>
    </row>
    <row r="108" spans="6:12" ht="13.5" customHeight="1" x14ac:dyDescent="0.4">
      <c r="F108" s="302"/>
      <c r="L108" s="302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15EE-7620-469B-B535-8A94834C394C}">
  <sheetPr>
    <pageSetUpPr fitToPage="1"/>
  </sheetPr>
  <dimension ref="A1:O213"/>
  <sheetViews>
    <sheetView workbookViewId="0">
      <selection activeCell="M31" sqref="M31"/>
    </sheetView>
  </sheetViews>
  <sheetFormatPr defaultRowHeight="18.75" x14ac:dyDescent="0.4"/>
  <cols>
    <col min="1" max="1" width="6.625" style="331" customWidth="1"/>
    <col min="2" max="2" width="7.125" style="355" customWidth="1"/>
    <col min="3" max="3" width="19.125" style="331" customWidth="1"/>
    <col min="4" max="4" width="14.625" style="304" customWidth="1"/>
    <col min="5" max="7" width="6.625" style="331" customWidth="1"/>
    <col min="8" max="8" width="7.125" style="355" customWidth="1"/>
    <col min="9" max="9" width="19.125" style="331" customWidth="1"/>
    <col min="10" max="10" width="14.625" style="304" customWidth="1"/>
    <col min="11" max="11" width="6.625" style="331" customWidth="1"/>
    <col min="12" max="16384" width="9" style="331"/>
  </cols>
  <sheetData>
    <row r="1" spans="1:11" ht="15.75" customHeight="1" x14ac:dyDescent="0.4">
      <c r="A1" s="297" t="s">
        <v>364</v>
      </c>
      <c r="B1" s="298"/>
      <c r="C1" s="299"/>
      <c r="D1" s="300"/>
      <c r="E1" s="301"/>
      <c r="F1" s="302"/>
      <c r="G1" s="302"/>
      <c r="H1" s="303"/>
      <c r="I1" s="302"/>
      <c r="K1" s="302"/>
    </row>
    <row r="2" spans="1:11" ht="15.75" customHeight="1" x14ac:dyDescent="0.4">
      <c r="A2" s="305"/>
      <c r="B2" s="306"/>
      <c r="C2" s="307"/>
      <c r="D2" s="308"/>
      <c r="E2" s="309"/>
      <c r="F2" s="302"/>
      <c r="G2" s="302"/>
      <c r="H2" s="303"/>
      <c r="I2" s="302"/>
      <c r="K2" s="302"/>
    </row>
    <row r="3" spans="1:11" ht="15.75" customHeight="1" x14ac:dyDescent="0.4">
      <c r="A3" s="305" t="s">
        <v>340</v>
      </c>
      <c r="B3" s="306"/>
      <c r="C3" s="307"/>
      <c r="D3" s="308"/>
      <c r="E3" s="309"/>
      <c r="F3" s="302"/>
      <c r="G3" s="302"/>
      <c r="H3" s="303"/>
      <c r="I3" s="302"/>
      <c r="K3" s="302"/>
    </row>
    <row r="4" spans="1:11" ht="13.5" customHeight="1" thickBot="1" x14ac:dyDescent="0.45">
      <c r="A4" s="310" t="s">
        <v>1</v>
      </c>
      <c r="B4" s="306"/>
      <c r="C4" s="307"/>
      <c r="D4" s="311"/>
      <c r="E4" s="309" t="s">
        <v>298</v>
      </c>
      <c r="F4" s="302"/>
      <c r="G4" s="310" t="s">
        <v>273</v>
      </c>
      <c r="H4" s="306"/>
      <c r="I4" s="307"/>
      <c r="J4" s="311"/>
      <c r="K4" s="309" t="s">
        <v>298</v>
      </c>
    </row>
    <row r="5" spans="1:11" ht="18.75" customHeight="1" thickBot="1" x14ac:dyDescent="0.45">
      <c r="A5" s="312" t="s">
        <v>3</v>
      </c>
      <c r="B5" s="313" t="s">
        <v>4</v>
      </c>
      <c r="C5" s="314" t="s">
        <v>5</v>
      </c>
      <c r="D5" s="315" t="s">
        <v>299</v>
      </c>
      <c r="E5" s="316" t="s">
        <v>300</v>
      </c>
      <c r="F5" s="302"/>
      <c r="G5" s="312" t="s">
        <v>3</v>
      </c>
      <c r="H5" s="313" t="s">
        <v>4</v>
      </c>
      <c r="I5" s="314" t="s">
        <v>5</v>
      </c>
      <c r="J5" s="315" t="s">
        <v>299</v>
      </c>
      <c r="K5" s="316" t="s">
        <v>300</v>
      </c>
    </row>
    <row r="6" spans="1:11" ht="18.75" customHeight="1" x14ac:dyDescent="0.4">
      <c r="A6" s="438" t="s">
        <v>11</v>
      </c>
      <c r="B6" s="439"/>
      <c r="C6" s="439"/>
      <c r="D6" s="317">
        <f>D34+D49+D53+D89+D122+D147+D162+D199</f>
        <v>1190946007</v>
      </c>
      <c r="E6" s="318">
        <f>D6/$D$6*100</f>
        <v>100</v>
      </c>
      <c r="F6" s="319"/>
      <c r="G6" s="438" t="s">
        <v>280</v>
      </c>
      <c r="H6" s="439"/>
      <c r="I6" s="439"/>
      <c r="J6" s="317">
        <f>J31+J37+J40+J57+J88+J110+J123+J145</f>
        <v>810289008</v>
      </c>
      <c r="K6" s="318">
        <f>J6/$J$6*100</f>
        <v>100</v>
      </c>
    </row>
    <row r="7" spans="1:11" ht="18.75" customHeight="1" x14ac:dyDescent="0.4">
      <c r="A7" s="324"/>
      <c r="B7" s="321"/>
      <c r="C7" s="321"/>
      <c r="D7" s="322"/>
      <c r="E7" s="323"/>
      <c r="F7" s="302"/>
      <c r="G7" s="324"/>
      <c r="H7" s="321"/>
      <c r="I7" s="321"/>
      <c r="J7" s="322"/>
      <c r="K7" s="325"/>
    </row>
    <row r="8" spans="1:11" ht="18.75" customHeight="1" x14ac:dyDescent="0.4">
      <c r="A8" s="326" t="s">
        <v>12</v>
      </c>
      <c r="B8" s="327">
        <v>103</v>
      </c>
      <c r="C8" s="328" t="s">
        <v>13</v>
      </c>
      <c r="D8" s="81">
        <v>55204550</v>
      </c>
      <c r="E8" s="329">
        <f>D8/$D$6*100</f>
        <v>4.6353528770847117</v>
      </c>
      <c r="F8" s="302"/>
      <c r="G8" s="326" t="s">
        <v>12</v>
      </c>
      <c r="H8" s="327">
        <v>103</v>
      </c>
      <c r="I8" s="328" t="s">
        <v>13</v>
      </c>
      <c r="J8" s="81">
        <v>39654635</v>
      </c>
      <c r="K8" s="329">
        <f>J8/$J$6*100</f>
        <v>4.8938878114461595</v>
      </c>
    </row>
    <row r="9" spans="1:11" ht="18.75" customHeight="1" x14ac:dyDescent="0.4">
      <c r="A9" s="330"/>
      <c r="B9" s="327">
        <v>105</v>
      </c>
      <c r="C9" s="328" t="s">
        <v>14</v>
      </c>
      <c r="D9" s="81">
        <v>232972130</v>
      </c>
      <c r="E9" s="329">
        <f t="shared" ref="E9:E72" si="0">D9/$D$6*100</f>
        <v>19.561938881415639</v>
      </c>
      <c r="F9" s="302"/>
      <c r="G9" s="330"/>
      <c r="H9" s="327">
        <v>105</v>
      </c>
      <c r="I9" s="328" t="s">
        <v>14</v>
      </c>
      <c r="J9" s="81">
        <v>103172194</v>
      </c>
      <c r="K9" s="329">
        <f t="shared" ref="K9:K72" si="1">J9/$J$6*100</f>
        <v>12.732764850735826</v>
      </c>
    </row>
    <row r="10" spans="1:11" ht="18.75" customHeight="1" x14ac:dyDescent="0.4">
      <c r="A10" s="330"/>
      <c r="B10" s="327">
        <v>106</v>
      </c>
      <c r="C10" s="328" t="s">
        <v>15</v>
      </c>
      <c r="D10" s="81">
        <v>58754187</v>
      </c>
      <c r="E10" s="329">
        <f t="shared" si="0"/>
        <v>4.9334047601370399</v>
      </c>
      <c r="F10" s="302"/>
      <c r="G10" s="330"/>
      <c r="H10" s="327">
        <v>106</v>
      </c>
      <c r="I10" s="328" t="s">
        <v>15</v>
      </c>
      <c r="J10" s="81">
        <v>63854108</v>
      </c>
      <c r="K10" s="329">
        <f t="shared" si="1"/>
        <v>7.8804114790608146</v>
      </c>
    </row>
    <row r="11" spans="1:11" ht="18.75" customHeight="1" x14ac:dyDescent="0.4">
      <c r="A11" s="330"/>
      <c r="B11" s="327">
        <v>107</v>
      </c>
      <c r="C11" s="328" t="s">
        <v>16</v>
      </c>
      <c r="D11" s="81">
        <v>27284</v>
      </c>
      <c r="E11" s="329">
        <f t="shared" si="0"/>
        <v>2.2909518852771973E-3</v>
      </c>
      <c r="F11" s="302"/>
      <c r="G11" s="330"/>
      <c r="H11" s="12">
        <v>107</v>
      </c>
      <c r="I11" s="87" t="s">
        <v>16</v>
      </c>
      <c r="J11" s="81">
        <v>7425</v>
      </c>
      <c r="K11" s="329">
        <f t="shared" si="1"/>
        <v>9.1633971665576399E-4</v>
      </c>
    </row>
    <row r="12" spans="1:11" ht="18.75" customHeight="1" x14ac:dyDescent="0.4">
      <c r="A12" s="330"/>
      <c r="B12" s="327">
        <v>108</v>
      </c>
      <c r="C12" s="328" t="s">
        <v>17</v>
      </c>
      <c r="D12" s="81">
        <v>46259234</v>
      </c>
      <c r="E12" s="329">
        <f t="shared" si="0"/>
        <v>3.8842427555995824</v>
      </c>
      <c r="F12" s="302"/>
      <c r="G12" s="330"/>
      <c r="H12" s="327">
        <v>108</v>
      </c>
      <c r="I12" s="328" t="s">
        <v>17</v>
      </c>
      <c r="J12" s="81">
        <v>1954722</v>
      </c>
      <c r="K12" s="329">
        <f t="shared" si="1"/>
        <v>0.24123763011727783</v>
      </c>
    </row>
    <row r="13" spans="1:11" ht="18.75" customHeight="1" x14ac:dyDescent="0.4">
      <c r="A13" s="330"/>
      <c r="B13" s="327">
        <v>110</v>
      </c>
      <c r="C13" s="328" t="s">
        <v>18</v>
      </c>
      <c r="D13" s="81">
        <v>42055703</v>
      </c>
      <c r="E13" s="329">
        <f t="shared" si="0"/>
        <v>3.5312854447481263</v>
      </c>
      <c r="F13" s="302"/>
      <c r="G13" s="330"/>
      <c r="H13" s="327">
        <v>110</v>
      </c>
      <c r="I13" s="328" t="s">
        <v>18</v>
      </c>
      <c r="J13" s="81">
        <v>25403484</v>
      </c>
      <c r="K13" s="329">
        <f t="shared" si="1"/>
        <v>3.1351139839231288</v>
      </c>
    </row>
    <row r="14" spans="1:11" ht="18.75" customHeight="1" x14ac:dyDescent="0.4">
      <c r="A14" s="330"/>
      <c r="B14" s="327">
        <v>111</v>
      </c>
      <c r="C14" s="328" t="s">
        <v>19</v>
      </c>
      <c r="D14" s="81">
        <v>53620470</v>
      </c>
      <c r="E14" s="329">
        <f t="shared" si="0"/>
        <v>4.5023426490232143</v>
      </c>
      <c r="F14" s="302"/>
      <c r="G14" s="330"/>
      <c r="H14" s="327">
        <v>111</v>
      </c>
      <c r="I14" s="328" t="s">
        <v>19</v>
      </c>
      <c r="J14" s="81">
        <v>47481811</v>
      </c>
      <c r="K14" s="329">
        <f t="shared" si="1"/>
        <v>5.8598611768407451</v>
      </c>
    </row>
    <row r="15" spans="1:11" ht="18.75" customHeight="1" x14ac:dyDescent="0.4">
      <c r="A15" s="330"/>
      <c r="B15" s="327">
        <v>112</v>
      </c>
      <c r="C15" s="328" t="s">
        <v>20</v>
      </c>
      <c r="D15" s="81">
        <v>28819030</v>
      </c>
      <c r="E15" s="329">
        <f t="shared" si="0"/>
        <v>2.4198435387172008</v>
      </c>
      <c r="F15" s="302"/>
      <c r="G15" s="330"/>
      <c r="H15" s="327">
        <v>112</v>
      </c>
      <c r="I15" s="328" t="s">
        <v>20</v>
      </c>
      <c r="J15" s="81">
        <v>13870004</v>
      </c>
      <c r="K15" s="329">
        <f t="shared" si="1"/>
        <v>1.7117354256396382</v>
      </c>
    </row>
    <row r="16" spans="1:11" ht="18.75" customHeight="1" x14ac:dyDescent="0.4">
      <c r="A16" s="330"/>
      <c r="B16" s="327">
        <v>113</v>
      </c>
      <c r="C16" s="328" t="s">
        <v>21</v>
      </c>
      <c r="D16" s="81">
        <v>91617856</v>
      </c>
      <c r="E16" s="329">
        <f t="shared" si="0"/>
        <v>7.6928639469379405</v>
      </c>
      <c r="F16" s="302"/>
      <c r="G16" s="330"/>
      <c r="H16" s="327">
        <v>113</v>
      </c>
      <c r="I16" s="328" t="s">
        <v>21</v>
      </c>
      <c r="J16" s="81">
        <v>14536500</v>
      </c>
      <c r="K16" s="329">
        <f t="shared" si="1"/>
        <v>1.7939895341638399</v>
      </c>
    </row>
    <row r="17" spans="1:11" ht="18.75" customHeight="1" x14ac:dyDescent="0.4">
      <c r="A17" s="330"/>
      <c r="B17" s="327">
        <v>116</v>
      </c>
      <c r="C17" s="328" t="s">
        <v>22</v>
      </c>
      <c r="D17" s="81">
        <v>23745</v>
      </c>
      <c r="E17" s="329">
        <f t="shared" si="0"/>
        <v>1.9937931577447237E-3</v>
      </c>
      <c r="F17" s="302"/>
      <c r="G17" s="330"/>
      <c r="H17" s="327">
        <v>116</v>
      </c>
      <c r="I17" s="388" t="s">
        <v>22</v>
      </c>
      <c r="J17" s="81">
        <v>1124</v>
      </c>
      <c r="K17" s="329">
        <f t="shared" si="1"/>
        <v>1.3871593825199712E-4</v>
      </c>
    </row>
    <row r="18" spans="1:11" ht="18.75" customHeight="1" x14ac:dyDescent="0.4">
      <c r="A18" s="330"/>
      <c r="B18" s="327">
        <v>117</v>
      </c>
      <c r="C18" s="328" t="s">
        <v>23</v>
      </c>
      <c r="D18" s="81">
        <v>43167683</v>
      </c>
      <c r="E18" s="329">
        <f t="shared" si="0"/>
        <v>3.624654916870635</v>
      </c>
      <c r="F18" s="302"/>
      <c r="G18" s="330"/>
      <c r="H18" s="327">
        <v>117</v>
      </c>
      <c r="I18" s="328" t="s">
        <v>23</v>
      </c>
      <c r="J18" s="81">
        <v>26749678</v>
      </c>
      <c r="K18" s="329">
        <f t="shared" si="1"/>
        <v>3.3012514961822115</v>
      </c>
    </row>
    <row r="19" spans="1:11" ht="18.75" customHeight="1" x14ac:dyDescent="0.4">
      <c r="A19" s="330"/>
      <c r="B19" s="327">
        <v>118</v>
      </c>
      <c r="C19" s="328" t="s">
        <v>24</v>
      </c>
      <c r="D19" s="81">
        <v>16996351</v>
      </c>
      <c r="E19" s="329">
        <f t="shared" si="0"/>
        <v>1.4271302729175699</v>
      </c>
      <c r="F19" s="302"/>
      <c r="G19" s="330"/>
      <c r="H19" s="327">
        <v>118</v>
      </c>
      <c r="I19" s="328" t="s">
        <v>24</v>
      </c>
      <c r="J19" s="81">
        <v>9141438</v>
      </c>
      <c r="K19" s="329">
        <f t="shared" si="1"/>
        <v>1.1281700615146442</v>
      </c>
    </row>
    <row r="20" spans="1:11" ht="18.75" customHeight="1" x14ac:dyDescent="0.4">
      <c r="A20" s="330"/>
      <c r="B20" s="327">
        <v>120</v>
      </c>
      <c r="C20" s="328" t="s">
        <v>25</v>
      </c>
      <c r="D20" s="81">
        <v>428468</v>
      </c>
      <c r="E20" s="329">
        <f t="shared" si="0"/>
        <v>3.5977113780272324E-2</v>
      </c>
      <c r="F20" s="302"/>
      <c r="G20" s="330"/>
      <c r="H20" s="327">
        <v>120</v>
      </c>
      <c r="I20" s="328" t="s">
        <v>25</v>
      </c>
      <c r="J20" s="81">
        <v>1050569</v>
      </c>
      <c r="K20" s="329">
        <f t="shared" si="1"/>
        <v>0.12965361613297363</v>
      </c>
    </row>
    <row r="21" spans="1:11" ht="18.75" customHeight="1" x14ac:dyDescent="0.4">
      <c r="A21" s="330"/>
      <c r="B21" s="327">
        <v>121</v>
      </c>
      <c r="C21" s="328" t="s">
        <v>26</v>
      </c>
      <c r="D21" s="81">
        <v>32726</v>
      </c>
      <c r="E21" s="329">
        <f t="shared" si="0"/>
        <v>2.7478995527628483E-3</v>
      </c>
      <c r="F21" s="302"/>
      <c r="G21" s="330"/>
      <c r="H21" s="327">
        <v>121</v>
      </c>
      <c r="I21" s="328" t="s">
        <v>26</v>
      </c>
      <c r="J21" s="81">
        <v>17914</v>
      </c>
      <c r="K21" s="329">
        <f t="shared" si="1"/>
        <v>2.2108161190803168E-3</v>
      </c>
    </row>
    <row r="22" spans="1:11" ht="18.75" customHeight="1" x14ac:dyDescent="0.4">
      <c r="A22" s="330"/>
      <c r="B22" s="327">
        <v>122</v>
      </c>
      <c r="C22" s="328" t="s">
        <v>27</v>
      </c>
      <c r="D22" s="81">
        <v>895237</v>
      </c>
      <c r="E22" s="329">
        <f t="shared" si="0"/>
        <v>7.5170242373548676E-2</v>
      </c>
      <c r="F22" s="302"/>
      <c r="G22" s="330"/>
      <c r="H22" s="327">
        <v>122</v>
      </c>
      <c r="I22" s="328" t="s">
        <v>27</v>
      </c>
      <c r="J22" s="81">
        <v>1361709</v>
      </c>
      <c r="K22" s="329">
        <f t="shared" si="1"/>
        <v>0.16805226117543481</v>
      </c>
    </row>
    <row r="23" spans="1:11" ht="18.75" customHeight="1" x14ac:dyDescent="0.4">
      <c r="A23" s="330"/>
      <c r="B23" s="327">
        <v>123</v>
      </c>
      <c r="C23" s="328" t="s">
        <v>28</v>
      </c>
      <c r="D23" s="81">
        <v>16982308</v>
      </c>
      <c r="E23" s="329">
        <f t="shared" si="0"/>
        <v>1.425951126262939</v>
      </c>
      <c r="F23" s="302"/>
      <c r="G23" s="330"/>
      <c r="H23" s="327">
        <v>123</v>
      </c>
      <c r="I23" s="328" t="s">
        <v>28</v>
      </c>
      <c r="J23" s="81">
        <v>5064865</v>
      </c>
      <c r="K23" s="329">
        <f t="shared" si="1"/>
        <v>0.62506895070702972</v>
      </c>
    </row>
    <row r="24" spans="1:11" ht="18.75" customHeight="1" x14ac:dyDescent="0.4">
      <c r="A24" s="330"/>
      <c r="B24" s="327">
        <v>124</v>
      </c>
      <c r="C24" s="328" t="s">
        <v>29</v>
      </c>
      <c r="D24" s="81">
        <v>607496</v>
      </c>
      <c r="E24" s="329">
        <f t="shared" si="0"/>
        <v>5.1009533297843281E-2</v>
      </c>
      <c r="F24" s="302"/>
      <c r="G24" s="330"/>
      <c r="H24" s="327">
        <v>124</v>
      </c>
      <c r="I24" s="328" t="s">
        <v>29</v>
      </c>
      <c r="J24" s="81">
        <v>128075</v>
      </c>
      <c r="K24" s="329">
        <f t="shared" si="1"/>
        <v>1.5806088782584101E-2</v>
      </c>
    </row>
    <row r="25" spans="1:11" ht="18.75" customHeight="1" x14ac:dyDescent="0.4">
      <c r="A25" s="330"/>
      <c r="B25" s="327">
        <v>125</v>
      </c>
      <c r="C25" s="328" t="s">
        <v>30</v>
      </c>
      <c r="D25" s="81">
        <v>644712</v>
      </c>
      <c r="E25" s="329">
        <f t="shared" si="0"/>
        <v>5.4134444064683783E-2</v>
      </c>
      <c r="F25" s="302"/>
      <c r="G25" s="330"/>
      <c r="H25" s="327">
        <v>125</v>
      </c>
      <c r="I25" s="328" t="s">
        <v>30</v>
      </c>
      <c r="J25" s="81">
        <v>520886</v>
      </c>
      <c r="K25" s="329">
        <f t="shared" si="1"/>
        <v>6.4283977057232891E-2</v>
      </c>
    </row>
    <row r="26" spans="1:11" ht="18.75" customHeight="1" x14ac:dyDescent="0.4">
      <c r="A26" s="330"/>
      <c r="B26" s="327">
        <v>126</v>
      </c>
      <c r="C26" s="328" t="s">
        <v>31</v>
      </c>
      <c r="D26" s="81">
        <v>7054</v>
      </c>
      <c r="E26" s="329">
        <f t="shared" si="0"/>
        <v>5.9230225035718188E-4</v>
      </c>
      <c r="F26" s="302"/>
      <c r="G26" s="330"/>
      <c r="H26" s="327">
        <v>127</v>
      </c>
      <c r="I26" s="328" t="s">
        <v>32</v>
      </c>
      <c r="J26" s="81">
        <v>1322991</v>
      </c>
      <c r="K26" s="329">
        <f t="shared" si="1"/>
        <v>0.16327396607112804</v>
      </c>
    </row>
    <row r="27" spans="1:11" ht="18.75" customHeight="1" x14ac:dyDescent="0.4">
      <c r="A27" s="330"/>
      <c r="B27" s="327">
        <v>127</v>
      </c>
      <c r="C27" s="328" t="s">
        <v>32</v>
      </c>
      <c r="D27" s="81">
        <v>576762</v>
      </c>
      <c r="E27" s="329">
        <f t="shared" si="0"/>
        <v>4.8428895735824908E-2</v>
      </c>
      <c r="F27" s="302"/>
      <c r="G27" s="330"/>
      <c r="H27" s="327">
        <v>129</v>
      </c>
      <c r="I27" s="328" t="s">
        <v>34</v>
      </c>
      <c r="J27" s="81">
        <v>13897</v>
      </c>
      <c r="K27" s="329">
        <f t="shared" si="1"/>
        <v>1.7150670764128151E-3</v>
      </c>
    </row>
    <row r="28" spans="1:11" ht="18.75" customHeight="1" x14ac:dyDescent="0.4">
      <c r="A28" s="330"/>
      <c r="B28" s="327">
        <v>129</v>
      </c>
      <c r="C28" s="328" t="s">
        <v>34</v>
      </c>
      <c r="D28" s="81">
        <v>46811</v>
      </c>
      <c r="E28" s="329">
        <f t="shared" si="0"/>
        <v>3.9305728156322703E-3</v>
      </c>
      <c r="F28" s="302"/>
      <c r="G28" s="330"/>
      <c r="H28" s="327">
        <v>131</v>
      </c>
      <c r="I28" s="328" t="s">
        <v>36</v>
      </c>
      <c r="J28" s="81">
        <v>3120</v>
      </c>
      <c r="K28" s="329">
        <f t="shared" si="1"/>
        <v>3.850478001300988E-4</v>
      </c>
    </row>
    <row r="29" spans="1:11" ht="18.75" customHeight="1" x14ac:dyDescent="0.4">
      <c r="A29" s="330"/>
      <c r="B29" s="327">
        <v>130</v>
      </c>
      <c r="C29" s="328" t="s">
        <v>35</v>
      </c>
      <c r="D29" s="81">
        <v>23505</v>
      </c>
      <c r="E29" s="329">
        <f t="shared" si="0"/>
        <v>1.9736411106670766E-3</v>
      </c>
      <c r="F29" s="302"/>
      <c r="G29" s="330"/>
      <c r="H29" s="332"/>
      <c r="I29" s="333" t="s">
        <v>38</v>
      </c>
      <c r="J29" s="334">
        <f>J13+J14+J15+J16+J18+J19+J20+J21+J22</f>
        <v>139613107</v>
      </c>
      <c r="K29" s="389">
        <f t="shared" si="1"/>
        <v>17.230038371691698</v>
      </c>
    </row>
    <row r="30" spans="1:11" ht="18.75" customHeight="1" x14ac:dyDescent="0.4">
      <c r="A30" s="330"/>
      <c r="B30" s="327">
        <v>131</v>
      </c>
      <c r="C30" s="328" t="s">
        <v>36</v>
      </c>
      <c r="D30" s="81">
        <v>113362</v>
      </c>
      <c r="E30" s="329">
        <f t="shared" si="0"/>
        <v>9.518651503401027E-3</v>
      </c>
      <c r="F30" s="302"/>
      <c r="G30" s="330"/>
      <c r="H30" s="332"/>
      <c r="I30" s="333" t="s">
        <v>281</v>
      </c>
      <c r="J30" s="334">
        <f>J31-J29</f>
        <v>215698042</v>
      </c>
      <c r="K30" s="335">
        <f t="shared" si="1"/>
        <v>26.619889924509504</v>
      </c>
    </row>
    <row r="31" spans="1:11" ht="18.75" customHeight="1" thickBot="1" x14ac:dyDescent="0.45">
      <c r="A31" s="330"/>
      <c r="B31" s="327">
        <v>132</v>
      </c>
      <c r="C31" s="328" t="s">
        <v>37</v>
      </c>
      <c r="D31" s="81">
        <v>2169</v>
      </c>
      <c r="E31" s="329">
        <f t="shared" si="0"/>
        <v>1.8212412546423693E-4</v>
      </c>
      <c r="F31" s="302"/>
      <c r="G31" s="337" t="s">
        <v>40</v>
      </c>
      <c r="H31" s="338" t="s">
        <v>41</v>
      </c>
      <c r="I31" s="339"/>
      <c r="J31" s="340">
        <f>SUM(J8:J28)</f>
        <v>355311149</v>
      </c>
      <c r="K31" s="341">
        <f t="shared" si="1"/>
        <v>43.849928296201199</v>
      </c>
    </row>
    <row r="32" spans="1:11" ht="18.75" customHeight="1" x14ac:dyDescent="0.4">
      <c r="A32" s="330"/>
      <c r="B32" s="332"/>
      <c r="C32" s="333" t="s">
        <v>38</v>
      </c>
      <c r="D32" s="334">
        <f>D13+D14+D15+D16+D17+D18+D19+D20+D21+D22</f>
        <v>277657269</v>
      </c>
      <c r="E32" s="335">
        <f t="shared" si="0"/>
        <v>23.314009818079015</v>
      </c>
      <c r="F32" s="302"/>
      <c r="G32" s="330" t="s">
        <v>42</v>
      </c>
      <c r="H32" s="342">
        <v>601</v>
      </c>
      <c r="I32" s="344" t="s">
        <v>43</v>
      </c>
      <c r="J32" s="88">
        <v>809005</v>
      </c>
      <c r="K32" s="329">
        <f t="shared" si="1"/>
        <v>9.9841537033413627E-2</v>
      </c>
    </row>
    <row r="33" spans="1:11" ht="18.75" customHeight="1" x14ac:dyDescent="0.4">
      <c r="A33" s="330"/>
      <c r="B33" s="332"/>
      <c r="C33" s="333" t="s">
        <v>39</v>
      </c>
      <c r="D33" s="334">
        <f>D34-D32</f>
        <v>412221564</v>
      </c>
      <c r="E33" s="335">
        <f t="shared" si="0"/>
        <v>34.612951517289062</v>
      </c>
      <c r="F33" s="302"/>
      <c r="G33" s="330"/>
      <c r="H33" s="327">
        <v>606</v>
      </c>
      <c r="I33" s="328" t="s">
        <v>46</v>
      </c>
      <c r="J33" s="81">
        <v>81981</v>
      </c>
      <c r="K33" s="329">
        <f t="shared" si="1"/>
        <v>1.0117501186687701E-2</v>
      </c>
    </row>
    <row r="34" spans="1:11" ht="18.75" customHeight="1" thickBot="1" x14ac:dyDescent="0.45">
      <c r="A34" s="337" t="s">
        <v>301</v>
      </c>
      <c r="B34" s="338" t="s">
        <v>41</v>
      </c>
      <c r="C34" s="339"/>
      <c r="D34" s="340">
        <f>SUM(D8:D31)</f>
        <v>689878833</v>
      </c>
      <c r="E34" s="341">
        <f t="shared" si="0"/>
        <v>57.926961335368077</v>
      </c>
      <c r="F34" s="302"/>
      <c r="G34" s="330"/>
      <c r="H34" s="327">
        <v>607</v>
      </c>
      <c r="I34" s="390" t="s">
        <v>303</v>
      </c>
      <c r="J34" s="81">
        <v>4169</v>
      </c>
      <c r="K34" s="329">
        <f t="shared" si="1"/>
        <v>5.1450778164819928E-4</v>
      </c>
    </row>
    <row r="35" spans="1:11" ht="18.75" customHeight="1" x14ac:dyDescent="0.4">
      <c r="A35" s="330" t="s">
        <v>42</v>
      </c>
      <c r="B35" s="342">
        <v>601</v>
      </c>
      <c r="C35" s="344" t="s">
        <v>43</v>
      </c>
      <c r="D35" s="143">
        <v>3458484</v>
      </c>
      <c r="E35" s="345">
        <f t="shared" si="0"/>
        <v>0.29039805160537391</v>
      </c>
      <c r="F35" s="302"/>
      <c r="G35" s="330"/>
      <c r="H35" s="327">
        <v>612</v>
      </c>
      <c r="I35" s="388" t="s">
        <v>52</v>
      </c>
      <c r="J35" s="81">
        <v>511</v>
      </c>
      <c r="K35" s="329">
        <f t="shared" si="1"/>
        <v>6.3063918546948859E-5</v>
      </c>
    </row>
    <row r="36" spans="1:11" ht="18.75" customHeight="1" x14ac:dyDescent="0.4">
      <c r="A36" s="330"/>
      <c r="B36" s="327">
        <v>602</v>
      </c>
      <c r="C36" s="328" t="s">
        <v>44</v>
      </c>
      <c r="D36" s="81">
        <v>51630</v>
      </c>
      <c r="E36" s="329">
        <f t="shared" si="0"/>
        <v>4.3352091275788629E-3</v>
      </c>
      <c r="F36" s="302"/>
      <c r="G36" s="330"/>
      <c r="H36" s="327">
        <v>618</v>
      </c>
      <c r="I36" s="391" t="s">
        <v>341</v>
      </c>
      <c r="J36" s="81">
        <v>232</v>
      </c>
      <c r="K36" s="329">
        <f t="shared" si="1"/>
        <v>2.8631759496853501E-5</v>
      </c>
    </row>
    <row r="37" spans="1:11" ht="18.75" customHeight="1" thickBot="1" x14ac:dyDescent="0.45">
      <c r="A37" s="330"/>
      <c r="B37" s="327">
        <v>606</v>
      </c>
      <c r="C37" s="392" t="s">
        <v>46</v>
      </c>
      <c r="D37" s="81">
        <v>2179852</v>
      </c>
      <c r="E37" s="329">
        <f t="shared" si="0"/>
        <v>0.18303533385959789</v>
      </c>
      <c r="F37" s="302"/>
      <c r="G37" s="337" t="s">
        <v>66</v>
      </c>
      <c r="H37" s="338" t="s">
        <v>67</v>
      </c>
      <c r="I37" s="339"/>
      <c r="J37" s="393">
        <f>SUM(J32:J36)</f>
        <v>895898</v>
      </c>
      <c r="K37" s="394">
        <f t="shared" si="1"/>
        <v>0.11056524167979334</v>
      </c>
    </row>
    <row r="38" spans="1:11" ht="18.75" customHeight="1" x14ac:dyDescent="0.4">
      <c r="A38" s="330"/>
      <c r="B38" s="327">
        <v>610</v>
      </c>
      <c r="C38" s="392" t="s">
        <v>342</v>
      </c>
      <c r="D38" s="81">
        <v>1695</v>
      </c>
      <c r="E38" s="329">
        <f t="shared" si="0"/>
        <v>1.4232383248588364E-4</v>
      </c>
      <c r="F38" s="302"/>
      <c r="G38" s="330" t="s">
        <v>68</v>
      </c>
      <c r="H38" s="342">
        <v>302</v>
      </c>
      <c r="I38" s="344" t="s">
        <v>70</v>
      </c>
      <c r="J38" s="88">
        <v>5109425</v>
      </c>
      <c r="K38" s="345">
        <f t="shared" si="1"/>
        <v>0.63056822313452887</v>
      </c>
    </row>
    <row r="39" spans="1:11" ht="18.75" customHeight="1" x14ac:dyDescent="0.4">
      <c r="A39" s="330"/>
      <c r="B39" s="327">
        <v>612</v>
      </c>
      <c r="C39" s="328" t="s">
        <v>52</v>
      </c>
      <c r="D39" s="81">
        <v>1973</v>
      </c>
      <c r="E39" s="329">
        <f t="shared" si="0"/>
        <v>1.6566662035082504E-4</v>
      </c>
      <c r="F39" s="302"/>
      <c r="G39" s="330"/>
      <c r="H39" s="327">
        <v>304</v>
      </c>
      <c r="I39" s="328" t="s">
        <v>71</v>
      </c>
      <c r="J39" s="81">
        <v>256818484</v>
      </c>
      <c r="K39" s="329">
        <f t="shared" si="1"/>
        <v>31.694677018252232</v>
      </c>
    </row>
    <row r="40" spans="1:11" ht="18.75" customHeight="1" thickBot="1" x14ac:dyDescent="0.45">
      <c r="A40" s="330"/>
      <c r="B40" s="327">
        <v>613</v>
      </c>
      <c r="C40" s="328" t="s">
        <v>53</v>
      </c>
      <c r="D40" s="81">
        <v>1992</v>
      </c>
      <c r="E40" s="329">
        <f t="shared" si="0"/>
        <v>1.672619907444721E-4</v>
      </c>
      <c r="F40" s="302"/>
      <c r="G40" s="337" t="s">
        <v>72</v>
      </c>
      <c r="H40" s="338" t="s">
        <v>73</v>
      </c>
      <c r="I40" s="339"/>
      <c r="J40" s="340">
        <f>SUM(J38:J39)</f>
        <v>261927909</v>
      </c>
      <c r="K40" s="341">
        <f t="shared" si="1"/>
        <v>32.32524524138676</v>
      </c>
    </row>
    <row r="41" spans="1:11" ht="18.75" customHeight="1" x14ac:dyDescent="0.4">
      <c r="A41" s="330"/>
      <c r="B41" s="327">
        <v>615</v>
      </c>
      <c r="C41" s="328" t="s">
        <v>55</v>
      </c>
      <c r="D41" s="81">
        <v>427</v>
      </c>
      <c r="E41" s="329">
        <f t="shared" si="0"/>
        <v>3.585385042564738E-5</v>
      </c>
      <c r="F41" s="302"/>
      <c r="G41" s="330" t="s">
        <v>74</v>
      </c>
      <c r="H41" s="342">
        <v>305</v>
      </c>
      <c r="I41" s="343" t="s">
        <v>75</v>
      </c>
      <c r="J41" s="107">
        <v>4062842</v>
      </c>
      <c r="K41" s="329">
        <f t="shared" si="1"/>
        <v>0.50140653024877269</v>
      </c>
    </row>
    <row r="42" spans="1:11" ht="18.75" customHeight="1" x14ac:dyDescent="0.4">
      <c r="A42" s="330"/>
      <c r="B42" s="327">
        <v>618</v>
      </c>
      <c r="C42" s="328" t="s">
        <v>57</v>
      </c>
      <c r="D42" s="81">
        <v>9573</v>
      </c>
      <c r="E42" s="329">
        <f t="shared" si="0"/>
        <v>8.0381477780965428E-4</v>
      </c>
      <c r="F42" s="302"/>
      <c r="G42" s="330"/>
      <c r="H42" s="327">
        <v>306</v>
      </c>
      <c r="I42" s="344" t="s">
        <v>76</v>
      </c>
      <c r="J42" s="88">
        <v>31961</v>
      </c>
      <c r="K42" s="329">
        <f t="shared" si="1"/>
        <v>3.9443951089609252E-3</v>
      </c>
    </row>
    <row r="43" spans="1:11" ht="18.75" customHeight="1" x14ac:dyDescent="0.4">
      <c r="A43" s="330"/>
      <c r="B43" s="327">
        <v>619</v>
      </c>
      <c r="C43" s="328" t="s">
        <v>58</v>
      </c>
      <c r="D43" s="81">
        <v>944</v>
      </c>
      <c r="E43" s="329">
        <f t="shared" si="0"/>
        <v>7.926471850541248E-5</v>
      </c>
      <c r="F43" s="302"/>
      <c r="G43" s="330"/>
      <c r="H43" s="327">
        <v>307</v>
      </c>
      <c r="I43" s="370" t="s">
        <v>77</v>
      </c>
      <c r="J43" s="81">
        <v>93343</v>
      </c>
      <c r="K43" s="329">
        <f t="shared" si="1"/>
        <v>1.1519716925494812E-2</v>
      </c>
    </row>
    <row r="44" spans="1:11" ht="18.75" customHeight="1" x14ac:dyDescent="0.4">
      <c r="A44" s="330"/>
      <c r="B44" s="327">
        <v>620</v>
      </c>
      <c r="C44" s="328" t="s">
        <v>59</v>
      </c>
      <c r="D44" s="81">
        <v>5570</v>
      </c>
      <c r="E44" s="329">
        <f t="shared" si="0"/>
        <v>4.67695425927063E-4</v>
      </c>
      <c r="F44" s="302"/>
      <c r="G44" s="330"/>
      <c r="H44" s="327">
        <v>309</v>
      </c>
      <c r="I44" s="370" t="s">
        <v>79</v>
      </c>
      <c r="J44" s="81">
        <v>32211</v>
      </c>
      <c r="K44" s="329">
        <f t="shared" si="1"/>
        <v>3.9752482980739134E-3</v>
      </c>
    </row>
    <row r="45" spans="1:11" ht="18.75" customHeight="1" x14ac:dyDescent="0.4">
      <c r="A45" s="330"/>
      <c r="B45" s="327">
        <v>625</v>
      </c>
      <c r="C45" s="328" t="s">
        <v>62</v>
      </c>
      <c r="D45" s="81">
        <v>3184</v>
      </c>
      <c r="E45" s="329">
        <f t="shared" si="0"/>
        <v>2.6735049123012008E-4</v>
      </c>
      <c r="F45" s="302"/>
      <c r="G45" s="330"/>
      <c r="H45" s="327">
        <v>310</v>
      </c>
      <c r="I45" s="370" t="s">
        <v>80</v>
      </c>
      <c r="J45" s="81">
        <v>14285</v>
      </c>
      <c r="K45" s="329">
        <f t="shared" si="1"/>
        <v>1.7629512259161736E-3</v>
      </c>
    </row>
    <row r="46" spans="1:11" ht="18.75" customHeight="1" x14ac:dyDescent="0.4">
      <c r="A46" s="330"/>
      <c r="B46" s="327">
        <v>626</v>
      </c>
      <c r="C46" s="328" t="s">
        <v>63</v>
      </c>
      <c r="D46" s="81">
        <v>3133</v>
      </c>
      <c r="E46" s="329">
        <f t="shared" si="0"/>
        <v>2.6306818122612003E-4</v>
      </c>
      <c r="F46" s="302"/>
      <c r="G46" s="330"/>
      <c r="H46" s="327">
        <v>311</v>
      </c>
      <c r="I46" s="370" t="s">
        <v>81</v>
      </c>
      <c r="J46" s="81">
        <v>20925</v>
      </c>
      <c r="K46" s="329">
        <f t="shared" si="1"/>
        <v>2.582411928757153E-3</v>
      </c>
    </row>
    <row r="47" spans="1:11" ht="18.75" customHeight="1" x14ac:dyDescent="0.4">
      <c r="A47" s="330"/>
      <c r="B47" s="327">
        <v>627</v>
      </c>
      <c r="C47" s="328" t="s">
        <v>64</v>
      </c>
      <c r="D47" s="81">
        <v>1468</v>
      </c>
      <c r="E47" s="329">
        <f t="shared" si="0"/>
        <v>1.2326335462494229E-4</v>
      </c>
      <c r="F47" s="302"/>
      <c r="G47" s="330"/>
      <c r="H47" s="327">
        <v>322</v>
      </c>
      <c r="I47" s="370" t="s">
        <v>90</v>
      </c>
      <c r="J47" s="81">
        <v>11746</v>
      </c>
      <c r="K47" s="329">
        <f t="shared" si="1"/>
        <v>1.4496062372846602E-3</v>
      </c>
    </row>
    <row r="48" spans="1:11" ht="18.75" customHeight="1" x14ac:dyDescent="0.4">
      <c r="A48" s="330"/>
      <c r="B48" s="383">
        <v>628</v>
      </c>
      <c r="C48" s="353" t="s">
        <v>65</v>
      </c>
      <c r="D48" s="278">
        <v>421</v>
      </c>
      <c r="E48" s="329">
        <f t="shared" si="0"/>
        <v>3.53500492487062E-5</v>
      </c>
      <c r="F48" s="302"/>
      <c r="G48" s="330"/>
      <c r="H48" s="327">
        <v>323</v>
      </c>
      <c r="I48" s="370" t="s">
        <v>91</v>
      </c>
      <c r="J48" s="81">
        <v>7707</v>
      </c>
      <c r="K48" s="329">
        <f t="shared" si="1"/>
        <v>9.5114211397521521E-4</v>
      </c>
    </row>
    <row r="49" spans="1:11" ht="18.75" customHeight="1" thickBot="1" x14ac:dyDescent="0.45">
      <c r="A49" s="337" t="s">
        <v>66</v>
      </c>
      <c r="B49" s="338" t="s">
        <v>67</v>
      </c>
      <c r="C49" s="339"/>
      <c r="D49" s="340">
        <f>SUM(D35:D48)</f>
        <v>5720346</v>
      </c>
      <c r="E49" s="341">
        <f t="shared" si="0"/>
        <v>0.4803195078851295</v>
      </c>
      <c r="F49" s="302"/>
      <c r="G49" s="330"/>
      <c r="H49" s="327">
        <v>324</v>
      </c>
      <c r="I49" s="370" t="s">
        <v>92</v>
      </c>
      <c r="J49" s="81">
        <v>28208262</v>
      </c>
      <c r="K49" s="329">
        <f t="shared" si="1"/>
        <v>3.4812593681389297</v>
      </c>
    </row>
    <row r="50" spans="1:11" ht="18.75" customHeight="1" x14ac:dyDescent="0.4">
      <c r="A50" s="330" t="s">
        <v>68</v>
      </c>
      <c r="B50" s="360">
        <v>301</v>
      </c>
      <c r="C50" s="349" t="s">
        <v>309</v>
      </c>
      <c r="D50" s="143">
        <v>638</v>
      </c>
      <c r="E50" s="395">
        <f>D50/$D$6*100</f>
        <v>5.3570858481412244E-5</v>
      </c>
      <c r="F50" s="302"/>
      <c r="G50" s="330"/>
      <c r="H50" s="327">
        <v>401</v>
      </c>
      <c r="I50" s="370" t="s">
        <v>107</v>
      </c>
      <c r="J50" s="81">
        <v>11579</v>
      </c>
      <c r="K50" s="329">
        <f t="shared" si="1"/>
        <v>1.4289963069571837E-3</v>
      </c>
    </row>
    <row r="51" spans="1:11" ht="18.75" customHeight="1" x14ac:dyDescent="0.4">
      <c r="A51" s="330"/>
      <c r="B51" s="342">
        <v>302</v>
      </c>
      <c r="C51" s="328" t="s">
        <v>70</v>
      </c>
      <c r="D51" s="81">
        <v>13220544</v>
      </c>
      <c r="E51" s="329">
        <f t="shared" si="0"/>
        <v>1.1100876045004449</v>
      </c>
      <c r="F51" s="302"/>
      <c r="G51" s="330"/>
      <c r="H51" s="327">
        <v>407</v>
      </c>
      <c r="I51" s="370" t="s">
        <v>113</v>
      </c>
      <c r="J51" s="81">
        <v>22265</v>
      </c>
      <c r="K51" s="329">
        <f t="shared" si="1"/>
        <v>2.7477850224027723E-3</v>
      </c>
    </row>
    <row r="52" spans="1:11" ht="18.75" customHeight="1" x14ac:dyDescent="0.4">
      <c r="A52" s="330"/>
      <c r="B52" s="327">
        <v>304</v>
      </c>
      <c r="C52" s="344" t="s">
        <v>71</v>
      </c>
      <c r="D52" s="143">
        <v>256544849</v>
      </c>
      <c r="E52" s="345">
        <f t="shared" si="0"/>
        <v>21.54126614406626</v>
      </c>
      <c r="F52" s="302"/>
      <c r="G52" s="330"/>
      <c r="H52" s="327">
        <v>409</v>
      </c>
      <c r="I52" s="370" t="s">
        <v>115</v>
      </c>
      <c r="J52" s="81">
        <v>5474</v>
      </c>
      <c r="K52" s="329">
        <f t="shared" si="1"/>
        <v>6.7556142881800029E-4</v>
      </c>
    </row>
    <row r="53" spans="1:11" ht="18.75" customHeight="1" thickBot="1" x14ac:dyDescent="0.45">
      <c r="A53" s="337" t="s">
        <v>310</v>
      </c>
      <c r="B53" s="338" t="s">
        <v>73</v>
      </c>
      <c r="C53" s="339"/>
      <c r="D53" s="340">
        <f>SUM(D50:D52)</f>
        <v>269766031</v>
      </c>
      <c r="E53" s="341">
        <f t="shared" si="0"/>
        <v>22.651407319425189</v>
      </c>
      <c r="F53" s="302"/>
      <c r="G53" s="330"/>
      <c r="H53" s="327">
        <v>410</v>
      </c>
      <c r="I53" s="370" t="s">
        <v>116</v>
      </c>
      <c r="J53" s="81">
        <v>707171</v>
      </c>
      <c r="K53" s="329">
        <f t="shared" si="1"/>
        <v>8.727392239288527E-2</v>
      </c>
    </row>
    <row r="54" spans="1:11" ht="18.75" customHeight="1" x14ac:dyDescent="0.4">
      <c r="A54" s="330" t="s">
        <v>74</v>
      </c>
      <c r="B54" s="342">
        <v>305</v>
      </c>
      <c r="C54" s="396" t="s">
        <v>75</v>
      </c>
      <c r="D54" s="143">
        <v>10965078</v>
      </c>
      <c r="E54" s="345">
        <f t="shared" si="0"/>
        <v>0.9207032002753085</v>
      </c>
      <c r="F54" s="302"/>
      <c r="G54" s="330"/>
      <c r="H54" s="327">
        <v>411</v>
      </c>
      <c r="I54" s="388" t="s">
        <v>117</v>
      </c>
      <c r="J54" s="81">
        <v>5677</v>
      </c>
      <c r="K54" s="329">
        <f t="shared" si="1"/>
        <v>7.0061421837774699E-4</v>
      </c>
    </row>
    <row r="55" spans="1:11" ht="18.75" customHeight="1" x14ac:dyDescent="0.4">
      <c r="A55" s="330"/>
      <c r="B55" s="327">
        <v>306</v>
      </c>
      <c r="C55" s="397" t="s">
        <v>76</v>
      </c>
      <c r="D55" s="81">
        <v>62241</v>
      </c>
      <c r="E55" s="329">
        <f t="shared" si="0"/>
        <v>5.2261815089993408E-3</v>
      </c>
      <c r="F55" s="302"/>
      <c r="G55" s="336"/>
      <c r="H55" s="327">
        <v>412</v>
      </c>
      <c r="I55" s="370" t="s">
        <v>118</v>
      </c>
      <c r="J55" s="81">
        <v>20705</v>
      </c>
      <c r="K55" s="329">
        <f t="shared" si="1"/>
        <v>2.5552611223377229E-3</v>
      </c>
    </row>
    <row r="56" spans="1:11" ht="18.75" customHeight="1" x14ac:dyDescent="0.4">
      <c r="A56" s="330"/>
      <c r="B56" s="327">
        <v>307</v>
      </c>
      <c r="C56" s="397" t="s">
        <v>77</v>
      </c>
      <c r="D56" s="81">
        <v>213857</v>
      </c>
      <c r="E56" s="329">
        <f t="shared" si="0"/>
        <v>1.7956901382851692E-2</v>
      </c>
      <c r="F56" s="302"/>
      <c r="G56" s="330"/>
      <c r="H56" s="327">
        <v>413</v>
      </c>
      <c r="I56" s="370" t="s">
        <v>119</v>
      </c>
      <c r="J56" s="81">
        <v>8435</v>
      </c>
      <c r="K56" s="329">
        <f t="shared" si="1"/>
        <v>1.0409866006722383E-3</v>
      </c>
    </row>
    <row r="57" spans="1:11" ht="18.75" customHeight="1" thickBot="1" x14ac:dyDescent="0.45">
      <c r="A57" s="330"/>
      <c r="B57" s="327">
        <v>309</v>
      </c>
      <c r="C57" s="397" t="s">
        <v>79</v>
      </c>
      <c r="D57" s="81">
        <v>69053</v>
      </c>
      <c r="E57" s="329">
        <f t="shared" si="0"/>
        <v>5.7981637785532282E-3</v>
      </c>
      <c r="F57" s="302"/>
      <c r="G57" s="337" t="s">
        <v>122</v>
      </c>
      <c r="H57" s="338" t="s">
        <v>123</v>
      </c>
      <c r="I57" s="339"/>
      <c r="J57" s="340">
        <f>SUM(J41:J56)</f>
        <v>33264588</v>
      </c>
      <c r="K57" s="341">
        <f t="shared" si="1"/>
        <v>4.1052744973186162</v>
      </c>
    </row>
    <row r="58" spans="1:11" ht="18.75" customHeight="1" x14ac:dyDescent="0.4">
      <c r="A58" s="330"/>
      <c r="B58" s="327">
        <v>310</v>
      </c>
      <c r="C58" s="397" t="s">
        <v>80</v>
      </c>
      <c r="D58" s="81">
        <v>15192</v>
      </c>
      <c r="E58" s="329">
        <f t="shared" si="0"/>
        <v>1.2756245800150704E-3</v>
      </c>
      <c r="F58" s="302"/>
      <c r="G58" s="330" t="s">
        <v>124</v>
      </c>
      <c r="H58" s="342">
        <v>201</v>
      </c>
      <c r="I58" s="396" t="s">
        <v>125</v>
      </c>
      <c r="J58" s="88">
        <v>3034</v>
      </c>
      <c r="K58" s="329">
        <f t="shared" si="1"/>
        <v>3.7443430307523064E-4</v>
      </c>
    </row>
    <row r="59" spans="1:11" ht="18.75" customHeight="1" x14ac:dyDescent="0.4">
      <c r="A59" s="330"/>
      <c r="B59" s="327">
        <v>311</v>
      </c>
      <c r="C59" s="397" t="s">
        <v>81</v>
      </c>
      <c r="D59" s="81">
        <v>3746979</v>
      </c>
      <c r="E59" s="329">
        <f t="shared" si="0"/>
        <v>0.31462207169564826</v>
      </c>
      <c r="F59" s="302"/>
      <c r="G59" s="330"/>
      <c r="H59" s="327">
        <v>202</v>
      </c>
      <c r="I59" s="397" t="s">
        <v>126</v>
      </c>
      <c r="J59" s="81">
        <v>1546673</v>
      </c>
      <c r="K59" s="329">
        <f t="shared" si="1"/>
        <v>0.19087917825981418</v>
      </c>
    </row>
    <row r="60" spans="1:11" ht="18.75" customHeight="1" x14ac:dyDescent="0.4">
      <c r="A60" s="330"/>
      <c r="B60" s="327">
        <v>312</v>
      </c>
      <c r="C60" s="397" t="s">
        <v>82</v>
      </c>
      <c r="D60" s="81">
        <v>55085</v>
      </c>
      <c r="E60" s="329">
        <f t="shared" si="0"/>
        <v>4.6253146386341596E-3</v>
      </c>
      <c r="F60" s="302"/>
      <c r="G60" s="330"/>
      <c r="H60" s="327">
        <v>203</v>
      </c>
      <c r="I60" s="397" t="s">
        <v>127</v>
      </c>
      <c r="J60" s="81">
        <v>1865303</v>
      </c>
      <c r="K60" s="329">
        <f t="shared" si="1"/>
        <v>0.23020218484810051</v>
      </c>
    </row>
    <row r="61" spans="1:11" ht="18.75" customHeight="1" x14ac:dyDescent="0.4">
      <c r="A61" s="330"/>
      <c r="B61" s="327">
        <v>314</v>
      </c>
      <c r="C61" s="397" t="s">
        <v>83</v>
      </c>
      <c r="D61" s="81">
        <v>19519</v>
      </c>
      <c r="E61" s="329">
        <f t="shared" si="0"/>
        <v>1.6389491954524856E-3</v>
      </c>
      <c r="F61" s="302"/>
      <c r="G61" s="330"/>
      <c r="H61" s="327">
        <v>204</v>
      </c>
      <c r="I61" s="397" t="s">
        <v>128</v>
      </c>
      <c r="J61" s="81">
        <v>1006426</v>
      </c>
      <c r="K61" s="329">
        <f t="shared" si="1"/>
        <v>0.12420580682491499</v>
      </c>
    </row>
    <row r="62" spans="1:11" ht="18.75" customHeight="1" x14ac:dyDescent="0.4">
      <c r="A62" s="330"/>
      <c r="B62" s="327">
        <v>315</v>
      </c>
      <c r="C62" s="397" t="s">
        <v>84</v>
      </c>
      <c r="D62" s="81">
        <v>363</v>
      </c>
      <c r="E62" s="329">
        <f t="shared" si="0"/>
        <v>3.0479971204941451E-5</v>
      </c>
      <c r="F62" s="302"/>
      <c r="G62" s="330"/>
      <c r="H62" s="327">
        <v>205</v>
      </c>
      <c r="I62" s="397" t="s">
        <v>129</v>
      </c>
      <c r="J62" s="81">
        <v>17746123</v>
      </c>
      <c r="K62" s="329">
        <f t="shared" si="1"/>
        <v>2.1900979557654323</v>
      </c>
    </row>
    <row r="63" spans="1:11" ht="18.75" customHeight="1" x14ac:dyDescent="0.4">
      <c r="A63" s="330"/>
      <c r="B63" s="327">
        <v>316</v>
      </c>
      <c r="C63" s="397" t="s">
        <v>85</v>
      </c>
      <c r="D63" s="81">
        <v>49018</v>
      </c>
      <c r="E63" s="329">
        <f t="shared" si="0"/>
        <v>4.1158876818838015E-3</v>
      </c>
      <c r="F63" s="302"/>
      <c r="G63" s="330"/>
      <c r="H63" s="327">
        <v>206</v>
      </c>
      <c r="I63" s="397" t="s">
        <v>130</v>
      </c>
      <c r="J63" s="81">
        <v>7303661</v>
      </c>
      <c r="K63" s="329">
        <f t="shared" si="1"/>
        <v>0.90136493620064007</v>
      </c>
    </row>
    <row r="64" spans="1:11" ht="18.75" customHeight="1" x14ac:dyDescent="0.4">
      <c r="A64" s="330"/>
      <c r="B64" s="327">
        <v>320</v>
      </c>
      <c r="C64" s="397" t="s">
        <v>88</v>
      </c>
      <c r="D64" s="81">
        <v>11554</v>
      </c>
      <c r="E64" s="329">
        <f t="shared" si="0"/>
        <v>9.7015313306306758E-4</v>
      </c>
      <c r="F64" s="302"/>
      <c r="G64" s="330"/>
      <c r="H64" s="327">
        <v>207</v>
      </c>
      <c r="I64" s="397" t="s">
        <v>131</v>
      </c>
      <c r="J64" s="81">
        <v>2055399</v>
      </c>
      <c r="K64" s="329">
        <f t="shared" si="1"/>
        <v>0.25366245619859129</v>
      </c>
    </row>
    <row r="65" spans="1:15" ht="18.75" customHeight="1" x14ac:dyDescent="0.4">
      <c r="A65" s="330"/>
      <c r="B65" s="327">
        <v>321</v>
      </c>
      <c r="C65" s="397" t="s">
        <v>89</v>
      </c>
      <c r="D65" s="81">
        <v>1354</v>
      </c>
      <c r="E65" s="329">
        <f t="shared" si="0"/>
        <v>1.1369113226305985E-4</v>
      </c>
      <c r="F65" s="302"/>
      <c r="G65" s="330"/>
      <c r="H65" s="327">
        <v>208</v>
      </c>
      <c r="I65" s="397" t="s">
        <v>132</v>
      </c>
      <c r="J65" s="81">
        <v>6176022</v>
      </c>
      <c r="K65" s="329">
        <f t="shared" si="1"/>
        <v>0.7621998989279144</v>
      </c>
    </row>
    <row r="66" spans="1:15" ht="18.75" customHeight="1" x14ac:dyDescent="0.4">
      <c r="A66" s="330"/>
      <c r="B66" s="327">
        <v>322</v>
      </c>
      <c r="C66" s="397" t="s">
        <v>90</v>
      </c>
      <c r="D66" s="81">
        <v>4384</v>
      </c>
      <c r="E66" s="329">
        <f t="shared" si="0"/>
        <v>3.6811072661835625E-4</v>
      </c>
      <c r="F66" s="302"/>
      <c r="G66" s="330"/>
      <c r="H66" s="327">
        <v>209</v>
      </c>
      <c r="I66" s="397" t="s">
        <v>133</v>
      </c>
      <c r="J66" s="81">
        <v>178573</v>
      </c>
      <c r="K66" s="329">
        <f t="shared" si="1"/>
        <v>2.2038186157894914E-2</v>
      </c>
    </row>
    <row r="67" spans="1:15" ht="18.75" customHeight="1" x14ac:dyDescent="0.4">
      <c r="A67" s="330"/>
      <c r="B67" s="327">
        <v>323</v>
      </c>
      <c r="C67" s="397" t="s">
        <v>91</v>
      </c>
      <c r="D67" s="81">
        <v>70476</v>
      </c>
      <c r="E67" s="329">
        <f t="shared" si="0"/>
        <v>5.9176486243511127E-3</v>
      </c>
      <c r="F67" s="302"/>
      <c r="G67" s="330"/>
      <c r="H67" s="327">
        <v>210</v>
      </c>
      <c r="I67" s="397" t="s">
        <v>134</v>
      </c>
      <c r="J67" s="81">
        <v>7157448</v>
      </c>
      <c r="K67" s="329">
        <f t="shared" si="1"/>
        <v>0.88332038684153047</v>
      </c>
    </row>
    <row r="68" spans="1:15" ht="18.75" customHeight="1" x14ac:dyDescent="0.4">
      <c r="A68" s="330"/>
      <c r="B68" s="327">
        <v>324</v>
      </c>
      <c r="C68" s="397" t="s">
        <v>92</v>
      </c>
      <c r="D68" s="81">
        <v>119554</v>
      </c>
      <c r="E68" s="329">
        <f t="shared" si="0"/>
        <v>1.0038574318004326E-2</v>
      </c>
      <c r="F68" s="302"/>
      <c r="G68" s="330"/>
      <c r="H68" s="327">
        <v>213</v>
      </c>
      <c r="I68" s="397" t="s">
        <v>137</v>
      </c>
      <c r="J68" s="81">
        <v>66354427</v>
      </c>
      <c r="K68" s="329">
        <f t="shared" si="1"/>
        <v>8.1889827388600089</v>
      </c>
    </row>
    <row r="69" spans="1:15" ht="18.75" customHeight="1" x14ac:dyDescent="0.4">
      <c r="A69" s="330"/>
      <c r="B69" s="327">
        <v>325</v>
      </c>
      <c r="C69" s="397" t="s">
        <v>93</v>
      </c>
      <c r="D69" s="81">
        <v>8550</v>
      </c>
      <c r="E69" s="329">
        <f t="shared" si="0"/>
        <v>7.1791667714118294E-4</v>
      </c>
      <c r="F69" s="302"/>
      <c r="G69" s="330"/>
      <c r="H69" s="327">
        <v>215</v>
      </c>
      <c r="I69" s="397" t="s">
        <v>138</v>
      </c>
      <c r="J69" s="81">
        <v>3380192</v>
      </c>
      <c r="K69" s="329">
        <f t="shared" si="1"/>
        <v>0.41715881205684574</v>
      </c>
    </row>
    <row r="70" spans="1:15" ht="18.75" customHeight="1" x14ac:dyDescent="0.4">
      <c r="A70" s="330"/>
      <c r="B70" s="327">
        <v>326</v>
      </c>
      <c r="C70" s="397" t="s">
        <v>94</v>
      </c>
      <c r="D70" s="81">
        <v>2844</v>
      </c>
      <c r="E70" s="329">
        <f t="shared" si="0"/>
        <v>2.3880175787011979E-4</v>
      </c>
      <c r="F70" s="302"/>
      <c r="G70" s="330"/>
      <c r="H70" s="327">
        <v>217</v>
      </c>
      <c r="I70" s="397" t="s">
        <v>139</v>
      </c>
      <c r="J70" s="81">
        <v>421163</v>
      </c>
      <c r="K70" s="329">
        <f t="shared" si="1"/>
        <v>5.1976886745574609E-2</v>
      </c>
      <c r="O70" s="102"/>
    </row>
    <row r="71" spans="1:15" ht="18.75" customHeight="1" x14ac:dyDescent="0.4">
      <c r="A71" s="330"/>
      <c r="B71" s="12">
        <v>328</v>
      </c>
      <c r="C71" s="87" t="s">
        <v>344</v>
      </c>
      <c r="D71" s="81">
        <v>856</v>
      </c>
      <c r="E71" s="329">
        <f t="shared" si="0"/>
        <v>7.1875634576941814E-5</v>
      </c>
      <c r="F71" s="385"/>
      <c r="G71" s="330"/>
      <c r="H71" s="327">
        <v>218</v>
      </c>
      <c r="I71" s="397" t="s">
        <v>140</v>
      </c>
      <c r="J71" s="81">
        <v>1109831</v>
      </c>
      <c r="K71" s="329">
        <f t="shared" si="1"/>
        <v>0.13696730290582937</v>
      </c>
    </row>
    <row r="72" spans="1:15" ht="18.75" customHeight="1" x14ac:dyDescent="0.4">
      <c r="A72" s="330"/>
      <c r="B72" s="12">
        <v>329</v>
      </c>
      <c r="C72" s="87" t="s">
        <v>345</v>
      </c>
      <c r="D72" s="81">
        <v>1115</v>
      </c>
      <c r="E72" s="329">
        <f t="shared" si="0"/>
        <v>9.3623052048236131E-5</v>
      </c>
      <c r="F72" s="302"/>
      <c r="G72" s="330"/>
      <c r="H72" s="327">
        <v>220</v>
      </c>
      <c r="I72" s="397" t="s">
        <v>142</v>
      </c>
      <c r="J72" s="81">
        <v>13073091</v>
      </c>
      <c r="K72" s="329">
        <f t="shared" si="1"/>
        <v>1.6133861956572415</v>
      </c>
    </row>
    <row r="73" spans="1:15" ht="18.75" customHeight="1" x14ac:dyDescent="0.4">
      <c r="A73" s="330"/>
      <c r="B73" s="12">
        <v>331</v>
      </c>
      <c r="C73" s="103" t="s">
        <v>99</v>
      </c>
      <c r="D73" s="81">
        <v>250</v>
      </c>
      <c r="E73" s="329">
        <f t="shared" ref="E73:E138" si="2">D73/$D$6*100</f>
        <v>2.0991715705882542E-5</v>
      </c>
      <c r="F73" s="302"/>
      <c r="G73" s="330"/>
      <c r="H73" s="327">
        <v>221</v>
      </c>
      <c r="I73" s="397" t="s">
        <v>143</v>
      </c>
      <c r="J73" s="81">
        <v>94163</v>
      </c>
      <c r="K73" s="329">
        <f t="shared" ref="K73:K136" si="3">J73/$J$6*100</f>
        <v>1.1620915385785413E-2</v>
      </c>
    </row>
    <row r="74" spans="1:15" ht="18.75" customHeight="1" x14ac:dyDescent="0.4">
      <c r="A74" s="330"/>
      <c r="B74" s="12">
        <v>335</v>
      </c>
      <c r="C74" s="104" t="s">
        <v>103</v>
      </c>
      <c r="D74" s="81">
        <v>2001</v>
      </c>
      <c r="E74" s="329">
        <f t="shared" si="2"/>
        <v>1.6801769250988387E-4</v>
      </c>
      <c r="F74" s="302"/>
      <c r="G74" s="330"/>
      <c r="H74" s="327">
        <v>222</v>
      </c>
      <c r="I74" s="397" t="s">
        <v>144</v>
      </c>
      <c r="J74" s="81">
        <v>3298812</v>
      </c>
      <c r="K74" s="329">
        <f t="shared" si="3"/>
        <v>0.40711548193678571</v>
      </c>
    </row>
    <row r="75" spans="1:15" ht="18.75" customHeight="1" x14ac:dyDescent="0.4">
      <c r="A75" s="330"/>
      <c r="B75" s="12">
        <v>337</v>
      </c>
      <c r="C75" s="87" t="s">
        <v>105</v>
      </c>
      <c r="D75" s="105">
        <v>1387</v>
      </c>
      <c r="E75" s="329">
        <f t="shared" si="2"/>
        <v>1.1646203873623634E-4</v>
      </c>
      <c r="F75" s="302"/>
      <c r="G75" s="330"/>
      <c r="H75" s="327">
        <v>225</v>
      </c>
      <c r="I75" s="397" t="s">
        <v>145</v>
      </c>
      <c r="J75" s="81">
        <v>5269389</v>
      </c>
      <c r="K75" s="329">
        <f t="shared" si="3"/>
        <v>0.65030982130760928</v>
      </c>
    </row>
    <row r="76" spans="1:15" ht="18.75" customHeight="1" x14ac:dyDescent="0.4">
      <c r="A76" s="330"/>
      <c r="B76" s="12">
        <v>338</v>
      </c>
      <c r="C76" s="398" t="s">
        <v>365</v>
      </c>
      <c r="D76" s="105">
        <v>1133</v>
      </c>
      <c r="E76" s="329">
        <f t="shared" si="2"/>
        <v>9.513445557905968E-5</v>
      </c>
      <c r="F76" s="302"/>
      <c r="G76" s="330"/>
      <c r="H76" s="327">
        <v>228</v>
      </c>
      <c r="I76" s="397" t="s">
        <v>312</v>
      </c>
      <c r="J76" s="81">
        <v>18229</v>
      </c>
      <c r="K76" s="329">
        <f t="shared" si="3"/>
        <v>2.2496911373626827E-3</v>
      </c>
    </row>
    <row r="77" spans="1:15" ht="18.75" customHeight="1" x14ac:dyDescent="0.4">
      <c r="A77" s="330"/>
      <c r="B77" s="12">
        <v>401</v>
      </c>
      <c r="C77" s="87" t="s">
        <v>107</v>
      </c>
      <c r="D77" s="81">
        <v>359393</v>
      </c>
      <c r="E77" s="329">
        <f t="shared" si="2"/>
        <v>3.0177102730736979E-2</v>
      </c>
      <c r="F77" s="302"/>
      <c r="G77" s="330"/>
      <c r="H77" s="327">
        <v>230</v>
      </c>
      <c r="I77" s="397" t="s">
        <v>147</v>
      </c>
      <c r="J77" s="81">
        <v>11870</v>
      </c>
      <c r="K77" s="329">
        <f t="shared" si="3"/>
        <v>1.4649094190847026E-3</v>
      </c>
    </row>
    <row r="78" spans="1:15" ht="18.75" customHeight="1" x14ac:dyDescent="0.4">
      <c r="A78" s="330"/>
      <c r="B78" s="327">
        <v>402</v>
      </c>
      <c r="C78" s="397" t="s">
        <v>108</v>
      </c>
      <c r="D78" s="81">
        <v>721</v>
      </c>
      <c r="E78" s="329">
        <f t="shared" si="2"/>
        <v>6.0540108095765256E-5</v>
      </c>
      <c r="F78" s="302"/>
      <c r="G78" s="330"/>
      <c r="H78" s="327">
        <v>233</v>
      </c>
      <c r="I78" s="397" t="s">
        <v>148</v>
      </c>
      <c r="J78" s="81">
        <v>1088</v>
      </c>
      <c r="K78" s="329">
        <f t="shared" si="3"/>
        <v>1.3427307901972676E-4</v>
      </c>
    </row>
    <row r="79" spans="1:15" ht="18.75" customHeight="1" x14ac:dyDescent="0.4">
      <c r="A79" s="330"/>
      <c r="B79" s="327">
        <v>403</v>
      </c>
      <c r="C79" s="397" t="s">
        <v>343</v>
      </c>
      <c r="D79" s="81">
        <v>2787</v>
      </c>
      <c r="E79" s="329">
        <f t="shared" si="2"/>
        <v>2.3401564668917859E-4</v>
      </c>
      <c r="F79" s="302"/>
      <c r="G79" s="330"/>
      <c r="H79" s="327">
        <v>234</v>
      </c>
      <c r="I79" s="397" t="s">
        <v>149</v>
      </c>
      <c r="J79" s="81">
        <v>1054046</v>
      </c>
      <c r="K79" s="329">
        <f t="shared" si="3"/>
        <v>0.13008272228715709</v>
      </c>
    </row>
    <row r="80" spans="1:15" ht="18.75" customHeight="1" x14ac:dyDescent="0.4">
      <c r="A80" s="330"/>
      <c r="B80" s="12">
        <v>405</v>
      </c>
      <c r="C80" s="87" t="s">
        <v>111</v>
      </c>
      <c r="D80" s="81">
        <v>3110</v>
      </c>
      <c r="E80" s="329">
        <f t="shared" si="2"/>
        <v>2.6113694338117887E-4</v>
      </c>
      <c r="F80" s="302"/>
      <c r="G80" s="330"/>
      <c r="H80" s="327">
        <v>241</v>
      </c>
      <c r="I80" s="397" t="s">
        <v>150</v>
      </c>
      <c r="J80" s="81">
        <v>32973</v>
      </c>
      <c r="K80" s="329">
        <f t="shared" si="3"/>
        <v>4.0692888184903032E-3</v>
      </c>
    </row>
    <row r="81" spans="1:11" ht="18.75" customHeight="1" x14ac:dyDescent="0.4">
      <c r="A81" s="330"/>
      <c r="B81" s="12">
        <v>406</v>
      </c>
      <c r="C81" s="87" t="s">
        <v>112</v>
      </c>
      <c r="D81" s="81">
        <v>97057</v>
      </c>
      <c r="E81" s="329">
        <f t="shared" si="2"/>
        <v>8.149571805063368E-3</v>
      </c>
      <c r="F81" s="302"/>
      <c r="G81" s="330"/>
      <c r="H81" s="327">
        <v>242</v>
      </c>
      <c r="I81" s="397" t="s">
        <v>151</v>
      </c>
      <c r="J81" s="81">
        <v>447055</v>
      </c>
      <c r="K81" s="329">
        <f t="shared" si="3"/>
        <v>5.5172289835628621E-2</v>
      </c>
    </row>
    <row r="82" spans="1:11" ht="18.75" customHeight="1" x14ac:dyDescent="0.4">
      <c r="A82" s="330"/>
      <c r="B82" s="327">
        <v>407</v>
      </c>
      <c r="C82" s="397" t="s">
        <v>113</v>
      </c>
      <c r="D82" s="81">
        <v>301063</v>
      </c>
      <c r="E82" s="329">
        <f t="shared" si="2"/>
        <v>2.5279315622240464E-2</v>
      </c>
      <c r="F82" s="302"/>
      <c r="G82" s="330"/>
      <c r="H82" s="327">
        <v>243</v>
      </c>
      <c r="I82" s="397" t="s">
        <v>152</v>
      </c>
      <c r="J82" s="81">
        <v>33838</v>
      </c>
      <c r="K82" s="329">
        <f t="shared" si="3"/>
        <v>4.1760408528212448E-3</v>
      </c>
    </row>
    <row r="83" spans="1:11" ht="18.75" customHeight="1" x14ac:dyDescent="0.4">
      <c r="A83" s="330"/>
      <c r="B83" s="327">
        <v>408</v>
      </c>
      <c r="C83" s="397" t="s">
        <v>114</v>
      </c>
      <c r="D83" s="81">
        <v>33757</v>
      </c>
      <c r="E83" s="329">
        <f t="shared" si="2"/>
        <v>2.834469388333908E-3</v>
      </c>
      <c r="F83" s="302"/>
      <c r="G83" s="330"/>
      <c r="H83" s="327">
        <v>244</v>
      </c>
      <c r="I83" s="397" t="s">
        <v>153</v>
      </c>
      <c r="J83" s="81">
        <v>1091851</v>
      </c>
      <c r="K83" s="329">
        <f t="shared" si="3"/>
        <v>0.13474834154482324</v>
      </c>
    </row>
    <row r="84" spans="1:11" ht="18.75" customHeight="1" x14ac:dyDescent="0.4">
      <c r="A84" s="330"/>
      <c r="B84" s="327">
        <v>409</v>
      </c>
      <c r="C84" s="397" t="s">
        <v>115</v>
      </c>
      <c r="D84" s="81">
        <v>356738</v>
      </c>
      <c r="E84" s="329">
        <f t="shared" si="2"/>
        <v>2.9954170709940504E-2</v>
      </c>
      <c r="F84" s="302"/>
      <c r="G84" s="330"/>
      <c r="H84" s="327">
        <v>247</v>
      </c>
      <c r="I84" s="397" t="s">
        <v>313</v>
      </c>
      <c r="J84" s="81">
        <v>21242</v>
      </c>
      <c r="K84" s="329">
        <f t="shared" si="3"/>
        <v>2.6215337725524223E-3</v>
      </c>
    </row>
    <row r="85" spans="1:11" ht="18.75" customHeight="1" x14ac:dyDescent="0.4">
      <c r="A85" s="330"/>
      <c r="B85" s="327">
        <v>410</v>
      </c>
      <c r="C85" s="397" t="s">
        <v>116</v>
      </c>
      <c r="D85" s="81">
        <v>5806596</v>
      </c>
      <c r="E85" s="329">
        <f t="shared" si="2"/>
        <v>0.48756164980365896</v>
      </c>
      <c r="F85" s="302"/>
      <c r="G85" s="330"/>
      <c r="H85" s="332"/>
      <c r="I85" s="333" t="s">
        <v>158</v>
      </c>
      <c r="J85" s="334">
        <f>J60+J61+J63+J64+J65+J66+J67+J68+J70+J71+J72+J73+J74+J75+J77+J78+J81+J80</f>
        <v>115856694</v>
      </c>
      <c r="K85" s="335">
        <f t="shared" si="3"/>
        <v>14.298193959950645</v>
      </c>
    </row>
    <row r="86" spans="1:11" ht="18.75" customHeight="1" x14ac:dyDescent="0.4">
      <c r="A86" s="330"/>
      <c r="B86" s="327">
        <v>411</v>
      </c>
      <c r="C86" s="397" t="s">
        <v>117</v>
      </c>
      <c r="D86" s="81">
        <v>250214</v>
      </c>
      <c r="E86" s="329">
        <f t="shared" si="2"/>
        <v>2.1009684614526777E-2</v>
      </c>
      <c r="F86" s="302"/>
      <c r="G86" s="330"/>
      <c r="H86" s="332"/>
      <c r="I86" s="333" t="s">
        <v>159</v>
      </c>
      <c r="J86" s="334">
        <f>J58+J59+J69</f>
        <v>4929899</v>
      </c>
      <c r="K86" s="335">
        <f t="shared" si="3"/>
        <v>0.60841242461973521</v>
      </c>
    </row>
    <row r="87" spans="1:11" ht="18.75" customHeight="1" x14ac:dyDescent="0.4">
      <c r="A87" s="330"/>
      <c r="B87" s="327">
        <v>412</v>
      </c>
      <c r="C87" s="397" t="s">
        <v>118</v>
      </c>
      <c r="D87" s="81">
        <v>7917</v>
      </c>
      <c r="E87" s="329">
        <f t="shared" si="2"/>
        <v>6.6476565297388839E-4</v>
      </c>
      <c r="F87" s="302"/>
      <c r="G87" s="330"/>
      <c r="H87" s="332"/>
      <c r="I87" s="333" t="s">
        <v>286</v>
      </c>
      <c r="J87" s="334">
        <f>J88-J85-J86</f>
        <v>19965329</v>
      </c>
      <c r="K87" s="335">
        <f t="shared" si="3"/>
        <v>2.463976285360149</v>
      </c>
    </row>
    <row r="88" spans="1:11" ht="18.75" customHeight="1" thickBot="1" x14ac:dyDescent="0.45">
      <c r="A88" s="330"/>
      <c r="B88" s="327">
        <v>413</v>
      </c>
      <c r="C88" s="397" t="s">
        <v>119</v>
      </c>
      <c r="D88" s="143">
        <v>873361</v>
      </c>
      <c r="E88" s="329">
        <f t="shared" si="2"/>
        <v>7.333338328242113E-2</v>
      </c>
      <c r="F88" s="302"/>
      <c r="G88" s="337" t="s">
        <v>160</v>
      </c>
      <c r="H88" s="338" t="s">
        <v>161</v>
      </c>
      <c r="I88" s="339"/>
      <c r="J88" s="340">
        <f>SUM(J58:J84)</f>
        <v>140751922</v>
      </c>
      <c r="K88" s="341">
        <f t="shared" si="3"/>
        <v>17.370582669930528</v>
      </c>
    </row>
    <row r="89" spans="1:11" ht="18.75" customHeight="1" thickBot="1" x14ac:dyDescent="0.45">
      <c r="A89" s="337" t="s">
        <v>316</v>
      </c>
      <c r="B89" s="338" t="s">
        <v>123</v>
      </c>
      <c r="C89" s="339"/>
      <c r="D89" s="340">
        <f>SUM(D54:D88)</f>
        <v>23514557</v>
      </c>
      <c r="E89" s="341">
        <f t="shared" si="2"/>
        <v>1.974443581975081</v>
      </c>
      <c r="F89" s="302"/>
      <c r="G89" s="330" t="s">
        <v>162</v>
      </c>
      <c r="H89" s="360">
        <v>150</v>
      </c>
      <c r="I89" s="361" t="s">
        <v>163</v>
      </c>
      <c r="J89" s="399">
        <v>808</v>
      </c>
      <c r="K89" s="329">
        <f t="shared" si="3"/>
        <v>9.9717507213179424E-5</v>
      </c>
    </row>
    <row r="90" spans="1:11" ht="18.75" customHeight="1" x14ac:dyDescent="0.4">
      <c r="A90" s="330" t="s">
        <v>124</v>
      </c>
      <c r="B90" s="342">
        <v>201</v>
      </c>
      <c r="C90" s="396" t="s">
        <v>125</v>
      </c>
      <c r="D90" s="143">
        <v>9990</v>
      </c>
      <c r="E90" s="345">
        <f t="shared" si="2"/>
        <v>8.3882895960706635E-4</v>
      </c>
      <c r="F90" s="302"/>
      <c r="G90" s="330" t="s">
        <v>164</v>
      </c>
      <c r="H90" s="342">
        <v>151</v>
      </c>
      <c r="I90" s="344" t="s">
        <v>165</v>
      </c>
      <c r="J90" s="88">
        <v>1871</v>
      </c>
      <c r="K90" s="329">
        <f t="shared" si="3"/>
        <v>2.3090526732160731E-4</v>
      </c>
    </row>
    <row r="91" spans="1:11" ht="18.75" customHeight="1" x14ac:dyDescent="0.4">
      <c r="A91" s="371"/>
      <c r="B91" s="327">
        <v>202</v>
      </c>
      <c r="C91" s="397" t="s">
        <v>126</v>
      </c>
      <c r="D91" s="81">
        <v>867244</v>
      </c>
      <c r="E91" s="329">
        <f t="shared" si="2"/>
        <v>7.2819757982529598E-2</v>
      </c>
      <c r="F91" s="302"/>
      <c r="G91" s="330"/>
      <c r="H91" s="342">
        <v>152</v>
      </c>
      <c r="I91" s="344" t="s">
        <v>337</v>
      </c>
      <c r="J91" s="81">
        <v>1281</v>
      </c>
      <c r="K91" s="329">
        <f t="shared" si="3"/>
        <v>1.58091741014954E-4</v>
      </c>
    </row>
    <row r="92" spans="1:11" ht="18.75" customHeight="1" x14ac:dyDescent="0.4">
      <c r="A92" s="330"/>
      <c r="B92" s="327">
        <v>203</v>
      </c>
      <c r="C92" s="397" t="s">
        <v>127</v>
      </c>
      <c r="D92" s="81">
        <v>2451991</v>
      </c>
      <c r="E92" s="329">
        <f t="shared" si="2"/>
        <v>0.20588599194153057</v>
      </c>
      <c r="F92" s="302"/>
      <c r="G92" s="330"/>
      <c r="H92" s="342">
        <v>153</v>
      </c>
      <c r="I92" s="344" t="s">
        <v>167</v>
      </c>
      <c r="J92" s="81">
        <v>2689</v>
      </c>
      <c r="K92" s="329">
        <f t="shared" si="3"/>
        <v>3.3185690209930628E-4</v>
      </c>
    </row>
    <row r="93" spans="1:11" ht="18.75" customHeight="1" x14ac:dyDescent="0.4">
      <c r="A93" s="330"/>
      <c r="B93" s="327">
        <v>204</v>
      </c>
      <c r="C93" s="397" t="s">
        <v>128</v>
      </c>
      <c r="D93" s="81">
        <v>1119773</v>
      </c>
      <c r="E93" s="329">
        <f t="shared" si="2"/>
        <v>9.4023825884492845E-2</v>
      </c>
      <c r="F93" s="302"/>
      <c r="G93" s="330"/>
      <c r="H93" s="342">
        <v>156</v>
      </c>
      <c r="I93" s="388" t="s">
        <v>170</v>
      </c>
      <c r="J93" s="81">
        <v>1239</v>
      </c>
      <c r="K93" s="329">
        <f t="shared" si="3"/>
        <v>1.5290840524397192E-4</v>
      </c>
    </row>
    <row r="94" spans="1:11" ht="18.75" customHeight="1" x14ac:dyDescent="0.4">
      <c r="A94" s="330"/>
      <c r="B94" s="327">
        <v>205</v>
      </c>
      <c r="C94" s="397" t="s">
        <v>129</v>
      </c>
      <c r="D94" s="81">
        <v>32770250</v>
      </c>
      <c r="E94" s="329">
        <f t="shared" si="2"/>
        <v>2.7516150864427895</v>
      </c>
      <c r="F94" s="302"/>
      <c r="G94" s="330"/>
      <c r="H94" s="327">
        <v>157</v>
      </c>
      <c r="I94" s="328" t="s">
        <v>315</v>
      </c>
      <c r="J94" s="81">
        <v>400</v>
      </c>
      <c r="K94" s="329">
        <f t="shared" si="3"/>
        <v>4.9365102580781894E-5</v>
      </c>
    </row>
    <row r="95" spans="1:11" ht="18.75" customHeight="1" x14ac:dyDescent="0.4">
      <c r="A95" s="330"/>
      <c r="B95" s="327">
        <v>206</v>
      </c>
      <c r="C95" s="397" t="s">
        <v>130</v>
      </c>
      <c r="D95" s="81">
        <v>795188</v>
      </c>
      <c r="E95" s="329">
        <f t="shared" si="2"/>
        <v>6.6769441714917305E-2</v>
      </c>
      <c r="F95" s="302"/>
      <c r="G95" s="371"/>
      <c r="H95" s="327">
        <v>223</v>
      </c>
      <c r="I95" s="328" t="s">
        <v>172</v>
      </c>
      <c r="J95" s="81">
        <v>3169434</v>
      </c>
      <c r="K95" s="329">
        <f t="shared" si="3"/>
        <v>0.39114858633254468</v>
      </c>
    </row>
    <row r="96" spans="1:11" ht="18.75" customHeight="1" x14ac:dyDescent="0.4">
      <c r="A96" s="330"/>
      <c r="B96" s="327">
        <v>207</v>
      </c>
      <c r="C96" s="397" t="s">
        <v>131</v>
      </c>
      <c r="D96" s="81">
        <v>10970669</v>
      </c>
      <c r="E96" s="329">
        <f t="shared" si="2"/>
        <v>0.92117265900535494</v>
      </c>
      <c r="F96" s="302"/>
      <c r="G96" s="371"/>
      <c r="H96" s="327">
        <v>224</v>
      </c>
      <c r="I96" s="328" t="s">
        <v>173</v>
      </c>
      <c r="J96" s="81">
        <v>66020</v>
      </c>
      <c r="K96" s="329">
        <f t="shared" si="3"/>
        <v>8.1477101809580513E-3</v>
      </c>
    </row>
    <row r="97" spans="1:11" ht="18.75" customHeight="1" x14ac:dyDescent="0.4">
      <c r="A97" s="330"/>
      <c r="B97" s="327">
        <v>208</v>
      </c>
      <c r="C97" s="397" t="s">
        <v>132</v>
      </c>
      <c r="D97" s="81">
        <v>15669091</v>
      </c>
      <c r="E97" s="329">
        <f t="shared" si="2"/>
        <v>1.3156844145664113</v>
      </c>
      <c r="F97" s="302"/>
      <c r="G97" s="371"/>
      <c r="H97" s="327">
        <v>227</v>
      </c>
      <c r="I97" s="328" t="s">
        <v>174</v>
      </c>
      <c r="J97" s="81">
        <v>5618832</v>
      </c>
      <c r="K97" s="329">
        <f t="shared" si="3"/>
        <v>0.6934355451604497</v>
      </c>
    </row>
    <row r="98" spans="1:11" ht="18.75" customHeight="1" x14ac:dyDescent="0.4">
      <c r="A98" s="330"/>
      <c r="B98" s="327">
        <v>209</v>
      </c>
      <c r="C98" s="397" t="s">
        <v>133</v>
      </c>
      <c r="D98" s="81">
        <v>11154</v>
      </c>
      <c r="E98" s="329">
        <f t="shared" si="2"/>
        <v>9.3656638793365558E-4</v>
      </c>
      <c r="F98" s="302"/>
      <c r="G98" s="371"/>
      <c r="H98" s="327">
        <v>229</v>
      </c>
      <c r="I98" s="328" t="s">
        <v>175</v>
      </c>
      <c r="J98" s="81">
        <v>5181</v>
      </c>
      <c r="K98" s="329">
        <f t="shared" si="3"/>
        <v>6.3940149117757751E-4</v>
      </c>
    </row>
    <row r="99" spans="1:11" ht="18.75" customHeight="1" x14ac:dyDescent="0.4">
      <c r="A99" s="330"/>
      <c r="B99" s="327">
        <v>210</v>
      </c>
      <c r="C99" s="397" t="s">
        <v>134</v>
      </c>
      <c r="D99" s="81">
        <v>8867994</v>
      </c>
      <c r="E99" s="329">
        <f t="shared" si="2"/>
        <v>0.74461763571788864</v>
      </c>
      <c r="F99" s="302"/>
      <c r="G99" s="330"/>
      <c r="H99" s="327">
        <v>231</v>
      </c>
      <c r="I99" s="328" t="s">
        <v>176</v>
      </c>
      <c r="J99" s="81">
        <v>2830161</v>
      </c>
      <c r="K99" s="329">
        <f t="shared" si="3"/>
        <v>0.34927797021282064</v>
      </c>
    </row>
    <row r="100" spans="1:11" ht="18.75" customHeight="1" x14ac:dyDescent="0.4">
      <c r="A100" s="330"/>
      <c r="B100" s="327">
        <v>213</v>
      </c>
      <c r="C100" s="397" t="s">
        <v>137</v>
      </c>
      <c r="D100" s="81">
        <v>58512768</v>
      </c>
      <c r="E100" s="329">
        <f t="shared" si="2"/>
        <v>4.9131335640810461</v>
      </c>
      <c r="F100" s="400"/>
      <c r="G100" s="401"/>
      <c r="H100" s="327">
        <v>232</v>
      </c>
      <c r="I100" s="328" t="s">
        <v>177</v>
      </c>
      <c r="J100" s="81">
        <v>195637</v>
      </c>
      <c r="K100" s="329">
        <f t="shared" si="3"/>
        <v>2.4144101433991066E-2</v>
      </c>
    </row>
    <row r="101" spans="1:11" ht="18.75" customHeight="1" x14ac:dyDescent="0.4">
      <c r="A101" s="330"/>
      <c r="B101" s="327">
        <v>215</v>
      </c>
      <c r="C101" s="397" t="s">
        <v>138</v>
      </c>
      <c r="D101" s="81">
        <v>1664261</v>
      </c>
      <c r="E101" s="329">
        <f t="shared" si="2"/>
        <v>0.13974277508955116</v>
      </c>
      <c r="F101" s="400"/>
      <c r="G101" s="330"/>
      <c r="H101" s="327">
        <v>235</v>
      </c>
      <c r="I101" s="328" t="s">
        <v>178</v>
      </c>
      <c r="J101" s="81">
        <v>60751</v>
      </c>
      <c r="K101" s="329">
        <f t="shared" si="3"/>
        <v>7.4974483672127024E-3</v>
      </c>
    </row>
    <row r="102" spans="1:11" ht="18.75" customHeight="1" x14ac:dyDescent="0.4">
      <c r="A102" s="330"/>
      <c r="B102" s="327">
        <v>217</v>
      </c>
      <c r="C102" s="397" t="s">
        <v>139</v>
      </c>
      <c r="D102" s="81">
        <v>535399</v>
      </c>
      <c r="E102" s="329">
        <f t="shared" si="2"/>
        <v>4.495577438885523E-2</v>
      </c>
      <c r="F102" s="400"/>
      <c r="G102" s="330"/>
      <c r="H102" s="327">
        <v>236</v>
      </c>
      <c r="I102" s="328" t="s">
        <v>179</v>
      </c>
      <c r="J102" s="81">
        <v>22516</v>
      </c>
      <c r="K102" s="329">
        <f t="shared" si="3"/>
        <v>2.7787616242722127E-3</v>
      </c>
    </row>
    <row r="103" spans="1:11" ht="18.75" customHeight="1" x14ac:dyDescent="0.4">
      <c r="A103" s="330"/>
      <c r="B103" s="327">
        <v>218</v>
      </c>
      <c r="C103" s="397" t="s">
        <v>140</v>
      </c>
      <c r="D103" s="81">
        <v>7264133</v>
      </c>
      <c r="E103" s="329">
        <f t="shared" si="2"/>
        <v>0.60994645914287871</v>
      </c>
      <c r="F103" s="400"/>
      <c r="G103" s="330"/>
      <c r="H103" s="327">
        <v>237</v>
      </c>
      <c r="I103" s="328" t="s">
        <v>180</v>
      </c>
      <c r="J103" s="81">
        <v>124097</v>
      </c>
      <c r="K103" s="329">
        <f t="shared" si="3"/>
        <v>1.5315152837418227E-2</v>
      </c>
    </row>
    <row r="104" spans="1:11" ht="18.75" customHeight="1" x14ac:dyDescent="0.4">
      <c r="A104" s="330"/>
      <c r="B104" s="327">
        <v>219</v>
      </c>
      <c r="C104" s="397" t="s">
        <v>141</v>
      </c>
      <c r="D104" s="81">
        <v>3498</v>
      </c>
      <c r="E104" s="329">
        <f t="shared" si="2"/>
        <v>2.9371608615670852E-4</v>
      </c>
      <c r="F104" s="400"/>
      <c r="G104" s="330"/>
      <c r="H104" s="327">
        <v>238</v>
      </c>
      <c r="I104" s="328" t="s">
        <v>181</v>
      </c>
      <c r="J104" s="81">
        <v>21977</v>
      </c>
      <c r="K104" s="329">
        <f t="shared" si="3"/>
        <v>2.712242148544609E-3</v>
      </c>
    </row>
    <row r="105" spans="1:11" ht="18.75" customHeight="1" x14ac:dyDescent="0.4">
      <c r="A105" s="330"/>
      <c r="B105" s="327">
        <v>220</v>
      </c>
      <c r="C105" s="397" t="s">
        <v>142</v>
      </c>
      <c r="D105" s="81">
        <v>8039164</v>
      </c>
      <c r="E105" s="329">
        <f t="shared" si="2"/>
        <v>0.67502338080386204</v>
      </c>
      <c r="F105" s="400"/>
      <c r="G105" s="330"/>
      <c r="H105" s="327">
        <v>240</v>
      </c>
      <c r="I105" s="328" t="s">
        <v>183</v>
      </c>
      <c r="J105" s="81">
        <v>1904</v>
      </c>
      <c r="K105" s="329">
        <f t="shared" si="3"/>
        <v>2.349778882845218E-4</v>
      </c>
    </row>
    <row r="106" spans="1:11" ht="18.75" customHeight="1" x14ac:dyDescent="0.4">
      <c r="A106" s="330"/>
      <c r="B106" s="327">
        <v>221</v>
      </c>
      <c r="C106" s="397" t="s">
        <v>143</v>
      </c>
      <c r="D106" s="81">
        <v>157383</v>
      </c>
      <c r="E106" s="329">
        <f t="shared" si="2"/>
        <v>1.3214956771755647E-2</v>
      </c>
      <c r="F106" s="400"/>
      <c r="G106" s="330"/>
      <c r="H106" s="327">
        <v>245</v>
      </c>
      <c r="I106" s="328" t="s">
        <v>184</v>
      </c>
      <c r="J106" s="81">
        <v>1795896</v>
      </c>
      <c r="K106" s="329">
        <f t="shared" si="3"/>
        <v>0.22163647566103969</v>
      </c>
    </row>
    <row r="107" spans="1:11" ht="18.75" customHeight="1" x14ac:dyDescent="0.4">
      <c r="A107" s="330"/>
      <c r="B107" s="327">
        <v>222</v>
      </c>
      <c r="C107" s="397" t="s">
        <v>144</v>
      </c>
      <c r="D107" s="81">
        <v>527466</v>
      </c>
      <c r="E107" s="329">
        <f t="shared" si="2"/>
        <v>4.428966526607616E-2</v>
      </c>
      <c r="F107" s="400"/>
      <c r="G107" s="330"/>
      <c r="H107" s="327">
        <v>246</v>
      </c>
      <c r="I107" s="328" t="s">
        <v>185</v>
      </c>
      <c r="J107" s="81">
        <v>1095050</v>
      </c>
      <c r="K107" s="329">
        <f t="shared" si="3"/>
        <v>0.13514313895271304</v>
      </c>
    </row>
    <row r="108" spans="1:11" ht="18.75" customHeight="1" x14ac:dyDescent="0.4">
      <c r="A108" s="330"/>
      <c r="B108" s="327">
        <v>225</v>
      </c>
      <c r="C108" s="397" t="s">
        <v>145</v>
      </c>
      <c r="D108" s="81">
        <v>2012871</v>
      </c>
      <c r="E108" s="329">
        <f t="shared" si="2"/>
        <v>0.169014463138462</v>
      </c>
      <c r="F108" s="400"/>
      <c r="G108" s="330"/>
      <c r="H108" s="332"/>
      <c r="I108" s="333" t="s">
        <v>287</v>
      </c>
      <c r="J108" s="334">
        <f>J95+J97+J99+J100+J101+J102+J103+J106+J107</f>
        <v>14912374</v>
      </c>
      <c r="K108" s="335">
        <f t="shared" si="3"/>
        <v>1.8403771805824622</v>
      </c>
    </row>
    <row r="109" spans="1:11" ht="18.75" customHeight="1" x14ac:dyDescent="0.4">
      <c r="A109" s="330"/>
      <c r="B109" s="327">
        <v>228</v>
      </c>
      <c r="C109" s="397" t="s">
        <v>312</v>
      </c>
      <c r="D109" s="81">
        <v>48690</v>
      </c>
      <c r="E109" s="329">
        <f t="shared" si="2"/>
        <v>4.0883465508776834E-3</v>
      </c>
      <c r="F109" s="400"/>
      <c r="G109" s="336"/>
      <c r="H109" s="332"/>
      <c r="I109" s="333" t="s">
        <v>281</v>
      </c>
      <c r="J109" s="334">
        <f>J110-J108</f>
        <v>103370</v>
      </c>
      <c r="K109" s="335">
        <f t="shared" si="3"/>
        <v>1.2757176634438561E-2</v>
      </c>
    </row>
    <row r="110" spans="1:11" ht="18.75" customHeight="1" thickBot="1" x14ac:dyDescent="0.45">
      <c r="A110" s="330"/>
      <c r="B110" s="327">
        <v>230</v>
      </c>
      <c r="C110" s="397" t="s">
        <v>147</v>
      </c>
      <c r="D110" s="81">
        <v>72197</v>
      </c>
      <c r="E110" s="329">
        <f t="shared" si="2"/>
        <v>6.0621555952704072E-3</v>
      </c>
      <c r="F110" s="400"/>
      <c r="G110" s="337" t="s">
        <v>288</v>
      </c>
      <c r="H110" s="338" t="s">
        <v>188</v>
      </c>
      <c r="I110" s="339"/>
      <c r="J110" s="340">
        <f>SUM(J89:J107)</f>
        <v>15015744</v>
      </c>
      <c r="K110" s="341">
        <f t="shared" si="3"/>
        <v>1.8531343572169006</v>
      </c>
    </row>
    <row r="111" spans="1:11" ht="18.75" customHeight="1" x14ac:dyDescent="0.4">
      <c r="A111" s="330"/>
      <c r="B111" s="327">
        <v>233</v>
      </c>
      <c r="C111" s="397" t="s">
        <v>148</v>
      </c>
      <c r="D111" s="81">
        <v>22100</v>
      </c>
      <c r="E111" s="329">
        <f t="shared" si="2"/>
        <v>1.8556676684000168E-3</v>
      </c>
      <c r="F111" s="400"/>
      <c r="G111" s="330" t="s">
        <v>189</v>
      </c>
      <c r="H111" s="342">
        <v>133</v>
      </c>
      <c r="I111" s="344" t="s">
        <v>190</v>
      </c>
      <c r="J111" s="88">
        <v>25103</v>
      </c>
      <c r="K111" s="329">
        <f t="shared" si="3"/>
        <v>3.0980304252134199E-3</v>
      </c>
    </row>
    <row r="112" spans="1:11" ht="18.75" customHeight="1" x14ac:dyDescent="0.4">
      <c r="A112" s="330"/>
      <c r="B112" s="327">
        <v>234</v>
      </c>
      <c r="C112" s="397" t="s">
        <v>149</v>
      </c>
      <c r="D112" s="81">
        <v>8838093</v>
      </c>
      <c r="E112" s="329">
        <f t="shared" si="2"/>
        <v>0.74210694255260223</v>
      </c>
      <c r="F112" s="400"/>
      <c r="G112" s="330"/>
      <c r="H112" s="342">
        <v>134</v>
      </c>
      <c r="I112" s="344" t="s">
        <v>191</v>
      </c>
      <c r="J112" s="81">
        <v>2498</v>
      </c>
      <c r="K112" s="329">
        <f t="shared" si="3"/>
        <v>3.0828506561698292E-4</v>
      </c>
    </row>
    <row r="113" spans="1:11" ht="18.75" customHeight="1" x14ac:dyDescent="0.4">
      <c r="A113" s="330"/>
      <c r="B113" s="327">
        <v>241</v>
      </c>
      <c r="C113" s="397" t="s">
        <v>150</v>
      </c>
      <c r="D113" s="81">
        <v>45209</v>
      </c>
      <c r="E113" s="329">
        <f t="shared" si="2"/>
        <v>3.7960579013889754E-3</v>
      </c>
      <c r="F113" s="302"/>
      <c r="G113" s="330"/>
      <c r="H113" s="327">
        <v>135</v>
      </c>
      <c r="I113" s="328" t="s">
        <v>192</v>
      </c>
      <c r="J113" s="81">
        <v>2795</v>
      </c>
      <c r="K113" s="329">
        <f t="shared" si="3"/>
        <v>3.4493865428321347E-4</v>
      </c>
    </row>
    <row r="114" spans="1:11" ht="18.75" customHeight="1" x14ac:dyDescent="0.4">
      <c r="A114" s="330"/>
      <c r="B114" s="327">
        <v>242</v>
      </c>
      <c r="C114" s="397" t="s">
        <v>151</v>
      </c>
      <c r="D114" s="81">
        <v>98347</v>
      </c>
      <c r="E114" s="329">
        <f t="shared" si="2"/>
        <v>8.2578890581057225E-3</v>
      </c>
      <c r="F114" s="302"/>
      <c r="G114" s="330"/>
      <c r="H114" s="327">
        <v>137</v>
      </c>
      <c r="I114" s="328" t="s">
        <v>193</v>
      </c>
      <c r="J114" s="81">
        <v>9867</v>
      </c>
      <c r="K114" s="329">
        <f t="shared" si="3"/>
        <v>1.2177136679114374E-3</v>
      </c>
    </row>
    <row r="115" spans="1:11" ht="18.75" customHeight="1" x14ac:dyDescent="0.4">
      <c r="A115" s="330"/>
      <c r="B115" s="327">
        <v>243</v>
      </c>
      <c r="C115" s="397" t="s">
        <v>346</v>
      </c>
      <c r="D115" s="81">
        <v>1547</v>
      </c>
      <c r="E115" s="329">
        <f t="shared" si="2"/>
        <v>1.2989673678800117E-4</v>
      </c>
      <c r="F115" s="302"/>
      <c r="G115" s="330"/>
      <c r="H115" s="327">
        <v>138</v>
      </c>
      <c r="I115" s="328" t="s">
        <v>194</v>
      </c>
      <c r="J115" s="81">
        <v>1459</v>
      </c>
      <c r="K115" s="329">
        <f t="shared" si="3"/>
        <v>1.8005921166340197E-4</v>
      </c>
    </row>
    <row r="116" spans="1:11" ht="18.75" customHeight="1" x14ac:dyDescent="0.4">
      <c r="A116" s="330"/>
      <c r="B116" s="327">
        <v>244</v>
      </c>
      <c r="C116" s="402" t="s">
        <v>347</v>
      </c>
      <c r="D116" s="81">
        <v>1772</v>
      </c>
      <c r="E116" s="329">
        <f t="shared" si="2"/>
        <v>1.4878928092329545E-4</v>
      </c>
      <c r="F116" s="302"/>
      <c r="G116" s="330"/>
      <c r="H116" s="327">
        <v>140</v>
      </c>
      <c r="I116" s="328" t="s">
        <v>195</v>
      </c>
      <c r="J116" s="81">
        <v>654</v>
      </c>
      <c r="K116" s="329">
        <f t="shared" si="3"/>
        <v>8.0711942719578392E-5</v>
      </c>
    </row>
    <row r="117" spans="1:11" ht="18.75" customHeight="1" x14ac:dyDescent="0.4">
      <c r="A117" s="330"/>
      <c r="B117" s="327">
        <v>247</v>
      </c>
      <c r="C117" s="397" t="s">
        <v>313</v>
      </c>
      <c r="D117" s="81">
        <v>14802</v>
      </c>
      <c r="E117" s="329">
        <f t="shared" si="2"/>
        <v>1.2428775035138934E-3</v>
      </c>
      <c r="F117" s="302"/>
      <c r="G117" s="330"/>
      <c r="H117" s="327">
        <v>141</v>
      </c>
      <c r="I117" s="328" t="s">
        <v>196</v>
      </c>
      <c r="J117" s="81">
        <v>1306</v>
      </c>
      <c r="K117" s="329">
        <f t="shared" si="3"/>
        <v>1.611770599262529E-4</v>
      </c>
    </row>
    <row r="118" spans="1:11" ht="18.75" customHeight="1" x14ac:dyDescent="0.4">
      <c r="A118" s="330"/>
      <c r="B118" s="327">
        <v>249</v>
      </c>
      <c r="C118" s="397" t="s">
        <v>314</v>
      </c>
      <c r="D118" s="81">
        <v>3221</v>
      </c>
      <c r="E118" s="329">
        <f t="shared" si="2"/>
        <v>2.7045726515459066E-4</v>
      </c>
      <c r="F118" s="302"/>
      <c r="G118" s="330"/>
      <c r="H118" s="327">
        <v>143</v>
      </c>
      <c r="I118" s="328" t="s">
        <v>197</v>
      </c>
      <c r="J118" s="81">
        <v>1835340</v>
      </c>
      <c r="K118" s="329">
        <f t="shared" si="3"/>
        <v>0.2265043684265306</v>
      </c>
    </row>
    <row r="119" spans="1:11" ht="18.75" customHeight="1" x14ac:dyDescent="0.4">
      <c r="A119" s="330"/>
      <c r="B119" s="332"/>
      <c r="C119" s="333" t="s">
        <v>158</v>
      </c>
      <c r="D119" s="334">
        <f>D92+D93+D95+D96+D97+D98+D99+D100+D102+D103+D105+D106+D107+D108+D110+D111+D114+D113</f>
        <v>117172897</v>
      </c>
      <c r="E119" s="335">
        <f t="shared" si="2"/>
        <v>9.838640569034629</v>
      </c>
      <c r="F119" s="302"/>
      <c r="G119" s="330"/>
      <c r="H119" s="327">
        <v>144</v>
      </c>
      <c r="I119" s="328" t="s">
        <v>198</v>
      </c>
      <c r="J119" s="81">
        <v>1127</v>
      </c>
      <c r="K119" s="329">
        <f t="shared" si="3"/>
        <v>1.3908617652135297E-4</v>
      </c>
    </row>
    <row r="120" spans="1:11" ht="18.75" customHeight="1" x14ac:dyDescent="0.4">
      <c r="A120" s="330"/>
      <c r="B120" s="332"/>
      <c r="C120" s="333" t="s">
        <v>159</v>
      </c>
      <c r="D120" s="334">
        <f>D90+D91+D101</f>
        <v>2541495</v>
      </c>
      <c r="E120" s="335">
        <f t="shared" si="2"/>
        <v>0.21340136203168777</v>
      </c>
      <c r="F120" s="302"/>
      <c r="G120" s="330"/>
      <c r="H120" s="327">
        <v>145</v>
      </c>
      <c r="I120" s="328" t="s">
        <v>348</v>
      </c>
      <c r="J120" s="81">
        <v>645</v>
      </c>
      <c r="K120" s="329">
        <f t="shared" si="3"/>
        <v>7.9601227911510803E-5</v>
      </c>
    </row>
    <row r="121" spans="1:11" ht="18.75" customHeight="1" x14ac:dyDescent="0.4">
      <c r="A121" s="330"/>
      <c r="B121" s="332"/>
      <c r="C121" s="333" t="s">
        <v>39</v>
      </c>
      <c r="D121" s="334">
        <f>D122-D119-D120</f>
        <v>41681873</v>
      </c>
      <c r="E121" s="335">
        <f t="shared" si="2"/>
        <v>3.4998961124188059</v>
      </c>
      <c r="F121" s="302"/>
      <c r="G121" s="330"/>
      <c r="H121" s="327">
        <v>146</v>
      </c>
      <c r="I121" s="328" t="s">
        <v>200</v>
      </c>
      <c r="J121" s="81">
        <v>3902</v>
      </c>
      <c r="K121" s="329">
        <f t="shared" si="3"/>
        <v>4.8155657567552738E-4</v>
      </c>
    </row>
    <row r="122" spans="1:11" ht="18.75" customHeight="1" thickBot="1" x14ac:dyDescent="0.45">
      <c r="A122" s="337" t="s">
        <v>317</v>
      </c>
      <c r="B122" s="338" t="s">
        <v>161</v>
      </c>
      <c r="C122" s="339"/>
      <c r="D122" s="340">
        <f>SUM(D90:D118)</f>
        <v>161396265</v>
      </c>
      <c r="E122" s="341">
        <f t="shared" si="2"/>
        <v>13.551938043485123</v>
      </c>
      <c r="F122" s="302"/>
      <c r="G122" s="330"/>
      <c r="H122" s="327">
        <v>147</v>
      </c>
      <c r="I122" s="344" t="s">
        <v>201</v>
      </c>
      <c r="J122" s="88">
        <v>56299</v>
      </c>
      <c r="K122" s="345">
        <f t="shared" si="3"/>
        <v>6.9480147754885993E-3</v>
      </c>
    </row>
    <row r="123" spans="1:11" ht="18.75" customHeight="1" thickBot="1" x14ac:dyDescent="0.45">
      <c r="A123" s="330" t="s">
        <v>162</v>
      </c>
      <c r="B123" s="342">
        <v>150</v>
      </c>
      <c r="C123" s="344" t="s">
        <v>163</v>
      </c>
      <c r="D123" s="143">
        <v>19113</v>
      </c>
      <c r="E123" s="345">
        <f t="shared" si="2"/>
        <v>1.6048586491461323E-3</v>
      </c>
      <c r="F123" s="302"/>
      <c r="G123" s="337" t="s">
        <v>204</v>
      </c>
      <c r="H123" s="338" t="s">
        <v>205</v>
      </c>
      <c r="I123" s="339"/>
      <c r="J123" s="340">
        <f>SUM(J111:J122)</f>
        <v>1940995</v>
      </c>
      <c r="K123" s="341">
        <f t="shared" si="3"/>
        <v>0.23954354320946189</v>
      </c>
    </row>
    <row r="124" spans="1:11" ht="18.75" customHeight="1" x14ac:dyDescent="0.4">
      <c r="A124" s="330" t="s">
        <v>164</v>
      </c>
      <c r="B124" s="327">
        <v>151</v>
      </c>
      <c r="C124" s="328" t="s">
        <v>165</v>
      </c>
      <c r="D124" s="81">
        <v>77582</v>
      </c>
      <c r="E124" s="329">
        <f t="shared" si="2"/>
        <v>6.5143171515751165E-3</v>
      </c>
      <c r="F124" s="302"/>
      <c r="G124" s="330" t="s">
        <v>206</v>
      </c>
      <c r="H124" s="342">
        <v>501</v>
      </c>
      <c r="I124" s="343" t="s">
        <v>207</v>
      </c>
      <c r="J124" s="88">
        <v>561522</v>
      </c>
      <c r="K124" s="329">
        <f t="shared" si="3"/>
        <v>6.9298977828414515E-2</v>
      </c>
    </row>
    <row r="125" spans="1:11" ht="18.75" customHeight="1" x14ac:dyDescent="0.4">
      <c r="A125" s="330"/>
      <c r="B125" s="327">
        <v>152</v>
      </c>
      <c r="C125" s="328" t="s">
        <v>166</v>
      </c>
      <c r="D125" s="81">
        <v>13001</v>
      </c>
      <c r="E125" s="329">
        <f t="shared" si="2"/>
        <v>1.0916531835687157E-3</v>
      </c>
      <c r="F125" s="302"/>
      <c r="G125" s="330"/>
      <c r="H125" s="342">
        <v>502</v>
      </c>
      <c r="I125" s="106" t="s">
        <v>208</v>
      </c>
      <c r="J125" s="89">
        <v>280</v>
      </c>
      <c r="K125" s="329">
        <f t="shared" si="3"/>
        <v>3.4555571806547326E-5</v>
      </c>
    </row>
    <row r="126" spans="1:11" ht="18.75" customHeight="1" x14ac:dyDescent="0.4">
      <c r="A126" s="330"/>
      <c r="B126" s="327">
        <v>153</v>
      </c>
      <c r="C126" s="328" t="s">
        <v>167</v>
      </c>
      <c r="D126" s="81">
        <v>37003</v>
      </c>
      <c r="E126" s="329">
        <f t="shared" si="2"/>
        <v>3.1070258250590868E-3</v>
      </c>
      <c r="F126" s="302"/>
      <c r="G126" s="330"/>
      <c r="H126" s="327">
        <v>504</v>
      </c>
      <c r="I126" s="370" t="s">
        <v>210</v>
      </c>
      <c r="J126" s="81">
        <v>109486</v>
      </c>
      <c r="K126" s="329">
        <f t="shared" si="3"/>
        <v>1.3511969052898715E-2</v>
      </c>
    </row>
    <row r="127" spans="1:11" ht="18.75" customHeight="1" x14ac:dyDescent="0.4">
      <c r="A127" s="330"/>
      <c r="B127" s="327">
        <v>154</v>
      </c>
      <c r="C127" s="328" t="s">
        <v>168</v>
      </c>
      <c r="D127" s="81">
        <v>7129</v>
      </c>
      <c r="E127" s="329">
        <f t="shared" si="2"/>
        <v>5.9859976506894657E-4</v>
      </c>
      <c r="F127" s="302"/>
      <c r="G127" s="330"/>
      <c r="H127" s="327">
        <v>506</v>
      </c>
      <c r="I127" s="370" t="s">
        <v>212</v>
      </c>
      <c r="J127" s="81">
        <v>28768</v>
      </c>
      <c r="K127" s="329">
        <f t="shared" si="3"/>
        <v>3.5503381776098341E-3</v>
      </c>
    </row>
    <row r="128" spans="1:11" ht="18.75" customHeight="1" x14ac:dyDescent="0.4">
      <c r="A128" s="330"/>
      <c r="B128" s="327">
        <v>155</v>
      </c>
      <c r="C128" s="328" t="s">
        <v>169</v>
      </c>
      <c r="D128" s="81">
        <v>2004</v>
      </c>
      <c r="E128" s="329">
        <f t="shared" si="2"/>
        <v>1.6826959309835447E-4</v>
      </c>
      <c r="F128" s="302"/>
      <c r="G128" s="330"/>
      <c r="H128" s="327">
        <v>517</v>
      </c>
      <c r="I128" s="370" t="s">
        <v>223</v>
      </c>
      <c r="J128" s="81">
        <v>1732</v>
      </c>
      <c r="K128" s="329">
        <f t="shared" si="3"/>
        <v>2.1375089417478561E-4</v>
      </c>
    </row>
    <row r="129" spans="1:11" ht="18.75" customHeight="1" x14ac:dyDescent="0.4">
      <c r="A129" s="330"/>
      <c r="B129" s="327">
        <v>156</v>
      </c>
      <c r="C129" s="328" t="s">
        <v>170</v>
      </c>
      <c r="D129" s="81">
        <v>1826</v>
      </c>
      <c r="E129" s="329">
        <f t="shared" si="2"/>
        <v>1.533234915157661E-4</v>
      </c>
      <c r="F129" s="302"/>
      <c r="G129" s="330"/>
      <c r="H129" s="12">
        <v>524</v>
      </c>
      <c r="I129" s="86" t="s">
        <v>230</v>
      </c>
      <c r="J129" s="81">
        <v>7761</v>
      </c>
      <c r="K129" s="329">
        <f t="shared" si="3"/>
        <v>9.5780640282362066E-4</v>
      </c>
    </row>
    <row r="130" spans="1:11" ht="18.75" customHeight="1" x14ac:dyDescent="0.4">
      <c r="A130" s="330"/>
      <c r="B130" s="327">
        <v>157</v>
      </c>
      <c r="C130" s="328" t="s">
        <v>315</v>
      </c>
      <c r="D130" s="81">
        <v>20570</v>
      </c>
      <c r="E130" s="329">
        <f t="shared" si="2"/>
        <v>1.7271983682800157E-3</v>
      </c>
      <c r="F130" s="302"/>
      <c r="G130" s="330"/>
      <c r="H130" s="12">
        <v>526</v>
      </c>
      <c r="I130" s="86" t="s">
        <v>232</v>
      </c>
      <c r="J130" s="81">
        <v>386</v>
      </c>
      <c r="K130" s="329">
        <f t="shared" si="3"/>
        <v>4.7637323990454526E-5</v>
      </c>
    </row>
    <row r="131" spans="1:11" ht="18.75" customHeight="1" x14ac:dyDescent="0.4">
      <c r="A131" s="330"/>
      <c r="B131" s="327">
        <v>223</v>
      </c>
      <c r="C131" s="328" t="s">
        <v>172</v>
      </c>
      <c r="D131" s="81">
        <v>15353422</v>
      </c>
      <c r="E131" s="329">
        <f t="shared" si="2"/>
        <v>1.2891786789457702</v>
      </c>
      <c r="F131" s="302"/>
      <c r="G131" s="330"/>
      <c r="H131" s="327">
        <v>527</v>
      </c>
      <c r="I131" s="86" t="s">
        <v>233</v>
      </c>
      <c r="J131" s="81">
        <v>604</v>
      </c>
      <c r="K131" s="329">
        <f t="shared" si="3"/>
        <v>7.4541304896980659E-5</v>
      </c>
    </row>
    <row r="132" spans="1:11" ht="18.75" customHeight="1" x14ac:dyDescent="0.4">
      <c r="A132" s="330"/>
      <c r="B132" s="327">
        <v>224</v>
      </c>
      <c r="C132" s="328" t="s">
        <v>173</v>
      </c>
      <c r="D132" s="81">
        <v>3971420</v>
      </c>
      <c r="E132" s="329">
        <f t="shared" si="2"/>
        <v>0.33346767835462415</v>
      </c>
      <c r="F132" s="302"/>
      <c r="G132" s="330"/>
      <c r="H132" s="327">
        <v>536</v>
      </c>
      <c r="I132" s="86" t="s">
        <v>349</v>
      </c>
      <c r="J132" s="81">
        <v>533</v>
      </c>
      <c r="K132" s="329">
        <f t="shared" si="3"/>
        <v>6.577899918889187E-5</v>
      </c>
    </row>
    <row r="133" spans="1:11" ht="18.75" customHeight="1" x14ac:dyDescent="0.4">
      <c r="A133" s="330"/>
      <c r="B133" s="327">
        <v>227</v>
      </c>
      <c r="C133" s="328" t="s">
        <v>174</v>
      </c>
      <c r="D133" s="81">
        <v>2571260</v>
      </c>
      <c r="E133" s="329">
        <f t="shared" si="2"/>
        <v>0.21590063570363019</v>
      </c>
      <c r="F133" s="302"/>
      <c r="G133" s="330"/>
      <c r="H133" s="327">
        <v>537</v>
      </c>
      <c r="I133" s="403" t="s">
        <v>243</v>
      </c>
      <c r="J133" s="81">
        <v>436</v>
      </c>
      <c r="K133" s="329">
        <f t="shared" si="3"/>
        <v>5.3807961813052266E-5</v>
      </c>
    </row>
    <row r="134" spans="1:11" ht="18.75" customHeight="1" x14ac:dyDescent="0.4">
      <c r="A134" s="330"/>
      <c r="B134" s="327">
        <v>229</v>
      </c>
      <c r="C134" s="328" t="s">
        <v>366</v>
      </c>
      <c r="D134" s="81">
        <v>4058</v>
      </c>
      <c r="E134" s="329">
        <f t="shared" si="2"/>
        <v>3.4073752933788546E-4</v>
      </c>
      <c r="F134" s="302"/>
      <c r="G134" s="330"/>
      <c r="H134" s="327">
        <v>538</v>
      </c>
      <c r="I134" s="370" t="s">
        <v>244</v>
      </c>
      <c r="J134" s="81">
        <v>87290</v>
      </c>
      <c r="K134" s="329">
        <f t="shared" si="3"/>
        <v>1.0772699510691128E-2</v>
      </c>
    </row>
    <row r="135" spans="1:11" ht="18.75" customHeight="1" x14ac:dyDescent="0.4">
      <c r="A135" s="330"/>
      <c r="B135" s="327">
        <v>231</v>
      </c>
      <c r="C135" s="328" t="s">
        <v>176</v>
      </c>
      <c r="D135" s="81">
        <v>743141</v>
      </c>
      <c r="E135" s="329">
        <f t="shared" si="2"/>
        <v>6.2399218405541031E-2</v>
      </c>
      <c r="F135" s="302"/>
      <c r="G135" s="330"/>
      <c r="H135" s="327">
        <v>539</v>
      </c>
      <c r="I135" s="370" t="s">
        <v>245</v>
      </c>
      <c r="J135" s="81">
        <v>256</v>
      </c>
      <c r="K135" s="329">
        <f t="shared" si="3"/>
        <v>3.1593665651700414E-5</v>
      </c>
    </row>
    <row r="136" spans="1:11" ht="18.75" customHeight="1" x14ac:dyDescent="0.4">
      <c r="A136" s="371"/>
      <c r="B136" s="327">
        <v>232</v>
      </c>
      <c r="C136" s="328" t="s">
        <v>177</v>
      </c>
      <c r="D136" s="81">
        <v>385172</v>
      </c>
      <c r="E136" s="329">
        <f t="shared" si="2"/>
        <v>3.2341684487464759E-2</v>
      </c>
      <c r="F136" s="302"/>
      <c r="G136" s="330"/>
      <c r="H136" s="327">
        <v>540</v>
      </c>
      <c r="I136" s="370" t="s">
        <v>246</v>
      </c>
      <c r="J136" s="81">
        <v>10557</v>
      </c>
      <c r="K136" s="329">
        <f t="shared" si="3"/>
        <v>1.3028684698632861E-3</v>
      </c>
    </row>
    <row r="137" spans="1:11" ht="18.75" customHeight="1" x14ac:dyDescent="0.4">
      <c r="A137" s="371"/>
      <c r="B137" s="327">
        <v>235</v>
      </c>
      <c r="C137" s="328" t="s">
        <v>178</v>
      </c>
      <c r="D137" s="81">
        <v>16933</v>
      </c>
      <c r="E137" s="329">
        <f t="shared" si="2"/>
        <v>1.4218108881908363E-3</v>
      </c>
      <c r="F137" s="302"/>
      <c r="G137" s="330"/>
      <c r="H137" s="327">
        <v>541</v>
      </c>
      <c r="I137" s="370" t="s">
        <v>247</v>
      </c>
      <c r="J137" s="81">
        <v>15753</v>
      </c>
      <c r="K137" s="329">
        <f t="shared" ref="K137:K145" si="4">J137/$J$6*100</f>
        <v>1.9441211523876429E-3</v>
      </c>
    </row>
    <row r="138" spans="1:11" ht="18.75" customHeight="1" x14ac:dyDescent="0.4">
      <c r="A138" s="330"/>
      <c r="B138" s="327">
        <v>236</v>
      </c>
      <c r="C138" s="328" t="s">
        <v>179</v>
      </c>
      <c r="D138" s="81">
        <v>28951</v>
      </c>
      <c r="E138" s="329">
        <f t="shared" si="2"/>
        <v>2.4309246456040217E-3</v>
      </c>
      <c r="F138" s="302"/>
      <c r="G138" s="330"/>
      <c r="H138" s="327">
        <v>542</v>
      </c>
      <c r="I138" s="370" t="s">
        <v>248</v>
      </c>
      <c r="J138" s="81">
        <v>297</v>
      </c>
      <c r="K138" s="329">
        <f t="shared" si="4"/>
        <v>3.6653588666230558E-5</v>
      </c>
    </row>
    <row r="139" spans="1:11" ht="18.75" customHeight="1" x14ac:dyDescent="0.4">
      <c r="A139" s="330"/>
      <c r="B139" s="327">
        <v>237</v>
      </c>
      <c r="C139" s="328" t="s">
        <v>180</v>
      </c>
      <c r="D139" s="81">
        <v>210430</v>
      </c>
      <c r="E139" s="329">
        <f t="shared" ref="E139:E199" si="5">D139/$D$6*100</f>
        <v>1.7669146943955452E-2</v>
      </c>
      <c r="F139" s="302"/>
      <c r="G139" s="330"/>
      <c r="H139" s="327">
        <v>546</v>
      </c>
      <c r="I139" s="370" t="s">
        <v>252</v>
      </c>
      <c r="J139" s="81">
        <v>6531</v>
      </c>
      <c r="K139" s="329">
        <f t="shared" si="4"/>
        <v>8.0600871238771629E-4</v>
      </c>
    </row>
    <row r="140" spans="1:11" ht="18.75" customHeight="1" x14ac:dyDescent="0.4">
      <c r="A140" s="330"/>
      <c r="B140" s="327">
        <v>238</v>
      </c>
      <c r="C140" s="328" t="s">
        <v>181</v>
      </c>
      <c r="D140" s="81">
        <v>114666</v>
      </c>
      <c r="E140" s="329">
        <f t="shared" si="5"/>
        <v>9.6281442925229103E-3</v>
      </c>
      <c r="F140" s="302"/>
      <c r="G140" s="330"/>
      <c r="H140" s="327">
        <v>547</v>
      </c>
      <c r="I140" s="370" t="s">
        <v>253</v>
      </c>
      <c r="J140" s="81">
        <v>3105</v>
      </c>
      <c r="K140" s="329">
        <f t="shared" si="4"/>
        <v>3.8319660878331942E-4</v>
      </c>
    </row>
    <row r="141" spans="1:11" ht="18.75" customHeight="1" x14ac:dyDescent="0.4">
      <c r="A141" s="330"/>
      <c r="B141" s="327">
        <v>239</v>
      </c>
      <c r="C141" s="328" t="s">
        <v>182</v>
      </c>
      <c r="D141" s="81">
        <v>10564</v>
      </c>
      <c r="E141" s="329">
        <f t="shared" si="5"/>
        <v>8.8702593886777275E-4</v>
      </c>
      <c r="F141" s="302"/>
      <c r="G141" s="330"/>
      <c r="H141" s="342">
        <v>549</v>
      </c>
      <c r="I141" s="6" t="s">
        <v>255</v>
      </c>
      <c r="J141" s="81">
        <v>992</v>
      </c>
      <c r="K141" s="329">
        <f t="shared" si="4"/>
        <v>1.2242545440033911E-4</v>
      </c>
    </row>
    <row r="142" spans="1:11" ht="18.75" customHeight="1" x14ac:dyDescent="0.4">
      <c r="A142" s="330"/>
      <c r="B142" s="327">
        <v>240</v>
      </c>
      <c r="C142" s="328" t="s">
        <v>183</v>
      </c>
      <c r="D142" s="81">
        <v>6242</v>
      </c>
      <c r="E142" s="329">
        <f t="shared" si="5"/>
        <v>5.2412115774447536E-4</v>
      </c>
      <c r="F142" s="302"/>
      <c r="G142" s="330"/>
      <c r="H142" s="327">
        <v>551</v>
      </c>
      <c r="I142" s="328" t="s">
        <v>339</v>
      </c>
      <c r="J142" s="88">
        <v>343308</v>
      </c>
      <c r="K142" s="329">
        <f t="shared" si="4"/>
        <v>4.2368586592007679E-2</v>
      </c>
    </row>
    <row r="143" spans="1:11" ht="18.75" customHeight="1" x14ac:dyDescent="0.4">
      <c r="A143" s="330"/>
      <c r="B143" s="327">
        <v>245</v>
      </c>
      <c r="C143" s="328" t="s">
        <v>184</v>
      </c>
      <c r="D143" s="81">
        <v>5980991</v>
      </c>
      <c r="E143" s="329">
        <f t="shared" si="5"/>
        <v>0.5022050508457685</v>
      </c>
      <c r="F143" s="302"/>
      <c r="G143" s="330"/>
      <c r="H143" s="383">
        <v>558</v>
      </c>
      <c r="I143" s="353" t="s">
        <v>263</v>
      </c>
      <c r="J143" s="81">
        <v>880</v>
      </c>
      <c r="K143" s="329">
        <f t="shared" si="4"/>
        <v>1.0860322567772017E-4</v>
      </c>
    </row>
    <row r="144" spans="1:11" ht="18.75" customHeight="1" x14ac:dyDescent="0.4">
      <c r="A144" s="330"/>
      <c r="B144" s="327">
        <v>246</v>
      </c>
      <c r="C144" s="328" t="s">
        <v>185</v>
      </c>
      <c r="D144" s="143">
        <v>445735</v>
      </c>
      <c r="E144" s="329">
        <f t="shared" si="5"/>
        <v>3.7426969600646218E-2</v>
      </c>
      <c r="F144" s="302"/>
      <c r="G144" s="330"/>
      <c r="H144" s="383">
        <v>559</v>
      </c>
      <c r="I144" s="353" t="s">
        <v>264</v>
      </c>
      <c r="J144" s="88">
        <v>326</v>
      </c>
      <c r="K144" s="329">
        <f t="shared" si="4"/>
        <v>4.0232558603337242E-5</v>
      </c>
    </row>
    <row r="145" spans="1:11" ht="18.75" customHeight="1" thickBot="1" x14ac:dyDescent="0.45">
      <c r="A145" s="330"/>
      <c r="B145" s="332"/>
      <c r="C145" s="333" t="s">
        <v>158</v>
      </c>
      <c r="D145" s="334">
        <f>D131+D133+D135+D136+D137+D138+D139+D143+D144</f>
        <v>25736035</v>
      </c>
      <c r="E145" s="335">
        <f t="shared" si="5"/>
        <v>2.1609741204665713</v>
      </c>
      <c r="F145" s="302"/>
      <c r="G145" s="337" t="s">
        <v>266</v>
      </c>
      <c r="H145" s="338" t="s">
        <v>267</v>
      </c>
      <c r="I145" s="339"/>
      <c r="J145" s="340">
        <f>SUM(J124:J144)</f>
        <v>1180803</v>
      </c>
      <c r="K145" s="341">
        <f t="shared" si="4"/>
        <v>0.1457261530567375</v>
      </c>
    </row>
    <row r="146" spans="1:11" ht="18.75" customHeight="1" x14ac:dyDescent="0.4">
      <c r="A146" s="330"/>
      <c r="B146" s="332"/>
      <c r="C146" s="333" t="s">
        <v>186</v>
      </c>
      <c r="D146" s="334">
        <f>D147-D145</f>
        <v>4285178</v>
      </c>
      <c r="E146" s="335">
        <f t="shared" si="5"/>
        <v>0.35981295330040935</v>
      </c>
      <c r="F146" s="302"/>
    </row>
    <row r="147" spans="1:11" ht="18.75" customHeight="1" thickBot="1" x14ac:dyDescent="0.45">
      <c r="A147" s="337" t="s">
        <v>318</v>
      </c>
      <c r="B147" s="338" t="s">
        <v>188</v>
      </c>
      <c r="C147" s="339"/>
      <c r="D147" s="340">
        <f>SUM(D123:D144)</f>
        <v>30021213</v>
      </c>
      <c r="E147" s="341">
        <f t="shared" si="5"/>
        <v>2.5207870737669809</v>
      </c>
      <c r="F147" s="302"/>
    </row>
    <row r="148" spans="1:11" ht="18.75" customHeight="1" x14ac:dyDescent="0.4">
      <c r="A148" s="330" t="s">
        <v>189</v>
      </c>
      <c r="B148" s="342">
        <v>133</v>
      </c>
      <c r="C148" s="344" t="s">
        <v>190</v>
      </c>
      <c r="D148" s="143">
        <v>8254</v>
      </c>
      <c r="E148" s="345">
        <f t="shared" si="5"/>
        <v>6.93062485745418E-4</v>
      </c>
      <c r="F148" s="302"/>
    </row>
    <row r="149" spans="1:11" ht="18.75" customHeight="1" x14ac:dyDescent="0.4">
      <c r="A149" s="371"/>
      <c r="B149" s="327">
        <v>134</v>
      </c>
      <c r="C149" s="328" t="s">
        <v>191</v>
      </c>
      <c r="D149" s="81">
        <v>116390</v>
      </c>
      <c r="E149" s="329">
        <f t="shared" si="5"/>
        <v>9.7729031640306756E-3</v>
      </c>
      <c r="F149" s="302"/>
    </row>
    <row r="150" spans="1:11" ht="18.75" customHeight="1" x14ac:dyDescent="0.4">
      <c r="A150" s="371"/>
      <c r="B150" s="327">
        <v>135</v>
      </c>
      <c r="C150" s="328" t="s">
        <v>192</v>
      </c>
      <c r="D150" s="81">
        <v>139465</v>
      </c>
      <c r="E150" s="329">
        <f t="shared" si="5"/>
        <v>1.1710438523683635E-2</v>
      </c>
      <c r="F150" s="302"/>
      <c r="G150" s="302"/>
      <c r="H150" s="303"/>
      <c r="I150" s="302"/>
      <c r="K150" s="302"/>
    </row>
    <row r="151" spans="1:11" ht="18.75" customHeight="1" x14ac:dyDescent="0.4">
      <c r="A151" s="371"/>
      <c r="B151" s="327">
        <v>137</v>
      </c>
      <c r="C151" s="328" t="s">
        <v>193</v>
      </c>
      <c r="D151" s="81">
        <v>1686345</v>
      </c>
      <c r="E151" s="329">
        <f t="shared" si="5"/>
        <v>0.14159709928814598</v>
      </c>
      <c r="F151" s="302"/>
      <c r="G151" s="302"/>
      <c r="H151" s="303"/>
      <c r="I151" s="302"/>
      <c r="K151" s="302"/>
    </row>
    <row r="152" spans="1:11" ht="18.75" customHeight="1" x14ac:dyDescent="0.4">
      <c r="A152" s="371"/>
      <c r="B152" s="327">
        <v>138</v>
      </c>
      <c r="C152" s="328" t="s">
        <v>194</v>
      </c>
      <c r="D152" s="81">
        <v>149104</v>
      </c>
      <c r="E152" s="329">
        <f t="shared" si="5"/>
        <v>1.2519795114439642E-2</v>
      </c>
      <c r="F152" s="302"/>
      <c r="G152" s="302"/>
      <c r="H152" s="303"/>
      <c r="I152" s="302"/>
      <c r="K152" s="302"/>
    </row>
    <row r="153" spans="1:11" ht="18.75" customHeight="1" x14ac:dyDescent="0.4">
      <c r="A153" s="330"/>
      <c r="B153" s="327">
        <v>140</v>
      </c>
      <c r="C153" s="328" t="s">
        <v>195</v>
      </c>
      <c r="D153" s="81">
        <v>343544</v>
      </c>
      <c r="E153" s="329">
        <f t="shared" si="5"/>
        <v>2.8846311921846845E-2</v>
      </c>
      <c r="F153" s="302"/>
      <c r="G153" s="302"/>
      <c r="H153" s="303"/>
      <c r="I153" s="302"/>
      <c r="K153" s="302"/>
    </row>
    <row r="154" spans="1:11" ht="18.75" customHeight="1" x14ac:dyDescent="0.4">
      <c r="A154" s="330"/>
      <c r="B154" s="327">
        <v>141</v>
      </c>
      <c r="C154" s="328" t="s">
        <v>196</v>
      </c>
      <c r="D154" s="81">
        <v>85212</v>
      </c>
      <c r="E154" s="329">
        <f t="shared" si="5"/>
        <v>7.1549843149186524E-3</v>
      </c>
      <c r="F154" s="302"/>
      <c r="G154" s="302"/>
      <c r="H154" s="303"/>
      <c r="I154" s="302"/>
      <c r="K154" s="302"/>
    </row>
    <row r="155" spans="1:11" ht="18.75" customHeight="1" x14ac:dyDescent="0.4">
      <c r="A155" s="330"/>
      <c r="B155" s="327">
        <v>143</v>
      </c>
      <c r="C155" s="328" t="s">
        <v>197</v>
      </c>
      <c r="D155" s="81">
        <v>1889220</v>
      </c>
      <c r="E155" s="329">
        <f t="shared" si="5"/>
        <v>0.15863187658346967</v>
      </c>
      <c r="F155" s="302"/>
      <c r="G155" s="302"/>
      <c r="H155" s="303"/>
      <c r="I155" s="302"/>
      <c r="K155" s="302"/>
    </row>
    <row r="156" spans="1:11" ht="18.75" customHeight="1" x14ac:dyDescent="0.4">
      <c r="A156" s="330"/>
      <c r="B156" s="327">
        <v>144</v>
      </c>
      <c r="C156" s="328" t="s">
        <v>198</v>
      </c>
      <c r="D156" s="81">
        <v>1206993</v>
      </c>
      <c r="E156" s="329">
        <f t="shared" si="5"/>
        <v>0.10134741565996114</v>
      </c>
      <c r="F156" s="302"/>
      <c r="G156" s="302"/>
      <c r="H156" s="303"/>
      <c r="I156" s="302"/>
      <c r="K156" s="302"/>
    </row>
    <row r="157" spans="1:11" ht="18.75" customHeight="1" x14ac:dyDescent="0.4">
      <c r="A157" s="330"/>
      <c r="B157" s="327">
        <v>145</v>
      </c>
      <c r="C157" s="328" t="s">
        <v>199</v>
      </c>
      <c r="D157" s="81">
        <v>11487</v>
      </c>
      <c r="E157" s="329">
        <f t="shared" si="5"/>
        <v>9.6452735325389116E-4</v>
      </c>
      <c r="F157" s="302"/>
      <c r="G157" s="307"/>
      <c r="H157" s="303"/>
      <c r="I157" s="302"/>
      <c r="K157" s="356"/>
    </row>
    <row r="158" spans="1:11" ht="18.75" customHeight="1" x14ac:dyDescent="0.4">
      <c r="A158" s="330"/>
      <c r="B158" s="327">
        <v>146</v>
      </c>
      <c r="C158" s="328" t="s">
        <v>200</v>
      </c>
      <c r="D158" s="81">
        <v>10154</v>
      </c>
      <c r="E158" s="329">
        <f t="shared" si="5"/>
        <v>8.525995251101253E-4</v>
      </c>
      <c r="F158" s="302"/>
      <c r="G158" s="307"/>
      <c r="H158" s="303"/>
      <c r="I158" s="302"/>
      <c r="K158" s="356"/>
    </row>
    <row r="159" spans="1:11" ht="18.75" customHeight="1" x14ac:dyDescent="0.4">
      <c r="A159" s="330"/>
      <c r="B159" s="327">
        <v>147</v>
      </c>
      <c r="C159" s="328" t="s">
        <v>201</v>
      </c>
      <c r="D159" s="81">
        <v>1384533</v>
      </c>
      <c r="E159" s="329">
        <f t="shared" si="5"/>
        <v>0.1162548924856507</v>
      </c>
      <c r="F159" s="302"/>
      <c r="G159" s="307"/>
      <c r="H159" s="303"/>
      <c r="I159" s="302"/>
      <c r="K159" s="356"/>
    </row>
    <row r="160" spans="1:11" ht="18.75" customHeight="1" x14ac:dyDescent="0.4">
      <c r="A160" s="330"/>
      <c r="B160" s="327">
        <v>149</v>
      </c>
      <c r="C160" s="328" t="s">
        <v>202</v>
      </c>
      <c r="D160" s="81">
        <v>38040</v>
      </c>
      <c r="E160" s="329">
        <f t="shared" si="5"/>
        <v>3.1940994618070875E-3</v>
      </c>
      <c r="F160" s="302"/>
      <c r="G160" s="307"/>
      <c r="H160" s="303"/>
      <c r="I160" s="302"/>
      <c r="K160" s="356"/>
    </row>
    <row r="161" spans="1:11" ht="18.75" customHeight="1" x14ac:dyDescent="0.4">
      <c r="A161" s="330"/>
      <c r="B161" s="383">
        <v>158</v>
      </c>
      <c r="C161" s="391" t="s">
        <v>350</v>
      </c>
      <c r="D161" s="143">
        <v>1012</v>
      </c>
      <c r="E161" s="329">
        <f t="shared" si="5"/>
        <v>8.497446517741253E-5</v>
      </c>
      <c r="F161" s="302"/>
      <c r="G161" s="307"/>
      <c r="H161" s="303"/>
      <c r="I161" s="302"/>
      <c r="K161" s="356"/>
    </row>
    <row r="162" spans="1:11" ht="18.75" customHeight="1" thickBot="1" x14ac:dyDescent="0.45">
      <c r="A162" s="337" t="s">
        <v>319</v>
      </c>
      <c r="B162" s="338" t="s">
        <v>205</v>
      </c>
      <c r="C162" s="339"/>
      <c r="D162" s="340">
        <f>SUM(D148:D161)</f>
        <v>7069753</v>
      </c>
      <c r="E162" s="341">
        <f t="shared" si="5"/>
        <v>0.59362498034724087</v>
      </c>
      <c r="F162" s="302"/>
      <c r="G162" s="307"/>
      <c r="H162" s="303"/>
      <c r="I162" s="302"/>
      <c r="K162" s="356"/>
    </row>
    <row r="163" spans="1:11" ht="18.75" customHeight="1" x14ac:dyDescent="0.4">
      <c r="A163" s="351" t="s">
        <v>206</v>
      </c>
      <c r="B163" s="342">
        <v>501</v>
      </c>
      <c r="C163" s="344" t="s">
        <v>207</v>
      </c>
      <c r="D163" s="143">
        <v>294900</v>
      </c>
      <c r="E163" s="345">
        <f t="shared" si="5"/>
        <v>2.4761827846659045E-2</v>
      </c>
      <c r="F163" s="302"/>
      <c r="G163" s="307"/>
      <c r="H163" s="303"/>
      <c r="I163" s="302"/>
      <c r="K163" s="356"/>
    </row>
    <row r="164" spans="1:11" ht="18.75" customHeight="1" x14ac:dyDescent="0.4">
      <c r="A164" s="330"/>
      <c r="B164" s="327">
        <v>503</v>
      </c>
      <c r="C164" s="328" t="s">
        <v>209</v>
      </c>
      <c r="D164" s="81">
        <v>111842</v>
      </c>
      <c r="E164" s="329">
        <f t="shared" si="5"/>
        <v>9.3910218719092612E-3</v>
      </c>
      <c r="F164" s="302"/>
      <c r="G164" s="307"/>
      <c r="H164" s="303"/>
      <c r="I164" s="302"/>
      <c r="K164" s="356"/>
    </row>
    <row r="165" spans="1:11" ht="18.75" customHeight="1" x14ac:dyDescent="0.4">
      <c r="A165" s="330"/>
      <c r="B165" s="327">
        <v>504</v>
      </c>
      <c r="C165" s="328" t="s">
        <v>210</v>
      </c>
      <c r="D165" s="81">
        <v>45068</v>
      </c>
      <c r="E165" s="329">
        <f t="shared" si="5"/>
        <v>3.7842185737308577E-3</v>
      </c>
      <c r="F165" s="302"/>
      <c r="G165" s="307"/>
      <c r="H165" s="357"/>
      <c r="I165" s="307"/>
      <c r="J165" s="308"/>
      <c r="K165" s="356"/>
    </row>
    <row r="166" spans="1:11" ht="18.75" customHeight="1" x14ac:dyDescent="0.4">
      <c r="A166" s="330"/>
      <c r="B166" s="327">
        <v>505</v>
      </c>
      <c r="C166" s="328" t="s">
        <v>211</v>
      </c>
      <c r="D166" s="81">
        <v>8825</v>
      </c>
      <c r="E166" s="329">
        <f t="shared" si="5"/>
        <v>7.410075644176538E-4</v>
      </c>
      <c r="F166" s="302"/>
      <c r="G166" s="359"/>
      <c r="H166" s="303"/>
      <c r="I166" s="302"/>
      <c r="K166" s="356"/>
    </row>
    <row r="167" spans="1:11" ht="18.75" customHeight="1" x14ac:dyDescent="0.4">
      <c r="A167" s="330"/>
      <c r="B167" s="327">
        <v>506</v>
      </c>
      <c r="C167" s="328" t="s">
        <v>212</v>
      </c>
      <c r="D167" s="81">
        <v>466338</v>
      </c>
      <c r="E167" s="329">
        <f t="shared" si="5"/>
        <v>3.9156938875399415E-2</v>
      </c>
      <c r="F167" s="302"/>
      <c r="G167" s="302"/>
      <c r="H167" s="303"/>
      <c r="I167" s="302"/>
      <c r="K167" s="302"/>
    </row>
    <row r="168" spans="1:11" ht="18.75" customHeight="1" x14ac:dyDescent="0.4">
      <c r="A168" s="330"/>
      <c r="B168" s="327">
        <v>507</v>
      </c>
      <c r="C168" s="328" t="s">
        <v>213</v>
      </c>
      <c r="D168" s="81">
        <v>263</v>
      </c>
      <c r="E168" s="329">
        <f t="shared" si="5"/>
        <v>2.2083284922588434E-5</v>
      </c>
      <c r="F168" s="302"/>
      <c r="G168" s="302"/>
      <c r="H168" s="303"/>
      <c r="I168" s="302"/>
      <c r="K168" s="302"/>
    </row>
    <row r="169" spans="1:11" ht="18.75" customHeight="1" x14ac:dyDescent="0.4">
      <c r="A169" s="330"/>
      <c r="B169" s="327">
        <v>509</v>
      </c>
      <c r="C169" s="328" t="s">
        <v>215</v>
      </c>
      <c r="D169" s="81">
        <v>282</v>
      </c>
      <c r="E169" s="329">
        <f t="shared" si="5"/>
        <v>2.3678655316235507E-5</v>
      </c>
      <c r="F169" s="302"/>
      <c r="G169" s="302"/>
      <c r="H169" s="303"/>
      <c r="I169" s="302"/>
      <c r="K169" s="302"/>
    </row>
    <row r="170" spans="1:11" ht="18.75" customHeight="1" x14ac:dyDescent="0.4">
      <c r="A170" s="330"/>
      <c r="B170" s="12">
        <v>510</v>
      </c>
      <c r="C170" s="87" t="s">
        <v>216</v>
      </c>
      <c r="D170" s="81">
        <v>4224</v>
      </c>
      <c r="E170" s="329">
        <f t="shared" si="5"/>
        <v>3.5467602856659142E-4</v>
      </c>
      <c r="F170" s="302"/>
      <c r="G170" s="302"/>
      <c r="H170" s="303"/>
      <c r="I170" s="302"/>
      <c r="K170" s="302"/>
    </row>
    <row r="171" spans="1:11" ht="18.75" customHeight="1" x14ac:dyDescent="0.4">
      <c r="A171" s="330"/>
      <c r="B171" s="12">
        <v>513</v>
      </c>
      <c r="C171" s="87" t="s">
        <v>219</v>
      </c>
      <c r="D171" s="81">
        <v>3489</v>
      </c>
      <c r="E171" s="329">
        <f t="shared" si="5"/>
        <v>2.9296038439129677E-4</v>
      </c>
      <c r="F171" s="302"/>
      <c r="G171" s="302"/>
      <c r="H171" s="303"/>
      <c r="I171" s="302"/>
      <c r="K171" s="302"/>
    </row>
    <row r="172" spans="1:11" ht="18.75" customHeight="1" x14ac:dyDescent="0.4">
      <c r="A172" s="330"/>
      <c r="B172" s="12">
        <v>515</v>
      </c>
      <c r="C172" s="87" t="s">
        <v>221</v>
      </c>
      <c r="D172" s="81">
        <v>228</v>
      </c>
      <c r="E172" s="329">
        <f t="shared" si="5"/>
        <v>1.9144444723764879E-5</v>
      </c>
      <c r="F172" s="302"/>
      <c r="G172" s="302"/>
      <c r="H172" s="303"/>
      <c r="I172" s="302"/>
      <c r="K172" s="302"/>
    </row>
    <row r="173" spans="1:11" ht="18.75" customHeight="1" x14ac:dyDescent="0.4">
      <c r="A173" s="330"/>
      <c r="B173" s="327">
        <v>516</v>
      </c>
      <c r="C173" s="328" t="s">
        <v>222</v>
      </c>
      <c r="D173" s="81">
        <v>2424</v>
      </c>
      <c r="E173" s="329">
        <f t="shared" si="5"/>
        <v>2.0353567548423714E-4</v>
      </c>
      <c r="F173" s="302"/>
      <c r="G173" s="302"/>
      <c r="H173" s="303"/>
      <c r="I173" s="302"/>
      <c r="K173" s="302"/>
    </row>
    <row r="174" spans="1:11" ht="18.75" customHeight="1" x14ac:dyDescent="0.4">
      <c r="A174" s="330"/>
      <c r="B174" s="327">
        <v>517</v>
      </c>
      <c r="C174" s="328" t="s">
        <v>223</v>
      </c>
      <c r="D174" s="81">
        <v>4863</v>
      </c>
      <c r="E174" s="329">
        <f t="shared" si="5"/>
        <v>4.0833085391082718E-4</v>
      </c>
      <c r="F174" s="302"/>
      <c r="G174" s="302"/>
      <c r="H174" s="303"/>
      <c r="I174" s="302"/>
      <c r="K174" s="302"/>
    </row>
    <row r="175" spans="1:11" ht="18.75" customHeight="1" x14ac:dyDescent="0.4">
      <c r="A175" s="330"/>
      <c r="B175" s="327">
        <v>518</v>
      </c>
      <c r="C175" s="328" t="s">
        <v>224</v>
      </c>
      <c r="D175" s="81">
        <v>1359</v>
      </c>
      <c r="E175" s="329">
        <f t="shared" si="5"/>
        <v>1.1411096657717749E-4</v>
      </c>
      <c r="F175" s="302"/>
      <c r="G175" s="302"/>
      <c r="H175" s="303"/>
      <c r="I175" s="302"/>
      <c r="K175" s="302"/>
    </row>
    <row r="176" spans="1:11" ht="18.75" customHeight="1" x14ac:dyDescent="0.4">
      <c r="A176" s="330"/>
      <c r="B176" s="327">
        <v>523</v>
      </c>
      <c r="C176" s="328" t="s">
        <v>229</v>
      </c>
      <c r="D176" s="81">
        <v>7009</v>
      </c>
      <c r="E176" s="329">
        <f t="shared" si="5"/>
        <v>5.8852374153012298E-4</v>
      </c>
      <c r="F176" s="302"/>
      <c r="G176" s="302"/>
      <c r="H176" s="303"/>
      <c r="I176" s="302"/>
      <c r="K176" s="302"/>
    </row>
    <row r="177" spans="1:11" ht="18.75" customHeight="1" x14ac:dyDescent="0.4">
      <c r="A177" s="330"/>
      <c r="B177" s="327">
        <v>524</v>
      </c>
      <c r="C177" s="328" t="s">
        <v>230</v>
      </c>
      <c r="D177" s="81">
        <v>65786</v>
      </c>
      <c r="E177" s="329">
        <f t="shared" si="5"/>
        <v>5.5238440377087554E-3</v>
      </c>
      <c r="F177" s="302"/>
      <c r="G177" s="302"/>
      <c r="H177" s="303"/>
      <c r="I177" s="302"/>
      <c r="K177" s="302"/>
    </row>
    <row r="178" spans="1:11" ht="18.75" customHeight="1" x14ac:dyDescent="0.4">
      <c r="A178" s="330"/>
      <c r="B178" s="327">
        <v>527</v>
      </c>
      <c r="C178" s="328" t="s">
        <v>233</v>
      </c>
      <c r="D178" s="81">
        <v>7049</v>
      </c>
      <c r="E178" s="329">
        <f t="shared" si="5"/>
        <v>5.918824160430641E-4</v>
      </c>
      <c r="F178" s="302"/>
      <c r="G178" s="302"/>
      <c r="H178" s="303"/>
      <c r="I178" s="302"/>
      <c r="K178" s="302"/>
    </row>
    <row r="179" spans="1:11" ht="18.75" customHeight="1" x14ac:dyDescent="0.4">
      <c r="A179" s="330"/>
      <c r="B179" s="327">
        <v>528</v>
      </c>
      <c r="C179" s="328" t="s">
        <v>234</v>
      </c>
      <c r="D179" s="81">
        <v>266</v>
      </c>
      <c r="E179" s="329">
        <f t="shared" si="5"/>
        <v>2.2335185511059024E-5</v>
      </c>
      <c r="F179" s="302"/>
      <c r="G179" s="302"/>
      <c r="H179" s="303"/>
      <c r="I179" s="302"/>
      <c r="K179" s="302"/>
    </row>
    <row r="180" spans="1:11" ht="18.75" customHeight="1" x14ac:dyDescent="0.4">
      <c r="A180" s="330"/>
      <c r="B180" s="327">
        <v>530</v>
      </c>
      <c r="C180" s="328" t="s">
        <v>236</v>
      </c>
      <c r="D180" s="81">
        <v>753</v>
      </c>
      <c r="E180" s="329">
        <f t="shared" si="5"/>
        <v>6.3227047706118213E-5</v>
      </c>
      <c r="F180" s="302"/>
      <c r="G180" s="302"/>
      <c r="H180" s="303"/>
      <c r="I180" s="302"/>
      <c r="K180" s="302"/>
    </row>
    <row r="181" spans="1:11" ht="18.75" customHeight="1" x14ac:dyDescent="0.4">
      <c r="A181" s="330"/>
      <c r="B181" s="327">
        <v>531</v>
      </c>
      <c r="C181" s="328" t="s">
        <v>237</v>
      </c>
      <c r="D181" s="81">
        <v>518</v>
      </c>
      <c r="E181" s="329">
        <f t="shared" si="5"/>
        <v>4.3494834942588627E-5</v>
      </c>
      <c r="F181" s="302"/>
      <c r="G181" s="302"/>
      <c r="H181" s="303"/>
      <c r="I181" s="302"/>
      <c r="K181" s="302"/>
    </row>
    <row r="182" spans="1:11" ht="18.75" customHeight="1" x14ac:dyDescent="0.4">
      <c r="A182" s="330"/>
      <c r="B182" s="327">
        <v>533</v>
      </c>
      <c r="C182" s="328" t="s">
        <v>239</v>
      </c>
      <c r="D182" s="81">
        <v>13420</v>
      </c>
      <c r="E182" s="329">
        <f t="shared" si="5"/>
        <v>1.1268352990917749E-3</v>
      </c>
      <c r="F182" s="302"/>
      <c r="G182" s="302"/>
      <c r="H182" s="303"/>
      <c r="I182" s="302"/>
      <c r="K182" s="302"/>
    </row>
    <row r="183" spans="1:11" ht="18.75" customHeight="1" x14ac:dyDescent="0.4">
      <c r="A183" s="330"/>
      <c r="B183" s="327">
        <v>535</v>
      </c>
      <c r="C183" s="328" t="s">
        <v>241</v>
      </c>
      <c r="D183" s="81">
        <v>9456</v>
      </c>
      <c r="E183" s="329">
        <f t="shared" si="5"/>
        <v>7.9399065485930129E-4</v>
      </c>
      <c r="F183" s="302"/>
      <c r="G183" s="302"/>
      <c r="H183" s="303"/>
      <c r="I183" s="302"/>
      <c r="K183" s="302"/>
    </row>
    <row r="184" spans="1:11" ht="18.75" customHeight="1" x14ac:dyDescent="0.4">
      <c r="A184" s="330"/>
      <c r="B184" s="327">
        <v>538</v>
      </c>
      <c r="C184" s="328" t="s">
        <v>244</v>
      </c>
      <c r="D184" s="81">
        <v>85705</v>
      </c>
      <c r="E184" s="329">
        <f t="shared" si="5"/>
        <v>7.1963799782906526E-3</v>
      </c>
      <c r="F184" s="302"/>
      <c r="G184" s="302"/>
      <c r="H184" s="303"/>
      <c r="I184" s="302"/>
      <c r="K184" s="302"/>
    </row>
    <row r="185" spans="1:11" ht="18.75" customHeight="1" x14ac:dyDescent="0.4">
      <c r="A185" s="330"/>
      <c r="B185" s="327">
        <v>539</v>
      </c>
      <c r="C185" s="328" t="s">
        <v>351</v>
      </c>
      <c r="D185" s="81">
        <v>2257</v>
      </c>
      <c r="E185" s="329">
        <f t="shared" si="5"/>
        <v>1.8951320939270759E-4</v>
      </c>
      <c r="F185" s="302"/>
      <c r="G185" s="302"/>
      <c r="H185" s="303"/>
      <c r="I185" s="302"/>
      <c r="K185" s="302"/>
    </row>
    <row r="186" spans="1:11" ht="18.75" customHeight="1" x14ac:dyDescent="0.4">
      <c r="A186" s="330"/>
      <c r="B186" s="327">
        <v>541</v>
      </c>
      <c r="C186" s="328" t="s">
        <v>247</v>
      </c>
      <c r="D186" s="81">
        <v>12185</v>
      </c>
      <c r="E186" s="329">
        <f t="shared" si="5"/>
        <v>1.0231362235047152E-3</v>
      </c>
      <c r="F186" s="302"/>
      <c r="G186" s="302"/>
      <c r="H186" s="303"/>
      <c r="I186" s="302"/>
      <c r="K186" s="302"/>
    </row>
    <row r="187" spans="1:11" ht="18.75" customHeight="1" x14ac:dyDescent="0.4">
      <c r="A187" s="330"/>
      <c r="B187" s="327">
        <v>542</v>
      </c>
      <c r="C187" s="328" t="s">
        <v>248</v>
      </c>
      <c r="D187" s="81">
        <v>3787</v>
      </c>
      <c r="E187" s="329">
        <f t="shared" si="5"/>
        <v>3.1798250951270879E-4</v>
      </c>
      <c r="F187" s="302"/>
      <c r="G187" s="302"/>
      <c r="H187" s="303"/>
      <c r="I187" s="302"/>
      <c r="K187" s="302"/>
    </row>
    <row r="188" spans="1:11" ht="18.75" customHeight="1" x14ac:dyDescent="0.4">
      <c r="A188" s="330"/>
      <c r="B188" s="327">
        <v>543</v>
      </c>
      <c r="C188" s="328" t="s">
        <v>249</v>
      </c>
      <c r="D188" s="81">
        <v>3223</v>
      </c>
      <c r="E188" s="329">
        <f t="shared" si="5"/>
        <v>2.7062519888023778E-4</v>
      </c>
      <c r="F188" s="302"/>
      <c r="G188" s="302"/>
      <c r="H188" s="303"/>
      <c r="I188" s="302"/>
      <c r="K188" s="302"/>
    </row>
    <row r="189" spans="1:11" ht="18.75" customHeight="1" x14ac:dyDescent="0.4">
      <c r="A189" s="330"/>
      <c r="B189" s="327">
        <v>544</v>
      </c>
      <c r="C189" s="328" t="s">
        <v>250</v>
      </c>
      <c r="D189" s="81">
        <v>2176</v>
      </c>
      <c r="E189" s="329">
        <f t="shared" si="5"/>
        <v>1.8271189350400164E-4</v>
      </c>
      <c r="F189" s="302"/>
      <c r="G189" s="302"/>
      <c r="H189" s="303"/>
      <c r="I189" s="302"/>
      <c r="K189" s="302"/>
    </row>
    <row r="190" spans="1:11" ht="18.75" customHeight="1" x14ac:dyDescent="0.4">
      <c r="A190" s="330"/>
      <c r="B190" s="327">
        <v>545</v>
      </c>
      <c r="C190" s="328" t="s">
        <v>251</v>
      </c>
      <c r="D190" s="81">
        <v>5087</v>
      </c>
      <c r="E190" s="329">
        <f t="shared" si="5"/>
        <v>4.2713943118329793E-4</v>
      </c>
      <c r="F190" s="302"/>
      <c r="G190" s="302"/>
      <c r="H190" s="303"/>
      <c r="I190" s="302"/>
      <c r="K190" s="302"/>
    </row>
    <row r="191" spans="1:11" ht="18.75" customHeight="1" x14ac:dyDescent="0.4">
      <c r="A191" s="330"/>
      <c r="B191" s="327">
        <v>546</v>
      </c>
      <c r="C191" s="328" t="s">
        <v>252</v>
      </c>
      <c r="D191" s="81">
        <v>979</v>
      </c>
      <c r="E191" s="329">
        <f t="shared" si="5"/>
        <v>8.2203558704236032E-5</v>
      </c>
      <c r="F191" s="302"/>
      <c r="G191" s="302"/>
      <c r="H191" s="303"/>
      <c r="I191" s="302"/>
      <c r="K191" s="302"/>
    </row>
    <row r="192" spans="1:11" ht="18.75" customHeight="1" x14ac:dyDescent="0.4">
      <c r="A192" s="330"/>
      <c r="B192" s="327">
        <v>547</v>
      </c>
      <c r="C192" s="328" t="s">
        <v>253</v>
      </c>
      <c r="D192" s="81">
        <v>23764</v>
      </c>
      <c r="E192" s="329">
        <f t="shared" si="5"/>
        <v>1.995388528138371E-3</v>
      </c>
      <c r="F192" s="302"/>
      <c r="G192" s="302"/>
      <c r="H192" s="303"/>
      <c r="I192" s="302"/>
      <c r="K192" s="302"/>
    </row>
    <row r="193" spans="1:11" ht="18.75" customHeight="1" x14ac:dyDescent="0.4">
      <c r="A193" s="330"/>
      <c r="B193" s="327">
        <v>548</v>
      </c>
      <c r="C193" s="328" t="s">
        <v>254</v>
      </c>
      <c r="D193" s="81">
        <v>201</v>
      </c>
      <c r="E193" s="329">
        <f t="shared" si="5"/>
        <v>1.6877339427529562E-5</v>
      </c>
      <c r="F193" s="302"/>
      <c r="G193" s="302"/>
      <c r="H193" s="303"/>
      <c r="I193" s="302"/>
      <c r="K193" s="302"/>
    </row>
    <row r="194" spans="1:11" ht="18.75" customHeight="1" x14ac:dyDescent="0.4">
      <c r="A194" s="330"/>
      <c r="B194" s="327">
        <v>549</v>
      </c>
      <c r="C194" s="328" t="s">
        <v>255</v>
      </c>
      <c r="D194" s="81">
        <v>2540</v>
      </c>
      <c r="E194" s="329">
        <f t="shared" si="5"/>
        <v>2.1327583157176663E-4</v>
      </c>
      <c r="F194" s="302"/>
      <c r="G194" s="302"/>
      <c r="H194" s="303"/>
      <c r="I194" s="302"/>
      <c r="K194" s="302"/>
    </row>
    <row r="195" spans="1:11" ht="18.75" customHeight="1" x14ac:dyDescent="0.4">
      <c r="A195" s="330"/>
      <c r="B195" s="327">
        <v>551</v>
      </c>
      <c r="C195" s="328" t="s">
        <v>257</v>
      </c>
      <c r="D195" s="81">
        <v>2386262</v>
      </c>
      <c r="E195" s="329">
        <f t="shared" si="5"/>
        <v>0.20036693401500275</v>
      </c>
      <c r="F195" s="302"/>
      <c r="G195" s="302"/>
      <c r="H195" s="303"/>
      <c r="I195" s="302"/>
      <c r="K195" s="302"/>
    </row>
    <row r="196" spans="1:11" ht="18.75" customHeight="1" x14ac:dyDescent="0.4">
      <c r="A196" s="330"/>
      <c r="B196" s="327">
        <v>552</v>
      </c>
      <c r="C196" s="328" t="s">
        <v>258</v>
      </c>
      <c r="D196" s="143">
        <v>1924</v>
      </c>
      <c r="E196" s="329">
        <f t="shared" si="5"/>
        <v>1.6155224407247203E-4</v>
      </c>
      <c r="F196" s="302"/>
      <c r="G196" s="302"/>
      <c r="H196" s="303"/>
      <c r="I196" s="302"/>
      <c r="K196" s="302"/>
    </row>
    <row r="197" spans="1:11" ht="18.75" customHeight="1" x14ac:dyDescent="0.4">
      <c r="A197" s="330"/>
      <c r="B197" s="383">
        <v>559</v>
      </c>
      <c r="C197" s="353" t="s">
        <v>264</v>
      </c>
      <c r="D197" s="81">
        <v>310</v>
      </c>
      <c r="E197" s="329">
        <f t="shared" si="5"/>
        <v>2.6029727475294351E-5</v>
      </c>
      <c r="F197" s="302"/>
      <c r="G197" s="302"/>
      <c r="H197" s="303"/>
      <c r="I197" s="302"/>
      <c r="K197" s="302"/>
    </row>
    <row r="198" spans="1:11" ht="18.75" customHeight="1" x14ac:dyDescent="0.4">
      <c r="A198" s="330"/>
      <c r="B198" s="383">
        <v>560</v>
      </c>
      <c r="C198" s="353" t="s">
        <v>320</v>
      </c>
      <c r="D198" s="143">
        <v>247</v>
      </c>
      <c r="E198" s="329">
        <f t="shared" si="5"/>
        <v>2.0739815117411952E-5</v>
      </c>
      <c r="F198" s="302"/>
      <c r="G198" s="302"/>
      <c r="H198" s="303"/>
      <c r="I198" s="302"/>
      <c r="K198" s="302"/>
    </row>
    <row r="199" spans="1:11" ht="18.75" customHeight="1" thickBot="1" x14ac:dyDescent="0.45">
      <c r="A199" s="337" t="s">
        <v>321</v>
      </c>
      <c r="B199" s="338" t="s">
        <v>267</v>
      </c>
      <c r="C199" s="339"/>
      <c r="D199" s="340">
        <f>SUM(D163:D198)</f>
        <v>3579009</v>
      </c>
      <c r="E199" s="341">
        <f t="shared" si="5"/>
        <v>0.30051815774717988</v>
      </c>
      <c r="F199" s="302"/>
    </row>
    <row r="200" spans="1:11" ht="13.5" customHeight="1" x14ac:dyDescent="0.4">
      <c r="F200" s="302"/>
    </row>
    <row r="201" spans="1:11" ht="13.5" customHeight="1" x14ac:dyDescent="0.4">
      <c r="F201" s="302"/>
    </row>
    <row r="202" spans="1:11" ht="13.5" customHeight="1" x14ac:dyDescent="0.4">
      <c r="F202" s="302"/>
    </row>
    <row r="203" spans="1:11" ht="13.5" customHeight="1" x14ac:dyDescent="0.4">
      <c r="A203" s="307"/>
      <c r="B203" s="303"/>
      <c r="C203" s="302"/>
      <c r="D203" s="111"/>
      <c r="E203" s="356"/>
      <c r="F203" s="302"/>
    </row>
    <row r="204" spans="1:11" ht="13.5" customHeight="1" x14ac:dyDescent="0.4">
      <c r="F204" s="302"/>
    </row>
    <row r="205" spans="1:11" ht="13.5" customHeight="1" x14ac:dyDescent="0.4">
      <c r="F205" s="302"/>
    </row>
    <row r="206" spans="1:11" ht="13.5" customHeight="1" x14ac:dyDescent="0.4">
      <c r="F206" s="302"/>
    </row>
    <row r="207" spans="1:11" ht="13.5" customHeight="1" x14ac:dyDescent="0.4">
      <c r="F207" s="302"/>
    </row>
    <row r="208" spans="1:11" ht="13.5" customHeight="1" x14ac:dyDescent="0.4">
      <c r="F208" s="302"/>
    </row>
    <row r="209" spans="1:6" ht="13.5" customHeight="1" x14ac:dyDescent="0.4">
      <c r="F209" s="302"/>
    </row>
    <row r="210" spans="1:6" ht="13.5" customHeight="1" x14ac:dyDescent="0.4">
      <c r="A210" s="302"/>
      <c r="B210" s="303"/>
      <c r="C210" s="302"/>
      <c r="E210" s="302"/>
      <c r="F210" s="302"/>
    </row>
    <row r="211" spans="1:6" ht="13.5" customHeight="1" x14ac:dyDescent="0.4">
      <c r="A211" s="302"/>
      <c r="B211" s="303"/>
      <c r="C211" s="302"/>
      <c r="E211" s="302"/>
      <c r="F211" s="302"/>
    </row>
    <row r="212" spans="1:6" ht="13.5" customHeight="1" x14ac:dyDescent="0.4">
      <c r="F212" s="302"/>
    </row>
    <row r="213" spans="1:6" ht="13.5" customHeight="1" x14ac:dyDescent="0.4">
      <c r="F213" s="302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県内全体輸出</vt:lpstr>
      <vt:lpstr>県内全体輸入</vt:lpstr>
      <vt:lpstr>名古屋港（輸出入）</vt:lpstr>
      <vt:lpstr>衣浦港（輸出入）</vt:lpstr>
      <vt:lpstr>三河港（輸出入）</vt:lpstr>
      <vt:lpstr>中部国際空港（輸出入）</vt:lpstr>
      <vt:lpstr>'衣浦港（輸出入）'!Print_Titles</vt:lpstr>
      <vt:lpstr>県内全体輸出!Print_Titles</vt:lpstr>
      <vt:lpstr>県内全体輸入!Print_Titles</vt:lpstr>
      <vt:lpstr>'三河港（輸出入）'!Print_Titles</vt:lpstr>
      <vt:lpstr>'中部国際空港（輸出入）'!Print_Titles</vt:lpstr>
      <vt:lpstr>'名古屋港（輸出入）'!Print_Titles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2022-06-09T04:53:43Z</dcterms:modified>
</cp:coreProperties>
</file>