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40EE3FF7-6C50-461B-9FA5-FBC5EEE33B86}" xr6:coauthVersionLast="47" xr6:coauthVersionMax="47" xr10:uidLastSave="{00000000-0000-0000-0000-000000000000}"/>
  <bookViews>
    <workbookView xWindow="-120" yWindow="-120" windowWidth="29040" windowHeight="15720" tabRatio="792" xr2:uid="{00000000-000D-0000-FFFF-FFFF00000000}"/>
  </bookViews>
  <sheets>
    <sheet name="県内全体輸出" sheetId="1" r:id="rId1"/>
    <sheet name="県内全体輸入" sheetId="2" r:id="rId2"/>
    <sheet name="名古屋港（輸出入）" sheetId="7" r:id="rId3"/>
    <sheet name="衣浦港（輸出入）" sheetId="8" r:id="rId4"/>
    <sheet name="三河港（輸出入）" sheetId="9" r:id="rId5"/>
    <sheet name="中部国際空港（輸出入）" sheetId="10" r:id="rId6"/>
  </sheets>
  <definedNames>
    <definedName name="_xlnm.Print_Area" localSheetId="4">'三河港（輸出入）'!$A$1:$K$78</definedName>
    <definedName name="_xlnm.Print_Titles" localSheetId="3">'衣浦港（輸出入）'!$3:$5</definedName>
    <definedName name="_xlnm.Print_Titles" localSheetId="0">県内全体輸出!$3:$6</definedName>
    <definedName name="_xlnm.Print_Titles" localSheetId="1">県内全体輸入!$4:$6</definedName>
    <definedName name="_xlnm.Print_Titles" localSheetId="4">'三河港（輸出入）'!$3:$5</definedName>
    <definedName name="_xlnm.Print_Titles" localSheetId="5">'中部国際空港（輸出入）'!$3:$5</definedName>
    <definedName name="_xlnm.Print_Titles" localSheetId="2">'名古屋港（輸出入）'!$3:$5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0" l="1"/>
  <c r="J6" i="10" s="1"/>
  <c r="K88" i="10" s="1"/>
  <c r="J91" i="10"/>
  <c r="J90" i="10"/>
  <c r="J89" i="10"/>
  <c r="J30" i="10"/>
  <c r="D145" i="1" l="1"/>
  <c r="L7" i="1" l="1"/>
  <c r="L7" i="2"/>
  <c r="D200" i="10"/>
  <c r="D160" i="10"/>
  <c r="D147" i="10"/>
  <c r="D124" i="10"/>
  <c r="D89" i="10"/>
  <c r="D54" i="10"/>
  <c r="D50" i="10"/>
  <c r="D35" i="10"/>
  <c r="J62" i="9"/>
  <c r="D65" i="9"/>
  <c r="D30" i="9"/>
  <c r="D68" i="9"/>
  <c r="D34" i="8"/>
  <c r="D6" i="10" l="1"/>
  <c r="E176" i="10" s="1"/>
  <c r="E178" i="10"/>
  <c r="E180" i="10"/>
  <c r="E182" i="10"/>
  <c r="E184" i="10"/>
  <c r="E196" i="10"/>
  <c r="E198" i="10"/>
  <c r="E173" i="10"/>
  <c r="E175" i="10"/>
  <c r="E177" i="10"/>
  <c r="E179" i="10"/>
  <c r="E181" i="10"/>
  <c r="E183" i="10"/>
  <c r="K49" i="7"/>
  <c r="K50" i="7"/>
  <c r="K51" i="7"/>
  <c r="K52" i="7"/>
  <c r="K53" i="7"/>
  <c r="K54" i="7"/>
  <c r="K55" i="7"/>
  <c r="K56" i="7"/>
  <c r="J32" i="7"/>
  <c r="J173" i="7"/>
  <c r="J137" i="7"/>
  <c r="J126" i="7"/>
  <c r="J103" i="7"/>
  <c r="J175" i="7"/>
  <c r="J41" i="7"/>
  <c r="D138" i="7"/>
  <c r="D136" i="7"/>
  <c r="D135" i="7"/>
  <c r="D62" i="7"/>
  <c r="L10" i="2"/>
  <c r="K10" i="2"/>
  <c r="K11" i="2"/>
  <c r="L80" i="2"/>
  <c r="L249" i="2"/>
  <c r="L214" i="2"/>
  <c r="L149" i="2"/>
  <c r="L67" i="2"/>
  <c r="L66" i="2"/>
  <c r="F46" i="2"/>
  <c r="F47" i="2"/>
  <c r="F42" i="2"/>
  <c r="F19" i="2"/>
  <c r="J254" i="2"/>
  <c r="J105" i="2"/>
  <c r="J100" i="2"/>
  <c r="J80" i="2"/>
  <c r="F232" i="2"/>
  <c r="F205" i="2"/>
  <c r="F197" i="2"/>
  <c r="F191" i="2"/>
  <c r="F160" i="2"/>
  <c r="F158" i="2"/>
  <c r="F83" i="2"/>
  <c r="L196" i="1"/>
  <c r="L144" i="1"/>
  <c r="L42" i="1"/>
  <c r="J144" i="1"/>
  <c r="D34" i="1"/>
  <c r="D35" i="1"/>
  <c r="D36" i="1"/>
  <c r="F160" i="1"/>
  <c r="F144" i="1"/>
  <c r="F84" i="1"/>
  <c r="J148" i="10"/>
  <c r="D145" i="10"/>
  <c r="D146" i="10" s="1"/>
  <c r="J126" i="10"/>
  <c r="D122" i="10"/>
  <c r="D121" i="10"/>
  <c r="J114" i="10"/>
  <c r="J112" i="10"/>
  <c r="J60" i="10"/>
  <c r="J39" i="10"/>
  <c r="J36" i="10"/>
  <c r="D33" i="10"/>
  <c r="J32" i="10"/>
  <c r="D78" i="9"/>
  <c r="J75" i="9"/>
  <c r="D75" i="9"/>
  <c r="D70" i="9"/>
  <c r="D69" i="9" s="1"/>
  <c r="J71" i="9"/>
  <c r="J69" i="9"/>
  <c r="D63" i="9"/>
  <c r="J60" i="9"/>
  <c r="J59" i="9"/>
  <c r="D53" i="9"/>
  <c r="J39" i="9"/>
  <c r="D33" i="9"/>
  <c r="J30" i="9"/>
  <c r="J27" i="9"/>
  <c r="D26" i="9"/>
  <c r="J24" i="9"/>
  <c r="D24" i="9"/>
  <c r="J22" i="9"/>
  <c r="D52" i="8"/>
  <c r="D50" i="8"/>
  <c r="D45" i="8"/>
  <c r="D43" i="8"/>
  <c r="D41" i="8"/>
  <c r="J37" i="8"/>
  <c r="J35" i="8"/>
  <c r="J32" i="8"/>
  <c r="D29" i="8"/>
  <c r="J29" i="8"/>
  <c r="D26" i="8"/>
  <c r="J23" i="8"/>
  <c r="D23" i="8"/>
  <c r="D21" i="8"/>
  <c r="J20" i="8"/>
  <c r="J18" i="8"/>
  <c r="J16" i="8"/>
  <c r="D230" i="7"/>
  <c r="D178" i="7"/>
  <c r="D163" i="7"/>
  <c r="D161" i="7"/>
  <c r="J124" i="7"/>
  <c r="D104" i="7"/>
  <c r="J101" i="7"/>
  <c r="J100" i="7"/>
  <c r="J72" i="7"/>
  <c r="D58" i="7"/>
  <c r="J45" i="7"/>
  <c r="D35" i="7"/>
  <c r="D33" i="7"/>
  <c r="J30" i="7"/>
  <c r="E197" i="10" l="1"/>
  <c r="E100" i="10"/>
  <c r="E101" i="10"/>
  <c r="E174" i="10"/>
  <c r="E199" i="10"/>
  <c r="J6" i="9"/>
  <c r="J70" i="9"/>
  <c r="D22" i="8"/>
  <c r="D42" i="8"/>
  <c r="J6" i="7"/>
  <c r="D137" i="7"/>
  <c r="D162" i="7"/>
  <c r="D34" i="7"/>
  <c r="D6" i="7"/>
  <c r="E33" i="7" s="1"/>
  <c r="J102" i="7"/>
  <c r="J125" i="7"/>
  <c r="D6" i="8"/>
  <c r="E33" i="8" s="1"/>
  <c r="J31" i="7"/>
  <c r="K172" i="7"/>
  <c r="J17" i="8"/>
  <c r="J6" i="8"/>
  <c r="J61" i="9"/>
  <c r="D123" i="10"/>
  <c r="J23" i="9"/>
  <c r="D25" i="9"/>
  <c r="D6" i="9"/>
  <c r="D64" i="9"/>
  <c r="J31" i="10"/>
  <c r="K143" i="10"/>
  <c r="D34" i="10"/>
  <c r="E72" i="10"/>
  <c r="J113" i="10"/>
  <c r="F240" i="2"/>
  <c r="F30" i="2"/>
  <c r="K128" i="10" l="1"/>
  <c r="K131" i="10"/>
  <c r="K133" i="10"/>
  <c r="K135" i="10"/>
  <c r="K137" i="10"/>
  <c r="K132" i="10"/>
  <c r="K134" i="10"/>
  <c r="K136" i="10"/>
  <c r="K108" i="10"/>
  <c r="K109" i="10"/>
  <c r="K71" i="10"/>
  <c r="K72" i="10"/>
  <c r="K46" i="10"/>
  <c r="K52" i="10"/>
  <c r="K53" i="10"/>
  <c r="K36" i="10"/>
  <c r="K25" i="10"/>
  <c r="K47" i="10"/>
  <c r="K92" i="10"/>
  <c r="E54" i="10"/>
  <c r="E65" i="10"/>
  <c r="E89" i="10"/>
  <c r="E28" i="10"/>
  <c r="E123" i="10"/>
  <c r="E33" i="10"/>
  <c r="K113" i="10"/>
  <c r="E34" i="10"/>
  <c r="K40" i="9"/>
  <c r="K66" i="9"/>
  <c r="K60" i="9"/>
  <c r="K45" i="9"/>
  <c r="K34" i="9"/>
  <c r="K36" i="9"/>
  <c r="K33" i="9"/>
  <c r="K35" i="9"/>
  <c r="K23" i="9"/>
  <c r="E29" i="9"/>
  <c r="E54" i="9"/>
  <c r="E67" i="9"/>
  <c r="E72" i="9"/>
  <c r="E74" i="9"/>
  <c r="E73" i="9"/>
  <c r="E33" i="9"/>
  <c r="E58" i="9"/>
  <c r="E64" i="9"/>
  <c r="E75" i="9"/>
  <c r="K25" i="8"/>
  <c r="E31" i="8"/>
  <c r="K35" i="8"/>
  <c r="K17" i="8"/>
  <c r="K59" i="7"/>
  <c r="K29" i="7"/>
  <c r="K174" i="7"/>
  <c r="K66" i="7"/>
  <c r="K175" i="7"/>
  <c r="K173" i="7"/>
  <c r="K152" i="7"/>
  <c r="K169" i="7"/>
  <c r="K171" i="7"/>
  <c r="K170" i="7"/>
  <c r="K168" i="7"/>
  <c r="K83" i="7"/>
  <c r="K89" i="7"/>
  <c r="K30" i="7"/>
  <c r="K40" i="7"/>
  <c r="K101" i="7"/>
  <c r="E178" i="7"/>
  <c r="E134" i="7"/>
  <c r="K124" i="7"/>
  <c r="K31" i="7"/>
  <c r="E136" i="7"/>
  <c r="E162" i="7"/>
  <c r="E138" i="7"/>
  <c r="E135" i="7"/>
  <c r="E104" i="7"/>
  <c r="E62" i="7"/>
  <c r="E137" i="7"/>
  <c r="K41" i="7"/>
  <c r="E34" i="7"/>
  <c r="K137" i="7"/>
  <c r="K126" i="7"/>
  <c r="K103" i="7"/>
  <c r="K125" i="10"/>
  <c r="K122" i="10"/>
  <c r="K121" i="10"/>
  <c r="K120" i="10"/>
  <c r="K119" i="10"/>
  <c r="K118" i="10"/>
  <c r="K117" i="10"/>
  <c r="K116" i="10"/>
  <c r="K115" i="10"/>
  <c r="K148" i="10"/>
  <c r="K147" i="10"/>
  <c r="K145" i="10"/>
  <c r="K142" i="10"/>
  <c r="K140" i="10"/>
  <c r="K139" i="10"/>
  <c r="K138" i="10"/>
  <c r="K129" i="10"/>
  <c r="K127" i="10"/>
  <c r="K124" i="10"/>
  <c r="K123" i="10"/>
  <c r="K111" i="10"/>
  <c r="K106" i="10"/>
  <c r="K104" i="10"/>
  <c r="K102" i="10"/>
  <c r="K100" i="10"/>
  <c r="K98" i="10"/>
  <c r="K96" i="10"/>
  <c r="K94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0" i="10"/>
  <c r="K69" i="10"/>
  <c r="K68" i="10"/>
  <c r="K67" i="10"/>
  <c r="K66" i="10"/>
  <c r="K65" i="10"/>
  <c r="K64" i="10"/>
  <c r="K63" i="10"/>
  <c r="K62" i="10"/>
  <c r="K61" i="10"/>
  <c r="K55" i="10"/>
  <c r="K146" i="10"/>
  <c r="K141" i="10"/>
  <c r="K107" i="10"/>
  <c r="K103" i="10"/>
  <c r="K99" i="10"/>
  <c r="K95" i="10"/>
  <c r="K59" i="10"/>
  <c r="K57" i="10"/>
  <c r="K54" i="10"/>
  <c r="K51" i="10"/>
  <c r="K50" i="10"/>
  <c r="K38" i="10"/>
  <c r="K37" i="10"/>
  <c r="K34" i="10"/>
  <c r="K130" i="10"/>
  <c r="K105" i="10"/>
  <c r="K97" i="10"/>
  <c r="K89" i="10"/>
  <c r="K56" i="10"/>
  <c r="K48" i="10"/>
  <c r="K44" i="10"/>
  <c r="K42" i="10"/>
  <c r="K40" i="10"/>
  <c r="K33" i="10"/>
  <c r="K29" i="10"/>
  <c r="K27" i="10"/>
  <c r="K24" i="10"/>
  <c r="K22" i="10"/>
  <c r="K20" i="10"/>
  <c r="K18" i="10"/>
  <c r="K16" i="10"/>
  <c r="K14" i="10"/>
  <c r="K12" i="10"/>
  <c r="K10" i="10"/>
  <c r="K8" i="10"/>
  <c r="K144" i="10"/>
  <c r="K126" i="10"/>
  <c r="K110" i="10"/>
  <c r="K101" i="10"/>
  <c r="K93" i="10"/>
  <c r="K49" i="10"/>
  <c r="K43" i="10"/>
  <c r="K39" i="10"/>
  <c r="K35" i="10"/>
  <c r="K26" i="10"/>
  <c r="K21" i="10"/>
  <c r="K17" i="10"/>
  <c r="K13" i="10"/>
  <c r="K9" i="10"/>
  <c r="K58" i="10"/>
  <c r="K45" i="10"/>
  <c r="K41" i="10"/>
  <c r="K28" i="10"/>
  <c r="K23" i="10"/>
  <c r="K19" i="10"/>
  <c r="K15" i="10"/>
  <c r="K11" i="10"/>
  <c r="K6" i="10"/>
  <c r="K32" i="10"/>
  <c r="E76" i="9"/>
  <c r="E66" i="9"/>
  <c r="E62" i="9"/>
  <c r="E52" i="9"/>
  <c r="E51" i="9"/>
  <c r="E50" i="9"/>
  <c r="E49" i="9"/>
  <c r="E48" i="9"/>
  <c r="E47" i="9"/>
  <c r="E46" i="9"/>
  <c r="E45" i="9"/>
  <c r="E39" i="9"/>
  <c r="E38" i="9"/>
  <c r="E37" i="9"/>
  <c r="E36" i="9"/>
  <c r="E35" i="9"/>
  <c r="E34" i="9"/>
  <c r="E32" i="9"/>
  <c r="E31" i="9"/>
  <c r="E28" i="9"/>
  <c r="E27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1" i="9"/>
  <c r="E61" i="9"/>
  <c r="E59" i="9"/>
  <c r="E56" i="9"/>
  <c r="E53" i="9"/>
  <c r="E44" i="9"/>
  <c r="E42" i="9"/>
  <c r="E40" i="9"/>
  <c r="E24" i="9"/>
  <c r="E6" i="9"/>
  <c r="E78" i="9"/>
  <c r="E77" i="9"/>
  <c r="E70" i="9"/>
  <c r="E60" i="9"/>
  <c r="E55" i="9"/>
  <c r="E43" i="9"/>
  <c r="E23" i="9"/>
  <c r="E68" i="9"/>
  <c r="E57" i="9"/>
  <c r="E41" i="9"/>
  <c r="E26" i="9"/>
  <c r="K91" i="10"/>
  <c r="E69" i="9"/>
  <c r="K73" i="9"/>
  <c r="K72" i="9"/>
  <c r="K58" i="9"/>
  <c r="K57" i="9"/>
  <c r="K56" i="9"/>
  <c r="K55" i="9"/>
  <c r="K54" i="9"/>
  <c r="K44" i="9"/>
  <c r="K43" i="9"/>
  <c r="K42" i="9"/>
  <c r="K41" i="9"/>
  <c r="K25" i="9"/>
  <c r="K67" i="9"/>
  <c r="K64" i="9"/>
  <c r="K59" i="9"/>
  <c r="K53" i="9"/>
  <c r="K51" i="9"/>
  <c r="K49" i="9"/>
  <c r="K47" i="9"/>
  <c r="K38" i="9"/>
  <c r="K32" i="9"/>
  <c r="K29" i="9"/>
  <c r="K24" i="9"/>
  <c r="K20" i="9"/>
  <c r="K18" i="9"/>
  <c r="K16" i="9"/>
  <c r="K14" i="9"/>
  <c r="K12" i="9"/>
  <c r="K10" i="9"/>
  <c r="K8" i="9"/>
  <c r="K74" i="9"/>
  <c r="K71" i="9"/>
  <c r="K70" i="9"/>
  <c r="K65" i="9"/>
  <c r="K52" i="9"/>
  <c r="K48" i="9"/>
  <c r="K28" i="9"/>
  <c r="K21" i="9"/>
  <c r="K17" i="9"/>
  <c r="K13" i="9"/>
  <c r="K9" i="9"/>
  <c r="K69" i="9"/>
  <c r="K68" i="9"/>
  <c r="K63" i="9"/>
  <c r="K50" i="9"/>
  <c r="K46" i="9"/>
  <c r="K37" i="9"/>
  <c r="K31" i="9"/>
  <c r="K26" i="9"/>
  <c r="K19" i="9"/>
  <c r="K15" i="9"/>
  <c r="K11" i="9"/>
  <c r="K6" i="9"/>
  <c r="K30" i="9"/>
  <c r="E51" i="8"/>
  <c r="E49" i="8"/>
  <c r="E47" i="8"/>
  <c r="E48" i="8"/>
  <c r="E44" i="8"/>
  <c r="E38" i="8"/>
  <c r="E37" i="8"/>
  <c r="E36" i="8"/>
  <c r="E25" i="8"/>
  <c r="E24" i="8"/>
  <c r="E18" i="8"/>
  <c r="E16" i="8"/>
  <c r="E15" i="8"/>
  <c r="E14" i="8"/>
  <c r="E13" i="8"/>
  <c r="E12" i="8"/>
  <c r="E11" i="8"/>
  <c r="E10" i="8"/>
  <c r="E9" i="8"/>
  <c r="E8" i="8"/>
  <c r="E52" i="8"/>
  <c r="E46" i="8"/>
  <c r="E41" i="8"/>
  <c r="E40" i="8"/>
  <c r="E32" i="8"/>
  <c r="E29" i="8"/>
  <c r="E28" i="8"/>
  <c r="E26" i="8"/>
  <c r="E23" i="8"/>
  <c r="E21" i="8"/>
  <c r="E20" i="8"/>
  <c r="E17" i="8"/>
  <c r="E43" i="8"/>
  <c r="E39" i="8"/>
  <c r="E35" i="8"/>
  <c r="E30" i="8"/>
  <c r="E27" i="8"/>
  <c r="E19" i="8"/>
  <c r="E6" i="8"/>
  <c r="E22" i="8"/>
  <c r="K114" i="10"/>
  <c r="K112" i="10"/>
  <c r="K90" i="10"/>
  <c r="K60" i="10"/>
  <c r="E194" i="10"/>
  <c r="E192" i="10"/>
  <c r="E190" i="10"/>
  <c r="E188" i="10"/>
  <c r="E186" i="10"/>
  <c r="E172" i="10"/>
  <c r="E170" i="10"/>
  <c r="E169" i="10"/>
  <c r="E167" i="10"/>
  <c r="E165" i="10"/>
  <c r="E163" i="10"/>
  <c r="E161" i="10"/>
  <c r="E159" i="10"/>
  <c r="E157" i="10"/>
  <c r="E156" i="10"/>
  <c r="E154" i="10"/>
  <c r="E152" i="10"/>
  <c r="E150" i="10"/>
  <c r="E148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12" i="10"/>
  <c r="E110" i="10"/>
  <c r="E109" i="10"/>
  <c r="E108" i="10"/>
  <c r="E107" i="10"/>
  <c r="E106" i="10"/>
  <c r="E105" i="10"/>
  <c r="E104" i="10"/>
  <c r="E103" i="10"/>
  <c r="E102" i="10"/>
  <c r="E99" i="10"/>
  <c r="E98" i="10"/>
  <c r="E97" i="10"/>
  <c r="E96" i="10"/>
  <c r="E95" i="10"/>
  <c r="E94" i="10"/>
  <c r="E93" i="10"/>
  <c r="E92" i="10"/>
  <c r="E91" i="10"/>
  <c r="E90" i="10"/>
  <c r="E88" i="10"/>
  <c r="E200" i="10"/>
  <c r="E195" i="10"/>
  <c r="E191" i="10"/>
  <c r="E187" i="10"/>
  <c r="E171" i="10"/>
  <c r="E168" i="10"/>
  <c r="E164" i="10"/>
  <c r="E160" i="10"/>
  <c r="E153" i="10"/>
  <c r="E149" i="10"/>
  <c r="E145" i="10"/>
  <c r="E124" i="10"/>
  <c r="E122" i="10"/>
  <c r="E120" i="10"/>
  <c r="E118" i="10"/>
  <c r="E116" i="10"/>
  <c r="E114" i="10"/>
  <c r="E111" i="10"/>
  <c r="E86" i="10"/>
  <c r="E58" i="10"/>
  <c r="E57" i="10"/>
  <c r="E56" i="10"/>
  <c r="E55" i="10"/>
  <c r="E193" i="10"/>
  <c r="E185" i="10"/>
  <c r="E166" i="10"/>
  <c r="E155" i="10"/>
  <c r="E147" i="10"/>
  <c r="E119" i="10"/>
  <c r="E115" i="10"/>
  <c r="E84" i="10"/>
  <c r="E82" i="10"/>
  <c r="E80" i="10"/>
  <c r="E78" i="10"/>
  <c r="E75" i="10"/>
  <c r="E71" i="10"/>
  <c r="E69" i="10"/>
  <c r="E67" i="10"/>
  <c r="E66" i="10"/>
  <c r="E63" i="10"/>
  <c r="E61" i="10"/>
  <c r="E59" i="10"/>
  <c r="E49" i="10"/>
  <c r="E48" i="10"/>
  <c r="E47" i="10"/>
  <c r="E46" i="10"/>
  <c r="E45" i="10"/>
  <c r="E44" i="10"/>
  <c r="E43" i="10"/>
  <c r="E42" i="10"/>
  <c r="E38" i="10"/>
  <c r="E37" i="10"/>
  <c r="E36" i="10"/>
  <c r="E32" i="10"/>
  <c r="E30" i="10"/>
  <c r="E29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189" i="10"/>
  <c r="E151" i="10"/>
  <c r="E117" i="10"/>
  <c r="E87" i="10"/>
  <c r="E85" i="10"/>
  <c r="E81" i="10"/>
  <c r="E77" i="10"/>
  <c r="E74" i="10"/>
  <c r="E70" i="10"/>
  <c r="E62" i="10"/>
  <c r="E53" i="10"/>
  <c r="E51" i="10"/>
  <c r="E40" i="10"/>
  <c r="E31" i="10"/>
  <c r="E6" i="10"/>
  <c r="E162" i="10"/>
  <c r="E158" i="10"/>
  <c r="E125" i="10"/>
  <c r="E113" i="10"/>
  <c r="E79" i="10"/>
  <c r="E73" i="10"/>
  <c r="E64" i="10"/>
  <c r="E50" i="10"/>
  <c r="E41" i="10"/>
  <c r="E83" i="10"/>
  <c r="E76" i="10"/>
  <c r="E68" i="10"/>
  <c r="E60" i="10"/>
  <c r="E52" i="10"/>
  <c r="E39" i="10"/>
  <c r="E35" i="10"/>
  <c r="K31" i="10"/>
  <c r="K75" i="9"/>
  <c r="E65" i="9"/>
  <c r="E63" i="9"/>
  <c r="E30" i="9"/>
  <c r="E25" i="9"/>
  <c r="K22" i="9"/>
  <c r="E45" i="8"/>
  <c r="E146" i="10"/>
  <c r="E121" i="10"/>
  <c r="K30" i="10"/>
  <c r="K61" i="9"/>
  <c r="K39" i="9"/>
  <c r="K27" i="9"/>
  <c r="K36" i="8"/>
  <c r="K31" i="8"/>
  <c r="K30" i="8"/>
  <c r="K28" i="8"/>
  <c r="K27" i="8"/>
  <c r="K21" i="8"/>
  <c r="K19" i="8"/>
  <c r="K37" i="8"/>
  <c r="K33" i="8"/>
  <c r="K29" i="8"/>
  <c r="K26" i="8"/>
  <c r="K23" i="8"/>
  <c r="K22" i="8"/>
  <c r="K20" i="8"/>
  <c r="K15" i="8"/>
  <c r="K13" i="8"/>
  <c r="K11" i="8"/>
  <c r="K9" i="8"/>
  <c r="K6" i="8"/>
  <c r="K34" i="8"/>
  <c r="K32" i="8"/>
  <c r="K24" i="8"/>
  <c r="K14" i="8"/>
  <c r="K12" i="8"/>
  <c r="K10" i="8"/>
  <c r="K8" i="8"/>
  <c r="K18" i="8"/>
  <c r="K167" i="7"/>
  <c r="K166" i="7"/>
  <c r="K165" i="7"/>
  <c r="K163" i="7"/>
  <c r="K136" i="7"/>
  <c r="K135" i="7"/>
  <c r="K134" i="7"/>
  <c r="K133" i="7"/>
  <c r="K132" i="7"/>
  <c r="K131" i="7"/>
  <c r="K130" i="7"/>
  <c r="K129" i="7"/>
  <c r="K128" i="7"/>
  <c r="K127" i="7"/>
  <c r="K109" i="7"/>
  <c r="K108" i="7"/>
  <c r="K107" i="7"/>
  <c r="K106" i="7"/>
  <c r="K105" i="7"/>
  <c r="K104" i="7"/>
  <c r="K99" i="7"/>
  <c r="K98" i="7"/>
  <c r="K97" i="7"/>
  <c r="K96" i="7"/>
  <c r="K95" i="7"/>
  <c r="K94" i="7"/>
  <c r="K93" i="7"/>
  <c r="K92" i="7"/>
  <c r="K91" i="7"/>
  <c r="K90" i="7"/>
  <c r="K88" i="7"/>
  <c r="K87" i="7"/>
  <c r="K86" i="7"/>
  <c r="K85" i="7"/>
  <c r="K84" i="7"/>
  <c r="K82" i="7"/>
  <c r="K81" i="7"/>
  <c r="K80" i="7"/>
  <c r="K79" i="7"/>
  <c r="K78" i="7"/>
  <c r="K77" i="7"/>
  <c r="K76" i="7"/>
  <c r="K75" i="7"/>
  <c r="K74" i="7"/>
  <c r="K73" i="7"/>
  <c r="K62" i="7"/>
  <c r="K61" i="7"/>
  <c r="K60" i="7"/>
  <c r="K44" i="7"/>
  <c r="K43" i="7"/>
  <c r="K42" i="7"/>
  <c r="K35" i="7"/>
  <c r="K33" i="7"/>
  <c r="K164" i="7"/>
  <c r="K162" i="7"/>
  <c r="K160" i="7"/>
  <c r="K158" i="7"/>
  <c r="K156" i="7"/>
  <c r="K154" i="7"/>
  <c r="K151" i="7"/>
  <c r="K149" i="7"/>
  <c r="K147" i="7"/>
  <c r="K145" i="7"/>
  <c r="K143" i="7"/>
  <c r="K141" i="7"/>
  <c r="K139" i="7"/>
  <c r="K122" i="7"/>
  <c r="K120" i="7"/>
  <c r="K118" i="7"/>
  <c r="K116" i="7"/>
  <c r="K115" i="7"/>
  <c r="K113" i="7"/>
  <c r="K111" i="7"/>
  <c r="K71" i="7"/>
  <c r="K69" i="7"/>
  <c r="K67" i="7"/>
  <c r="K64" i="7"/>
  <c r="K57" i="7"/>
  <c r="K48" i="7"/>
  <c r="K46" i="7"/>
  <c r="K39" i="7"/>
  <c r="K38" i="7"/>
  <c r="K36" i="7"/>
  <c r="K28" i="7"/>
  <c r="K26" i="7"/>
  <c r="K24" i="7"/>
  <c r="K22" i="7"/>
  <c r="K20" i="7"/>
  <c r="K18" i="7"/>
  <c r="K16" i="7"/>
  <c r="K14" i="7"/>
  <c r="K12" i="7"/>
  <c r="K10" i="7"/>
  <c r="K8" i="7"/>
  <c r="K161" i="7"/>
  <c r="K159" i="7"/>
  <c r="K157" i="7"/>
  <c r="K155" i="7"/>
  <c r="K153" i="7"/>
  <c r="K150" i="7"/>
  <c r="K148" i="7"/>
  <c r="K146" i="7"/>
  <c r="K144" i="7"/>
  <c r="K142" i="7"/>
  <c r="K140" i="7"/>
  <c r="K138" i="7"/>
  <c r="K123" i="7"/>
  <c r="K121" i="7"/>
  <c r="K119" i="7"/>
  <c r="K117" i="7"/>
  <c r="K114" i="7"/>
  <c r="K112" i="7"/>
  <c r="K110" i="7"/>
  <c r="K100" i="7"/>
  <c r="K70" i="7"/>
  <c r="K68" i="7"/>
  <c r="K65" i="7"/>
  <c r="K63" i="7"/>
  <c r="K58" i="7"/>
  <c r="K47" i="7"/>
  <c r="K45" i="7"/>
  <c r="K37" i="7"/>
  <c r="K34" i="7"/>
  <c r="K27" i="7"/>
  <c r="K25" i="7"/>
  <c r="K23" i="7"/>
  <c r="K21" i="7"/>
  <c r="K19" i="7"/>
  <c r="K17" i="7"/>
  <c r="K15" i="7"/>
  <c r="K13" i="7"/>
  <c r="K11" i="7"/>
  <c r="K9" i="7"/>
  <c r="K6" i="7"/>
  <c r="K32" i="7"/>
  <c r="K62" i="9"/>
  <c r="E50" i="8"/>
  <c r="E34" i="8"/>
  <c r="K16" i="8"/>
  <c r="K125" i="7"/>
  <c r="K102" i="7"/>
  <c r="K72" i="7"/>
  <c r="E228" i="7"/>
  <c r="E226" i="7"/>
  <c r="E224" i="7"/>
  <c r="E222" i="7"/>
  <c r="E220" i="7"/>
  <c r="E218" i="7"/>
  <c r="E216" i="7"/>
  <c r="E214" i="7"/>
  <c r="E212" i="7"/>
  <c r="E210" i="7"/>
  <c r="E208" i="7"/>
  <c r="E206" i="7"/>
  <c r="E204" i="7"/>
  <c r="E203" i="7"/>
  <c r="E201" i="7"/>
  <c r="E199" i="7"/>
  <c r="E197" i="7"/>
  <c r="E195" i="7"/>
  <c r="E193" i="7"/>
  <c r="E191" i="7"/>
  <c r="E189" i="7"/>
  <c r="E186" i="7"/>
  <c r="E184" i="7"/>
  <c r="E182" i="7"/>
  <c r="E180" i="7"/>
  <c r="E177" i="7"/>
  <c r="E175" i="7"/>
  <c r="E173" i="7"/>
  <c r="E17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22" i="7"/>
  <c r="E120" i="7"/>
  <c r="E119" i="7"/>
  <c r="E118" i="7"/>
  <c r="E117" i="7"/>
  <c r="E116" i="7"/>
  <c r="E114" i="7"/>
  <c r="E113" i="7"/>
  <c r="E112" i="7"/>
  <c r="E111" i="7"/>
  <c r="E110" i="7"/>
  <c r="E109" i="7"/>
  <c r="E108" i="7"/>
  <c r="E107" i="7"/>
  <c r="E106" i="7"/>
  <c r="E105" i="7"/>
  <c r="E97" i="7"/>
  <c r="E95" i="7"/>
  <c r="E69" i="7"/>
  <c r="E68" i="7"/>
  <c r="E67" i="7"/>
  <c r="E66" i="7"/>
  <c r="E65" i="7"/>
  <c r="E64" i="7"/>
  <c r="E63" i="7"/>
  <c r="E57" i="7"/>
  <c r="E56" i="7"/>
  <c r="E55" i="7"/>
  <c r="E53" i="7"/>
  <c r="E52" i="7"/>
  <c r="E51" i="7"/>
  <c r="E50" i="7"/>
  <c r="E49" i="7"/>
  <c r="E48" i="7"/>
  <c r="E47" i="7"/>
  <c r="E46" i="7"/>
  <c r="E45" i="7"/>
  <c r="E40" i="7"/>
  <c r="E39" i="7"/>
  <c r="E38" i="7"/>
  <c r="E37" i="7"/>
  <c r="E36" i="7"/>
  <c r="E31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230" i="7"/>
  <c r="E229" i="7"/>
  <c r="E225" i="7"/>
  <c r="E221" i="7"/>
  <c r="E217" i="7"/>
  <c r="E213" i="7"/>
  <c r="E209" i="7"/>
  <c r="E205" i="7"/>
  <c r="E202" i="7"/>
  <c r="E198" i="7"/>
  <c r="E194" i="7"/>
  <c r="E190" i="7"/>
  <c r="E187" i="7"/>
  <c r="E183" i="7"/>
  <c r="E179" i="7"/>
  <c r="E176" i="7"/>
  <c r="E172" i="7"/>
  <c r="E169" i="7"/>
  <c r="E167" i="7"/>
  <c r="E165" i="7"/>
  <c r="E163" i="7"/>
  <c r="E161" i="7"/>
  <c r="E133" i="7"/>
  <c r="E131" i="7"/>
  <c r="E129" i="7"/>
  <c r="E127" i="7"/>
  <c r="E125" i="7"/>
  <c r="E123" i="7"/>
  <c r="E102" i="7"/>
  <c r="E100" i="7"/>
  <c r="E98" i="7"/>
  <c r="E93" i="7"/>
  <c r="E91" i="7"/>
  <c r="E89" i="7"/>
  <c r="E87" i="7"/>
  <c r="E85" i="7"/>
  <c r="E83" i="7"/>
  <c r="E81" i="7"/>
  <c r="E79" i="7"/>
  <c r="E77" i="7"/>
  <c r="E74" i="7"/>
  <c r="E72" i="7"/>
  <c r="E70" i="7"/>
  <c r="E60" i="7"/>
  <c r="E43" i="7"/>
  <c r="E41" i="7"/>
  <c r="E30" i="7"/>
  <c r="E6" i="7"/>
  <c r="E227" i="7"/>
  <c r="E223" i="7"/>
  <c r="E219" i="7"/>
  <c r="E215" i="7"/>
  <c r="E211" i="7"/>
  <c r="E207" i="7"/>
  <c r="E200" i="7"/>
  <c r="E196" i="7"/>
  <c r="E192" i="7"/>
  <c r="E188" i="7"/>
  <c r="E185" i="7"/>
  <c r="E181" i="7"/>
  <c r="E174" i="7"/>
  <c r="E170" i="7"/>
  <c r="E168" i="7"/>
  <c r="E166" i="7"/>
  <c r="E164" i="7"/>
  <c r="E132" i="7"/>
  <c r="E130" i="7"/>
  <c r="E128" i="7"/>
  <c r="E126" i="7"/>
  <c r="E124" i="7"/>
  <c r="E121" i="7"/>
  <c r="E103" i="7"/>
  <c r="E101" i="7"/>
  <c r="E99" i="7"/>
  <c r="E96" i="7"/>
  <c r="E94" i="7"/>
  <c r="E92" i="7"/>
  <c r="E90" i="7"/>
  <c r="E88" i="7"/>
  <c r="E86" i="7"/>
  <c r="E84" i="7"/>
  <c r="E82" i="7"/>
  <c r="E80" i="7"/>
  <c r="E78" i="7"/>
  <c r="E76" i="7"/>
  <c r="E75" i="7"/>
  <c r="E73" i="7"/>
  <c r="E71" i="7"/>
  <c r="E61" i="7"/>
  <c r="E58" i="7"/>
  <c r="E44" i="7"/>
  <c r="E42" i="7"/>
  <c r="E32" i="7"/>
  <c r="E35" i="7"/>
  <c r="E42" i="8"/>
  <c r="E148" i="1"/>
  <c r="I255" i="2" l="1"/>
  <c r="H255" i="2"/>
  <c r="E255" i="2"/>
  <c r="D255" i="2"/>
  <c r="L255" i="2" s="1"/>
  <c r="L254" i="2"/>
  <c r="I253" i="2"/>
  <c r="H253" i="2"/>
  <c r="E253" i="2"/>
  <c r="D253" i="2"/>
  <c r="L252" i="2"/>
  <c r="J252" i="2"/>
  <c r="L251" i="2"/>
  <c r="J251" i="2"/>
  <c r="L250" i="2"/>
  <c r="J250" i="2"/>
  <c r="L248" i="2"/>
  <c r="J248" i="2"/>
  <c r="L247" i="2"/>
  <c r="J247" i="2"/>
  <c r="L246" i="2"/>
  <c r="J246" i="2"/>
  <c r="F246" i="2"/>
  <c r="L245" i="2"/>
  <c r="J245" i="2"/>
  <c r="F245" i="2"/>
  <c r="L244" i="2"/>
  <c r="J244" i="2"/>
  <c r="L243" i="2"/>
  <c r="J243" i="2"/>
  <c r="F243" i="2"/>
  <c r="L242" i="2"/>
  <c r="J242" i="2"/>
  <c r="L241" i="2"/>
  <c r="J241" i="2"/>
  <c r="F241" i="2"/>
  <c r="L240" i="2"/>
  <c r="J240" i="2"/>
  <c r="L239" i="2"/>
  <c r="J239" i="2"/>
  <c r="F239" i="2"/>
  <c r="L238" i="2"/>
  <c r="J238" i="2"/>
  <c r="F238" i="2"/>
  <c r="L237" i="2"/>
  <c r="J237" i="2"/>
  <c r="F237" i="2"/>
  <c r="L236" i="2"/>
  <c r="J236" i="2"/>
  <c r="L235" i="2"/>
  <c r="J235" i="2"/>
  <c r="F235" i="2"/>
  <c r="L234" i="2"/>
  <c r="J234" i="2"/>
  <c r="F234" i="2"/>
  <c r="L233" i="2"/>
  <c r="J233" i="2"/>
  <c r="F233" i="2"/>
  <c r="L232" i="2"/>
  <c r="J232" i="2"/>
  <c r="L231" i="2"/>
  <c r="J231" i="2"/>
  <c r="L230" i="2"/>
  <c r="J230" i="2"/>
  <c r="F230" i="2"/>
  <c r="L229" i="2"/>
  <c r="J229" i="2"/>
  <c r="L228" i="2"/>
  <c r="J228" i="2"/>
  <c r="L227" i="2"/>
  <c r="J227" i="2"/>
  <c r="F227" i="2"/>
  <c r="L226" i="2"/>
  <c r="J226" i="2"/>
  <c r="L225" i="2"/>
  <c r="J225" i="2"/>
  <c r="F225" i="2"/>
  <c r="L224" i="2"/>
  <c r="J224" i="2"/>
  <c r="F224" i="2"/>
  <c r="L223" i="2"/>
  <c r="J223" i="2"/>
  <c r="F223" i="2"/>
  <c r="L222" i="2"/>
  <c r="J222" i="2"/>
  <c r="L221" i="2"/>
  <c r="J221" i="2"/>
  <c r="F221" i="2"/>
  <c r="L220" i="2"/>
  <c r="J220" i="2"/>
  <c r="L219" i="2"/>
  <c r="J219" i="2"/>
  <c r="F219" i="2"/>
  <c r="L218" i="2"/>
  <c r="J218" i="2"/>
  <c r="F218" i="2"/>
  <c r="L217" i="2"/>
  <c r="J217" i="2"/>
  <c r="F217" i="2"/>
  <c r="L216" i="2"/>
  <c r="J216" i="2"/>
  <c r="F216" i="2"/>
  <c r="L215" i="2"/>
  <c r="J215" i="2"/>
  <c r="L213" i="2"/>
  <c r="J213" i="2"/>
  <c r="F213" i="2"/>
  <c r="L212" i="2"/>
  <c r="J212" i="2"/>
  <c r="F212" i="2"/>
  <c r="L211" i="2"/>
  <c r="J211" i="2"/>
  <c r="L210" i="2"/>
  <c r="J210" i="2"/>
  <c r="F210" i="2"/>
  <c r="L209" i="2"/>
  <c r="J209" i="2"/>
  <c r="F209" i="2"/>
  <c r="L208" i="2"/>
  <c r="J208" i="2"/>
  <c r="L207" i="2"/>
  <c r="J207" i="2"/>
  <c r="F207" i="2"/>
  <c r="L206" i="2"/>
  <c r="J206" i="2"/>
  <c r="L205" i="2"/>
  <c r="J205" i="2"/>
  <c r="L204" i="2"/>
  <c r="J204" i="2"/>
  <c r="L203" i="2"/>
  <c r="J203" i="2"/>
  <c r="F203" i="2"/>
  <c r="L202" i="2"/>
  <c r="J202" i="2"/>
  <c r="F202" i="2"/>
  <c r="L200" i="2"/>
  <c r="J200" i="2"/>
  <c r="F200" i="2"/>
  <c r="L199" i="2"/>
  <c r="J199" i="2"/>
  <c r="F199" i="2"/>
  <c r="L197" i="2"/>
  <c r="J197" i="2"/>
  <c r="L196" i="2"/>
  <c r="J196" i="2"/>
  <c r="L195" i="2"/>
  <c r="J195" i="2"/>
  <c r="L194" i="2"/>
  <c r="J194" i="2"/>
  <c r="F194" i="2"/>
  <c r="I193" i="2"/>
  <c r="H193" i="2"/>
  <c r="E193" i="2"/>
  <c r="D193" i="2"/>
  <c r="L193" i="2" s="1"/>
  <c r="L192" i="2"/>
  <c r="J192" i="2"/>
  <c r="L191" i="2"/>
  <c r="J191" i="2"/>
  <c r="L190" i="2"/>
  <c r="J190" i="2"/>
  <c r="F190" i="2"/>
  <c r="L189" i="2"/>
  <c r="J189" i="2"/>
  <c r="F189" i="2"/>
  <c r="L188" i="2"/>
  <c r="J188" i="2"/>
  <c r="L187" i="2"/>
  <c r="J187" i="2"/>
  <c r="F187" i="2"/>
  <c r="L186" i="2"/>
  <c r="J186" i="2"/>
  <c r="F186" i="2"/>
  <c r="L185" i="2"/>
  <c r="J185" i="2"/>
  <c r="F185" i="2"/>
  <c r="L184" i="2"/>
  <c r="J184" i="2"/>
  <c r="F184" i="2"/>
  <c r="L183" i="2"/>
  <c r="J183" i="2"/>
  <c r="F183" i="2"/>
  <c r="L182" i="2"/>
  <c r="J182" i="2"/>
  <c r="F182" i="2"/>
  <c r="L181" i="2"/>
  <c r="J181" i="2"/>
  <c r="F181" i="2"/>
  <c r="L180" i="2"/>
  <c r="J180" i="2"/>
  <c r="F180" i="2"/>
  <c r="L179" i="2"/>
  <c r="J179" i="2"/>
  <c r="F179" i="2"/>
  <c r="I178" i="2"/>
  <c r="H178" i="2"/>
  <c r="E178" i="2"/>
  <c r="D178" i="2"/>
  <c r="I176" i="2"/>
  <c r="I177" i="2" s="1"/>
  <c r="H176" i="2"/>
  <c r="E176" i="2"/>
  <c r="D176" i="2"/>
  <c r="L175" i="2"/>
  <c r="J175" i="2"/>
  <c r="F175" i="2"/>
  <c r="L174" i="2"/>
  <c r="J174" i="2"/>
  <c r="F174" i="2"/>
  <c r="L173" i="2"/>
  <c r="J173" i="2"/>
  <c r="F173" i="2"/>
  <c r="L172" i="2"/>
  <c r="J172" i="2"/>
  <c r="F172" i="2"/>
  <c r="L171" i="2"/>
  <c r="J171" i="2"/>
  <c r="F171" i="2"/>
  <c r="L170" i="2"/>
  <c r="J170" i="2"/>
  <c r="F170" i="2"/>
  <c r="L169" i="2"/>
  <c r="J169" i="2"/>
  <c r="F169" i="2"/>
  <c r="L168" i="2"/>
  <c r="J168" i="2"/>
  <c r="F168" i="2"/>
  <c r="L167" i="2"/>
  <c r="J167" i="2"/>
  <c r="F167" i="2"/>
  <c r="L166" i="2"/>
  <c r="J166" i="2"/>
  <c r="F166" i="2"/>
  <c r="L165" i="2"/>
  <c r="J165" i="2"/>
  <c r="F165" i="2"/>
  <c r="L164" i="2"/>
  <c r="J164" i="2"/>
  <c r="F164" i="2"/>
  <c r="L163" i="2"/>
  <c r="J163" i="2"/>
  <c r="F163" i="2"/>
  <c r="L162" i="2"/>
  <c r="J162" i="2"/>
  <c r="F162" i="2"/>
  <c r="L161" i="2"/>
  <c r="J161" i="2"/>
  <c r="F161" i="2"/>
  <c r="L160" i="2"/>
  <c r="J160" i="2"/>
  <c r="L159" i="2"/>
  <c r="J159" i="2"/>
  <c r="L158" i="2"/>
  <c r="J158" i="2"/>
  <c r="L157" i="2"/>
  <c r="J157" i="2"/>
  <c r="F157" i="2"/>
  <c r="L156" i="2"/>
  <c r="J156" i="2"/>
  <c r="F156" i="2"/>
  <c r="L155" i="2"/>
  <c r="J155" i="2"/>
  <c r="F155" i="2"/>
  <c r="L154" i="2"/>
  <c r="J154" i="2"/>
  <c r="F154" i="2"/>
  <c r="I153" i="2"/>
  <c r="H153" i="2"/>
  <c r="E153" i="2"/>
  <c r="D153" i="2"/>
  <c r="I151" i="2"/>
  <c r="H151" i="2"/>
  <c r="E151" i="2"/>
  <c r="D151" i="2"/>
  <c r="I150" i="2"/>
  <c r="I152" i="2" s="1"/>
  <c r="H150" i="2"/>
  <c r="E150" i="2"/>
  <c r="D150" i="2"/>
  <c r="L150" i="2" s="1"/>
  <c r="L148" i="2"/>
  <c r="J148" i="2"/>
  <c r="L147" i="2"/>
  <c r="J147" i="2"/>
  <c r="L146" i="2"/>
  <c r="J146" i="2"/>
  <c r="F146" i="2"/>
  <c r="L145" i="2"/>
  <c r="J145" i="2"/>
  <c r="F145" i="2"/>
  <c r="L144" i="2"/>
  <c r="J144" i="2"/>
  <c r="F144" i="2"/>
  <c r="L143" i="2"/>
  <c r="J143" i="2"/>
  <c r="F143" i="2"/>
  <c r="L142" i="2"/>
  <c r="J142" i="2"/>
  <c r="F142" i="2"/>
  <c r="L141" i="2"/>
  <c r="J141" i="2"/>
  <c r="F141" i="2"/>
  <c r="L140" i="2"/>
  <c r="J140" i="2"/>
  <c r="L139" i="2"/>
  <c r="J139" i="2"/>
  <c r="F139" i="2"/>
  <c r="L138" i="2"/>
  <c r="J138" i="2"/>
  <c r="F138" i="2"/>
  <c r="L137" i="2"/>
  <c r="J137" i="2"/>
  <c r="F137" i="2"/>
  <c r="L136" i="2"/>
  <c r="J136" i="2"/>
  <c r="F136" i="2"/>
  <c r="L135" i="2"/>
  <c r="J135" i="2"/>
  <c r="F135" i="2"/>
  <c r="L134" i="2"/>
  <c r="J134" i="2"/>
  <c r="F134" i="2"/>
  <c r="L133" i="2"/>
  <c r="J133" i="2"/>
  <c r="L132" i="2"/>
  <c r="J132" i="2"/>
  <c r="F132" i="2"/>
  <c r="L131" i="2"/>
  <c r="J131" i="2"/>
  <c r="F131" i="2"/>
  <c r="L130" i="2"/>
  <c r="J130" i="2"/>
  <c r="F130" i="2"/>
  <c r="L129" i="2"/>
  <c r="J129" i="2"/>
  <c r="F129" i="2"/>
  <c r="L128" i="2"/>
  <c r="J128" i="2"/>
  <c r="L127" i="2"/>
  <c r="J127" i="2"/>
  <c r="L126" i="2"/>
  <c r="J126" i="2"/>
  <c r="F126" i="2"/>
  <c r="L125" i="2"/>
  <c r="J125" i="2"/>
  <c r="F125" i="2"/>
  <c r="L124" i="2"/>
  <c r="J124" i="2"/>
  <c r="F124" i="2"/>
  <c r="L123" i="2"/>
  <c r="J123" i="2"/>
  <c r="F123" i="2"/>
  <c r="L122" i="2"/>
  <c r="J122" i="2"/>
  <c r="F122" i="2"/>
  <c r="L121" i="2"/>
  <c r="J121" i="2"/>
  <c r="F121" i="2"/>
  <c r="L120" i="2"/>
  <c r="J120" i="2"/>
  <c r="F120" i="2"/>
  <c r="L119" i="2"/>
  <c r="J119" i="2"/>
  <c r="F119" i="2"/>
  <c r="L118" i="2"/>
  <c r="J118" i="2"/>
  <c r="F118" i="2"/>
  <c r="L117" i="2"/>
  <c r="J117" i="2"/>
  <c r="F117" i="2"/>
  <c r="I116" i="2"/>
  <c r="H116" i="2"/>
  <c r="E116" i="2"/>
  <c r="D116" i="2"/>
  <c r="L114" i="2"/>
  <c r="J114" i="2"/>
  <c r="L113" i="2"/>
  <c r="J113" i="2"/>
  <c r="F113" i="2"/>
  <c r="L112" i="2"/>
  <c r="J112" i="2"/>
  <c r="F112" i="2"/>
  <c r="L111" i="2"/>
  <c r="J111" i="2"/>
  <c r="F111" i="2"/>
  <c r="L110" i="2"/>
  <c r="J110" i="2"/>
  <c r="F110" i="2"/>
  <c r="L109" i="2"/>
  <c r="J109" i="2"/>
  <c r="F109" i="2"/>
  <c r="L108" i="2"/>
  <c r="J108" i="2"/>
  <c r="L107" i="2"/>
  <c r="J107" i="2"/>
  <c r="F107" i="2"/>
  <c r="L106" i="2"/>
  <c r="J106" i="2"/>
  <c r="F106" i="2"/>
  <c r="J104" i="2"/>
  <c r="F104" i="2"/>
  <c r="J103" i="2"/>
  <c r="F103" i="2"/>
  <c r="J102" i="2"/>
  <c r="F102" i="2"/>
  <c r="J101" i="2"/>
  <c r="F101" i="2"/>
  <c r="J98" i="2"/>
  <c r="J97" i="2"/>
  <c r="J96" i="2"/>
  <c r="J95" i="2"/>
  <c r="J94" i="2"/>
  <c r="J93" i="2"/>
  <c r="J92" i="2"/>
  <c r="J90" i="2"/>
  <c r="L89" i="2"/>
  <c r="J89" i="2"/>
  <c r="L88" i="2"/>
  <c r="J88" i="2"/>
  <c r="L87" i="2"/>
  <c r="J87" i="2"/>
  <c r="L86" i="2"/>
  <c r="J86" i="2"/>
  <c r="F86" i="2"/>
  <c r="L85" i="2"/>
  <c r="J85" i="2"/>
  <c r="F85" i="2"/>
  <c r="L84" i="2"/>
  <c r="J84" i="2"/>
  <c r="F84" i="2"/>
  <c r="L83" i="2"/>
  <c r="J83" i="2"/>
  <c r="L82" i="2"/>
  <c r="J82" i="2"/>
  <c r="F82" i="2"/>
  <c r="L81" i="2"/>
  <c r="J81" i="2"/>
  <c r="L79" i="2"/>
  <c r="J79" i="2"/>
  <c r="F79" i="2"/>
  <c r="L78" i="2"/>
  <c r="J78" i="2"/>
  <c r="L77" i="2"/>
  <c r="J77" i="2"/>
  <c r="L76" i="2"/>
  <c r="J76" i="2"/>
  <c r="F76" i="2"/>
  <c r="L75" i="2"/>
  <c r="J75" i="2"/>
  <c r="F75" i="2"/>
  <c r="L74" i="2"/>
  <c r="J74" i="2"/>
  <c r="F74" i="2"/>
  <c r="L73" i="2"/>
  <c r="J73" i="2"/>
  <c r="F73" i="2"/>
  <c r="L72" i="2"/>
  <c r="J72" i="2"/>
  <c r="L71" i="2"/>
  <c r="J71" i="2"/>
  <c r="F71" i="2"/>
  <c r="L70" i="2"/>
  <c r="J70" i="2"/>
  <c r="F70" i="2"/>
  <c r="L69" i="2"/>
  <c r="J69" i="2"/>
  <c r="F69" i="2"/>
  <c r="I68" i="2"/>
  <c r="H68" i="2"/>
  <c r="E68" i="2"/>
  <c r="D68" i="2"/>
  <c r="L68" i="2" s="1"/>
  <c r="J67" i="2"/>
  <c r="F67" i="2"/>
  <c r="L65" i="2"/>
  <c r="J65" i="2"/>
  <c r="F65" i="2"/>
  <c r="L64" i="2"/>
  <c r="J64" i="2"/>
  <c r="F64" i="2"/>
  <c r="I63" i="2"/>
  <c r="H63" i="2"/>
  <c r="E63" i="2"/>
  <c r="D63" i="2"/>
  <c r="L63" i="2" s="1"/>
  <c r="L62" i="2"/>
  <c r="J62" i="2"/>
  <c r="L61" i="2"/>
  <c r="J61" i="2"/>
  <c r="L60" i="2"/>
  <c r="J60" i="2"/>
  <c r="L59" i="2"/>
  <c r="J59" i="2"/>
  <c r="L58" i="2"/>
  <c r="J58" i="2"/>
  <c r="L57" i="2"/>
  <c r="J57" i="2"/>
  <c r="L56" i="2"/>
  <c r="J56" i="2"/>
  <c r="L55" i="2"/>
  <c r="J55" i="2"/>
  <c r="L54" i="2"/>
  <c r="J54" i="2"/>
  <c r="L53" i="2"/>
  <c r="J53" i="2"/>
  <c r="F53" i="2"/>
  <c r="L52" i="2"/>
  <c r="J52" i="2"/>
  <c r="L50" i="2"/>
  <c r="J50" i="2"/>
  <c r="L49" i="2"/>
  <c r="J49" i="2"/>
  <c r="L48" i="2"/>
  <c r="J48" i="2"/>
  <c r="L47" i="2"/>
  <c r="J47" i="2"/>
  <c r="L46" i="2"/>
  <c r="J46" i="2"/>
  <c r="L45" i="2"/>
  <c r="J45" i="2"/>
  <c r="F45" i="2"/>
  <c r="L44" i="2"/>
  <c r="J44" i="2"/>
  <c r="L43" i="2"/>
  <c r="J43" i="2"/>
  <c r="L42" i="2"/>
  <c r="J42" i="2"/>
  <c r="L41" i="2"/>
  <c r="J41" i="2"/>
  <c r="F41" i="2"/>
  <c r="J40" i="2"/>
  <c r="L39" i="2"/>
  <c r="J39" i="2"/>
  <c r="F39" i="2"/>
  <c r="L38" i="2"/>
  <c r="J38" i="2"/>
  <c r="F38" i="2"/>
  <c r="I37" i="2"/>
  <c r="H37" i="2"/>
  <c r="E37" i="2"/>
  <c r="D37" i="2"/>
  <c r="L37" i="2" s="1"/>
  <c r="I35" i="2"/>
  <c r="H35" i="2"/>
  <c r="E35" i="2"/>
  <c r="D35" i="2"/>
  <c r="L35" i="2" s="1"/>
  <c r="L34" i="2"/>
  <c r="J34" i="2"/>
  <c r="L33" i="2"/>
  <c r="J33" i="2"/>
  <c r="F33" i="2"/>
  <c r="L32" i="2"/>
  <c r="J32" i="2"/>
  <c r="L31" i="2"/>
  <c r="J31" i="2"/>
  <c r="F31" i="2"/>
  <c r="L30" i="2"/>
  <c r="J30" i="2"/>
  <c r="L29" i="2"/>
  <c r="J29" i="2"/>
  <c r="F29" i="2"/>
  <c r="L28" i="2"/>
  <c r="J28" i="2"/>
  <c r="L27" i="2"/>
  <c r="J27" i="2"/>
  <c r="F27" i="2"/>
  <c r="L26" i="2"/>
  <c r="J26" i="2"/>
  <c r="F26" i="2"/>
  <c r="L25" i="2"/>
  <c r="J25" i="2"/>
  <c r="F25" i="2"/>
  <c r="L24" i="2"/>
  <c r="J24" i="2"/>
  <c r="F24" i="2"/>
  <c r="L23" i="2"/>
  <c r="J23" i="2"/>
  <c r="F23" i="2"/>
  <c r="L22" i="2"/>
  <c r="J22" i="2"/>
  <c r="F22" i="2"/>
  <c r="L21" i="2"/>
  <c r="J21" i="2"/>
  <c r="F21" i="2"/>
  <c r="L20" i="2"/>
  <c r="J20" i="2"/>
  <c r="F20" i="2"/>
  <c r="L19" i="2"/>
  <c r="J19" i="2"/>
  <c r="L18" i="2"/>
  <c r="J18" i="2"/>
  <c r="F18" i="2"/>
  <c r="L17" i="2"/>
  <c r="J17" i="2"/>
  <c r="F17" i="2"/>
  <c r="L16" i="2"/>
  <c r="J16" i="2"/>
  <c r="F16" i="2"/>
  <c r="L15" i="2"/>
  <c r="J15" i="2"/>
  <c r="F15" i="2"/>
  <c r="L14" i="2"/>
  <c r="J14" i="2"/>
  <c r="F14" i="2"/>
  <c r="L13" i="2"/>
  <c r="J13" i="2"/>
  <c r="F13" i="2"/>
  <c r="L12" i="2"/>
  <c r="J12" i="2"/>
  <c r="F12" i="2"/>
  <c r="L11" i="2"/>
  <c r="J11" i="2"/>
  <c r="F11" i="2"/>
  <c r="L9" i="2"/>
  <c r="J9" i="2"/>
  <c r="F9" i="2"/>
  <c r="I250" i="1"/>
  <c r="H250" i="1"/>
  <c r="E250" i="1"/>
  <c r="I248" i="1"/>
  <c r="H248" i="1"/>
  <c r="E248" i="1"/>
  <c r="D248" i="1"/>
  <c r="L247" i="1"/>
  <c r="J247" i="1"/>
  <c r="F247" i="1"/>
  <c r="L246" i="1"/>
  <c r="J246" i="1"/>
  <c r="L245" i="1"/>
  <c r="J245" i="1"/>
  <c r="L244" i="1"/>
  <c r="J244" i="1"/>
  <c r="F244" i="1"/>
  <c r="L243" i="1"/>
  <c r="J243" i="1"/>
  <c r="F243" i="1"/>
  <c r="L242" i="1"/>
  <c r="J242" i="1"/>
  <c r="F242" i="1"/>
  <c r="L241" i="1"/>
  <c r="J241" i="1"/>
  <c r="F241" i="1"/>
  <c r="L240" i="1"/>
  <c r="J240" i="1"/>
  <c r="F240" i="1"/>
  <c r="L239" i="1"/>
  <c r="J239" i="1"/>
  <c r="F239" i="1"/>
  <c r="L238" i="1"/>
  <c r="J238" i="1"/>
  <c r="F238" i="1"/>
  <c r="L237" i="1"/>
  <c r="J237" i="1"/>
  <c r="F237" i="1"/>
  <c r="L236" i="1"/>
  <c r="J236" i="1"/>
  <c r="F236" i="1"/>
  <c r="L235" i="1"/>
  <c r="J235" i="1"/>
  <c r="F235" i="1"/>
  <c r="L234" i="1"/>
  <c r="J234" i="1"/>
  <c r="F234" i="1"/>
  <c r="L233" i="1"/>
  <c r="J233" i="1"/>
  <c r="F233" i="1"/>
  <c r="L232" i="1"/>
  <c r="J232" i="1"/>
  <c r="F232" i="1"/>
  <c r="L231" i="1"/>
  <c r="J231" i="1"/>
  <c r="F231" i="1"/>
  <c r="L230" i="1"/>
  <c r="J230" i="1"/>
  <c r="F230" i="1"/>
  <c r="L229" i="1"/>
  <c r="J229" i="1"/>
  <c r="F229" i="1"/>
  <c r="L228" i="1"/>
  <c r="J228" i="1"/>
  <c r="F228" i="1"/>
  <c r="L227" i="1"/>
  <c r="J227" i="1"/>
  <c r="F227" i="1"/>
  <c r="L226" i="1"/>
  <c r="J226" i="1"/>
  <c r="F226" i="1"/>
  <c r="L225" i="1"/>
  <c r="J225" i="1"/>
  <c r="F225" i="1"/>
  <c r="L224" i="1"/>
  <c r="J224" i="1"/>
  <c r="L223" i="1"/>
  <c r="J223" i="1"/>
  <c r="F223" i="1"/>
  <c r="L222" i="1"/>
  <c r="J222" i="1"/>
  <c r="F222" i="1"/>
  <c r="L221" i="1"/>
  <c r="J221" i="1"/>
  <c r="F221" i="1"/>
  <c r="L220" i="1"/>
  <c r="J220" i="1"/>
  <c r="F220" i="1"/>
  <c r="L219" i="1"/>
  <c r="J219" i="1"/>
  <c r="F219" i="1"/>
  <c r="L218" i="1"/>
  <c r="J218" i="1"/>
  <c r="L217" i="1"/>
  <c r="J217" i="1"/>
  <c r="F217" i="1"/>
  <c r="L216" i="1"/>
  <c r="J216" i="1"/>
  <c r="F216" i="1"/>
  <c r="L215" i="1"/>
  <c r="J215" i="1"/>
  <c r="F215" i="1"/>
  <c r="L214" i="1"/>
  <c r="J214" i="1"/>
  <c r="F214" i="1"/>
  <c r="L213" i="1"/>
  <c r="J213" i="1"/>
  <c r="F213" i="1"/>
  <c r="L212" i="1"/>
  <c r="J212" i="1"/>
  <c r="F212" i="1"/>
  <c r="L211" i="1"/>
  <c r="J211" i="1"/>
  <c r="F211" i="1"/>
  <c r="L210" i="1"/>
  <c r="J210" i="1"/>
  <c r="F210" i="1"/>
  <c r="L209" i="1"/>
  <c r="J209" i="1"/>
  <c r="F209" i="1"/>
  <c r="L208" i="1"/>
  <c r="J208" i="1"/>
  <c r="F208" i="1"/>
  <c r="L207" i="1"/>
  <c r="J207" i="1"/>
  <c r="F207" i="1"/>
  <c r="L206" i="1"/>
  <c r="J206" i="1"/>
  <c r="F206" i="1"/>
  <c r="L205" i="1"/>
  <c r="J205" i="1"/>
  <c r="F205" i="1"/>
  <c r="L204" i="1"/>
  <c r="J204" i="1"/>
  <c r="F204" i="1"/>
  <c r="L203" i="1"/>
  <c r="J203" i="1"/>
  <c r="F203" i="1"/>
  <c r="L202" i="1"/>
  <c r="J202" i="1"/>
  <c r="F202" i="1"/>
  <c r="L201" i="1"/>
  <c r="J201" i="1"/>
  <c r="F201" i="1"/>
  <c r="L200" i="1"/>
  <c r="J200" i="1"/>
  <c r="F200" i="1"/>
  <c r="L199" i="1"/>
  <c r="J199" i="1"/>
  <c r="F199" i="1"/>
  <c r="L198" i="1"/>
  <c r="J198" i="1"/>
  <c r="F198" i="1"/>
  <c r="L197" i="1"/>
  <c r="J197" i="1"/>
  <c r="F197" i="1"/>
  <c r="L195" i="1"/>
  <c r="J195" i="1"/>
  <c r="F195" i="1"/>
  <c r="L194" i="1"/>
  <c r="J194" i="1"/>
  <c r="F194" i="1"/>
  <c r="L193" i="1"/>
  <c r="J193" i="1"/>
  <c r="F193" i="1"/>
  <c r="L192" i="1"/>
  <c r="J192" i="1"/>
  <c r="F192" i="1"/>
  <c r="L191" i="1"/>
  <c r="J191" i="1"/>
  <c r="F191" i="1"/>
  <c r="L190" i="1"/>
  <c r="J190" i="1"/>
  <c r="L189" i="1"/>
  <c r="J189" i="1"/>
  <c r="F189" i="1"/>
  <c r="I188" i="1"/>
  <c r="H188" i="1"/>
  <c r="E188" i="1"/>
  <c r="D188" i="1"/>
  <c r="L188" i="1" s="1"/>
  <c r="L187" i="1"/>
  <c r="J187" i="1"/>
  <c r="F187" i="1"/>
  <c r="L186" i="1"/>
  <c r="J186" i="1"/>
  <c r="F186" i="1"/>
  <c r="L185" i="1"/>
  <c r="J185" i="1"/>
  <c r="F185" i="1"/>
  <c r="L184" i="1"/>
  <c r="J184" i="1"/>
  <c r="F184" i="1"/>
  <c r="L183" i="1"/>
  <c r="J183" i="1"/>
  <c r="F183" i="1"/>
  <c r="L182" i="1"/>
  <c r="J182" i="1"/>
  <c r="F182" i="1"/>
  <c r="L181" i="1"/>
  <c r="J181" i="1"/>
  <c r="F181" i="1"/>
  <c r="L180" i="1"/>
  <c r="J180" i="1"/>
  <c r="F180" i="1"/>
  <c r="L179" i="1"/>
  <c r="J179" i="1"/>
  <c r="F179" i="1"/>
  <c r="L178" i="1"/>
  <c r="J178" i="1"/>
  <c r="F178" i="1"/>
  <c r="L177" i="1"/>
  <c r="J177" i="1"/>
  <c r="F177" i="1"/>
  <c r="L176" i="1"/>
  <c r="J176" i="1"/>
  <c r="F176" i="1"/>
  <c r="L175" i="1"/>
  <c r="J175" i="1"/>
  <c r="F175" i="1"/>
  <c r="L174" i="1"/>
  <c r="J174" i="1"/>
  <c r="F174" i="1"/>
  <c r="I173" i="1"/>
  <c r="H173" i="1"/>
  <c r="E173" i="1"/>
  <c r="D173" i="1"/>
  <c r="I172" i="1"/>
  <c r="I171" i="1"/>
  <c r="H171" i="1"/>
  <c r="E171" i="1"/>
  <c r="D171" i="1"/>
  <c r="L170" i="1"/>
  <c r="J170" i="1"/>
  <c r="F170" i="1"/>
  <c r="L169" i="1"/>
  <c r="J169" i="1"/>
  <c r="F169" i="1"/>
  <c r="L168" i="1"/>
  <c r="J168" i="1"/>
  <c r="F168" i="1"/>
  <c r="L167" i="1"/>
  <c r="J167" i="1"/>
  <c r="F167" i="1"/>
  <c r="L166" i="1"/>
  <c r="J166" i="1"/>
  <c r="F166" i="1"/>
  <c r="L165" i="1"/>
  <c r="J165" i="1"/>
  <c r="F165" i="1"/>
  <c r="L164" i="1"/>
  <c r="J164" i="1"/>
  <c r="F164" i="1"/>
  <c r="L163" i="1"/>
  <c r="J163" i="1"/>
  <c r="F163" i="1"/>
  <c r="L162" i="1"/>
  <c r="J162" i="1"/>
  <c r="F162" i="1"/>
  <c r="L161" i="1"/>
  <c r="J161" i="1"/>
  <c r="F161" i="1"/>
  <c r="L160" i="1"/>
  <c r="J160" i="1"/>
  <c r="L159" i="1"/>
  <c r="J159" i="1"/>
  <c r="F159" i="1"/>
  <c r="L158" i="1"/>
  <c r="J158" i="1"/>
  <c r="F158" i="1"/>
  <c r="L157" i="1"/>
  <c r="J157" i="1"/>
  <c r="F157" i="1"/>
  <c r="L156" i="1"/>
  <c r="J156" i="1"/>
  <c r="F156" i="1"/>
  <c r="L155" i="1"/>
  <c r="J155" i="1"/>
  <c r="F155" i="1"/>
  <c r="L154" i="1"/>
  <c r="J154" i="1"/>
  <c r="F154" i="1"/>
  <c r="L153" i="1"/>
  <c r="J153" i="1"/>
  <c r="F153" i="1"/>
  <c r="L152" i="1"/>
  <c r="J152" i="1"/>
  <c r="F152" i="1"/>
  <c r="L151" i="1"/>
  <c r="J151" i="1"/>
  <c r="F151" i="1"/>
  <c r="L150" i="1"/>
  <c r="J150" i="1"/>
  <c r="F150" i="1"/>
  <c r="L149" i="1"/>
  <c r="J149" i="1"/>
  <c r="F149" i="1"/>
  <c r="I148" i="1"/>
  <c r="H148" i="1"/>
  <c r="D148" i="1"/>
  <c r="I146" i="1"/>
  <c r="H146" i="1"/>
  <c r="E146" i="1"/>
  <c r="D146" i="1"/>
  <c r="I145" i="1"/>
  <c r="H145" i="1"/>
  <c r="E145" i="1"/>
  <c r="E147" i="1" s="1"/>
  <c r="L145" i="1"/>
  <c r="L143" i="1"/>
  <c r="J143" i="1"/>
  <c r="L142" i="1"/>
  <c r="J142" i="1"/>
  <c r="F142" i="1"/>
  <c r="L141" i="1"/>
  <c r="J141" i="1"/>
  <c r="F141" i="1"/>
  <c r="L140" i="1"/>
  <c r="J140" i="1"/>
  <c r="F140" i="1"/>
  <c r="L139" i="1"/>
  <c r="J139" i="1"/>
  <c r="F139" i="1"/>
  <c r="L138" i="1"/>
  <c r="J138" i="1"/>
  <c r="F138" i="1"/>
  <c r="L137" i="1"/>
  <c r="J137" i="1"/>
  <c r="F137" i="1"/>
  <c r="L136" i="1"/>
  <c r="J136" i="1"/>
  <c r="F136" i="1"/>
  <c r="L135" i="1"/>
  <c r="J135" i="1"/>
  <c r="F135" i="1"/>
  <c r="L134" i="1"/>
  <c r="J134" i="1"/>
  <c r="F134" i="1"/>
  <c r="L133" i="1"/>
  <c r="J133" i="1"/>
  <c r="F133" i="1"/>
  <c r="L132" i="1"/>
  <c r="J132" i="1"/>
  <c r="F132" i="1"/>
  <c r="L131" i="1"/>
  <c r="J131" i="1"/>
  <c r="F131" i="1"/>
  <c r="L130" i="1"/>
  <c r="J130" i="1"/>
  <c r="F130" i="1"/>
  <c r="L129" i="1"/>
  <c r="J129" i="1"/>
  <c r="F129" i="1"/>
  <c r="L128" i="1"/>
  <c r="J128" i="1"/>
  <c r="F128" i="1"/>
  <c r="L127" i="1"/>
  <c r="J127" i="1"/>
  <c r="F127" i="1"/>
  <c r="L126" i="1"/>
  <c r="J126" i="1"/>
  <c r="F126" i="1"/>
  <c r="L125" i="1"/>
  <c r="J125" i="1"/>
  <c r="F125" i="1"/>
  <c r="L124" i="1"/>
  <c r="J124" i="1"/>
  <c r="L123" i="1"/>
  <c r="J123" i="1"/>
  <c r="L122" i="1"/>
  <c r="J122" i="1"/>
  <c r="F122" i="1"/>
  <c r="L121" i="1"/>
  <c r="J121" i="1"/>
  <c r="F121" i="1"/>
  <c r="L120" i="1"/>
  <c r="J120" i="1"/>
  <c r="F120" i="1"/>
  <c r="L119" i="1"/>
  <c r="J119" i="1"/>
  <c r="F119" i="1"/>
  <c r="L118" i="1"/>
  <c r="J118" i="1"/>
  <c r="F118" i="1"/>
  <c r="L117" i="1"/>
  <c r="J117" i="1"/>
  <c r="F117" i="1"/>
  <c r="L116" i="1"/>
  <c r="J116" i="1"/>
  <c r="F116" i="1"/>
  <c r="L115" i="1"/>
  <c r="J115" i="1"/>
  <c r="F115" i="1"/>
  <c r="L114" i="1"/>
  <c r="J114" i="1"/>
  <c r="F114" i="1"/>
  <c r="L113" i="1"/>
  <c r="J113" i="1"/>
  <c r="F113" i="1"/>
  <c r="I112" i="1"/>
  <c r="H112" i="1"/>
  <c r="J112" i="1" s="1"/>
  <c r="E112" i="1"/>
  <c r="D112" i="1"/>
  <c r="L112" i="1" s="1"/>
  <c r="L110" i="1"/>
  <c r="J110" i="1"/>
  <c r="F110" i="1"/>
  <c r="L109" i="1"/>
  <c r="J109" i="1"/>
  <c r="F109" i="1"/>
  <c r="L108" i="1"/>
  <c r="J108" i="1"/>
  <c r="F108" i="1"/>
  <c r="L107" i="1"/>
  <c r="J107" i="1"/>
  <c r="F107" i="1"/>
  <c r="L106" i="1"/>
  <c r="J106" i="1"/>
  <c r="F106" i="1"/>
  <c r="L105" i="1"/>
  <c r="J105" i="1"/>
  <c r="F105" i="1"/>
  <c r="L104" i="1"/>
  <c r="J104" i="1"/>
  <c r="F104" i="1"/>
  <c r="L103" i="1"/>
  <c r="J103" i="1"/>
  <c r="F103" i="1"/>
  <c r="L102" i="1"/>
  <c r="J102" i="1"/>
  <c r="F102" i="1"/>
  <c r="L101" i="1"/>
  <c r="J101" i="1"/>
  <c r="F101" i="1"/>
  <c r="L100" i="1"/>
  <c r="J100" i="1"/>
  <c r="F100" i="1"/>
  <c r="L99" i="1"/>
  <c r="J99" i="1"/>
  <c r="F99" i="1"/>
  <c r="L98" i="1"/>
  <c r="J98" i="1"/>
  <c r="F98" i="1"/>
  <c r="L97" i="1"/>
  <c r="J97" i="1"/>
  <c r="L96" i="1"/>
  <c r="J96" i="1"/>
  <c r="F96" i="1"/>
  <c r="L95" i="1"/>
  <c r="J95" i="1"/>
  <c r="F95" i="1"/>
  <c r="L94" i="1"/>
  <c r="J94" i="1"/>
  <c r="F94" i="1"/>
  <c r="L93" i="1"/>
  <c r="J93" i="1"/>
  <c r="F93" i="1"/>
  <c r="L92" i="1"/>
  <c r="J92" i="1"/>
  <c r="F92" i="1"/>
  <c r="L91" i="1"/>
  <c r="J91" i="1"/>
  <c r="F91" i="1"/>
  <c r="L90" i="1"/>
  <c r="J90" i="1"/>
  <c r="F90" i="1"/>
  <c r="L89" i="1"/>
  <c r="J89" i="1"/>
  <c r="F89" i="1"/>
  <c r="L88" i="1"/>
  <c r="J88" i="1"/>
  <c r="F88" i="1"/>
  <c r="L87" i="1"/>
  <c r="J87" i="1"/>
  <c r="F87" i="1"/>
  <c r="L86" i="1"/>
  <c r="J86" i="1"/>
  <c r="F86" i="1"/>
  <c r="L85" i="1"/>
  <c r="J85" i="1"/>
  <c r="F85" i="1"/>
  <c r="L84" i="1"/>
  <c r="J84" i="1"/>
  <c r="L83" i="1"/>
  <c r="J83" i="1"/>
  <c r="F83" i="1"/>
  <c r="L82" i="1"/>
  <c r="J82" i="1"/>
  <c r="F82" i="1"/>
  <c r="L81" i="1"/>
  <c r="J81" i="1"/>
  <c r="F81" i="1"/>
  <c r="L80" i="1"/>
  <c r="J80" i="1"/>
  <c r="F80" i="1"/>
  <c r="L79" i="1"/>
  <c r="J79" i="1"/>
  <c r="F79" i="1"/>
  <c r="L78" i="1"/>
  <c r="J78" i="1"/>
  <c r="F78" i="1"/>
  <c r="L77" i="1"/>
  <c r="J77" i="1"/>
  <c r="F77" i="1"/>
  <c r="L76" i="1"/>
  <c r="J76" i="1"/>
  <c r="F76" i="1"/>
  <c r="L75" i="1"/>
  <c r="J75" i="1"/>
  <c r="F75" i="1"/>
  <c r="L74" i="1"/>
  <c r="J74" i="1"/>
  <c r="F74" i="1"/>
  <c r="L73" i="1"/>
  <c r="J73" i="1"/>
  <c r="F73" i="1"/>
  <c r="L72" i="1"/>
  <c r="J72" i="1"/>
  <c r="F72" i="1"/>
  <c r="L71" i="1"/>
  <c r="J71" i="1"/>
  <c r="F71" i="1"/>
  <c r="L70" i="1"/>
  <c r="J70" i="1"/>
  <c r="F70" i="1"/>
  <c r="L69" i="1"/>
  <c r="J69" i="1"/>
  <c r="F69" i="1"/>
  <c r="L68" i="1"/>
  <c r="J68" i="1"/>
  <c r="F68" i="1"/>
  <c r="L67" i="1"/>
  <c r="J67" i="1"/>
  <c r="F67" i="1"/>
  <c r="L66" i="1"/>
  <c r="J66" i="1"/>
  <c r="F66" i="1"/>
  <c r="I65" i="1"/>
  <c r="I7" i="1" s="1"/>
  <c r="H65" i="1"/>
  <c r="E65" i="1"/>
  <c r="D65" i="1"/>
  <c r="L64" i="1"/>
  <c r="J64" i="1"/>
  <c r="F64" i="1"/>
  <c r="L63" i="1"/>
  <c r="J63" i="1"/>
  <c r="F63" i="1"/>
  <c r="L62" i="1"/>
  <c r="J62" i="1"/>
  <c r="F62" i="1"/>
  <c r="I61" i="1"/>
  <c r="H61" i="1"/>
  <c r="E61" i="1"/>
  <c r="D61" i="1"/>
  <c r="L60" i="1"/>
  <c r="J60" i="1"/>
  <c r="F60" i="1"/>
  <c r="L59" i="1"/>
  <c r="J59" i="1"/>
  <c r="F59" i="1"/>
  <c r="L58" i="1"/>
  <c r="J58" i="1"/>
  <c r="F58" i="1"/>
  <c r="L57" i="1"/>
  <c r="J57" i="1"/>
  <c r="F57" i="1"/>
  <c r="L56" i="1"/>
  <c r="J56" i="1"/>
  <c r="F56" i="1"/>
  <c r="L54" i="1"/>
  <c r="J54" i="1"/>
  <c r="F54" i="1"/>
  <c r="L53" i="1"/>
  <c r="J53" i="1"/>
  <c r="F53" i="1"/>
  <c r="L52" i="1"/>
  <c r="J52" i="1"/>
  <c r="F52" i="1"/>
  <c r="L51" i="1"/>
  <c r="J51" i="1"/>
  <c r="F51" i="1"/>
  <c r="L50" i="1"/>
  <c r="J50" i="1"/>
  <c r="F50" i="1"/>
  <c r="L49" i="1"/>
  <c r="J49" i="1"/>
  <c r="F49" i="1"/>
  <c r="L48" i="1"/>
  <c r="J48" i="1"/>
  <c r="F48" i="1"/>
  <c r="L47" i="1"/>
  <c r="J47" i="1"/>
  <c r="F47" i="1"/>
  <c r="L46" i="1"/>
  <c r="J46" i="1"/>
  <c r="F46" i="1"/>
  <c r="L45" i="1"/>
  <c r="J45" i="1"/>
  <c r="F45" i="1"/>
  <c r="L44" i="1"/>
  <c r="J44" i="1"/>
  <c r="F44" i="1"/>
  <c r="L43" i="1"/>
  <c r="J43" i="1"/>
  <c r="F43" i="1"/>
  <c r="L41" i="1"/>
  <c r="J41" i="1"/>
  <c r="F41" i="1"/>
  <c r="L40" i="1"/>
  <c r="J40" i="1"/>
  <c r="F40" i="1"/>
  <c r="L39" i="1"/>
  <c r="J39" i="1"/>
  <c r="F39" i="1"/>
  <c r="L38" i="1"/>
  <c r="J38" i="1"/>
  <c r="F38" i="1"/>
  <c r="L37" i="1"/>
  <c r="J37" i="1"/>
  <c r="F37" i="1"/>
  <c r="I36" i="1"/>
  <c r="H36" i="1"/>
  <c r="E36" i="1"/>
  <c r="I35" i="1"/>
  <c r="I34" i="1"/>
  <c r="H34" i="1"/>
  <c r="E34" i="1"/>
  <c r="L33" i="1"/>
  <c r="J33" i="1"/>
  <c r="F33" i="1"/>
  <c r="L32" i="1"/>
  <c r="J32" i="1"/>
  <c r="F32" i="1"/>
  <c r="L31" i="1"/>
  <c r="J31" i="1"/>
  <c r="F31" i="1"/>
  <c r="L30" i="1"/>
  <c r="J30" i="1"/>
  <c r="F30" i="1"/>
  <c r="L29" i="1"/>
  <c r="J29" i="1"/>
  <c r="F29" i="1"/>
  <c r="L28" i="1"/>
  <c r="J28" i="1"/>
  <c r="F28" i="1"/>
  <c r="L27" i="1"/>
  <c r="J27" i="1"/>
  <c r="F27" i="1"/>
  <c r="L26" i="1"/>
  <c r="J26" i="1"/>
  <c r="F26" i="1"/>
  <c r="L25" i="1"/>
  <c r="J25" i="1"/>
  <c r="F25" i="1"/>
  <c r="L24" i="1"/>
  <c r="J24" i="1"/>
  <c r="F24" i="1"/>
  <c r="L23" i="1"/>
  <c r="J23" i="1"/>
  <c r="F23" i="1"/>
  <c r="L22" i="1"/>
  <c r="J22" i="1"/>
  <c r="F22" i="1"/>
  <c r="L21" i="1"/>
  <c r="J21" i="1"/>
  <c r="F21" i="1"/>
  <c r="L20" i="1"/>
  <c r="J20" i="1"/>
  <c r="F20" i="1"/>
  <c r="L19" i="1"/>
  <c r="J19" i="1"/>
  <c r="F19" i="1"/>
  <c r="L18" i="1"/>
  <c r="J18" i="1"/>
  <c r="F18" i="1"/>
  <c r="L17" i="1"/>
  <c r="J17" i="1"/>
  <c r="F17" i="1"/>
  <c r="L16" i="1"/>
  <c r="J16" i="1"/>
  <c r="F16" i="1"/>
  <c r="L15" i="1"/>
  <c r="J15" i="1"/>
  <c r="F15" i="1"/>
  <c r="L14" i="1"/>
  <c r="J14" i="1"/>
  <c r="F14" i="1"/>
  <c r="L13" i="1"/>
  <c r="J13" i="1"/>
  <c r="F13" i="1"/>
  <c r="L12" i="1"/>
  <c r="J12" i="1"/>
  <c r="F12" i="1"/>
  <c r="L11" i="1"/>
  <c r="J11" i="1"/>
  <c r="F11" i="1"/>
  <c r="L10" i="1"/>
  <c r="J10" i="1"/>
  <c r="F10" i="1"/>
  <c r="L9" i="1"/>
  <c r="J9" i="1"/>
  <c r="F9" i="1"/>
  <c r="L176" i="2" l="1"/>
  <c r="H7" i="2"/>
  <c r="K94" i="2" s="1"/>
  <c r="D7" i="1"/>
  <c r="G160" i="1" s="1"/>
  <c r="K249" i="2"/>
  <c r="J150" i="2"/>
  <c r="J193" i="2"/>
  <c r="D7" i="2"/>
  <c r="G218" i="2" s="1"/>
  <c r="J37" i="2"/>
  <c r="E177" i="2"/>
  <c r="H36" i="2"/>
  <c r="K102" i="2"/>
  <c r="D36" i="2"/>
  <c r="G228" i="2"/>
  <c r="J63" i="2"/>
  <c r="I7" i="2"/>
  <c r="E36" i="2"/>
  <c r="G36" i="1"/>
  <c r="G144" i="1"/>
  <c r="G124" i="1"/>
  <c r="G84" i="1"/>
  <c r="E35" i="1"/>
  <c r="E172" i="1"/>
  <c r="H7" i="1"/>
  <c r="K196" i="1" s="1"/>
  <c r="J188" i="1"/>
  <c r="I147" i="1"/>
  <c r="G34" i="1"/>
  <c r="E7" i="1"/>
  <c r="E152" i="2"/>
  <c r="G246" i="2"/>
  <c r="G212" i="2"/>
  <c r="G210" i="2"/>
  <c r="G202" i="2"/>
  <c r="G200" i="2"/>
  <c r="G196" i="2"/>
  <c r="G194" i="2"/>
  <c r="G190" i="2"/>
  <c r="G186" i="2"/>
  <c r="G184" i="2"/>
  <c r="G182" i="2"/>
  <c r="G180" i="2"/>
  <c r="G174" i="2"/>
  <c r="G172" i="2"/>
  <c r="G170" i="2"/>
  <c r="G168" i="2"/>
  <c r="G166" i="2"/>
  <c r="G164" i="2"/>
  <c r="G162" i="2"/>
  <c r="G243" i="2"/>
  <c r="G239" i="2"/>
  <c r="G237" i="2"/>
  <c r="G225" i="2"/>
  <c r="G223" i="2"/>
  <c r="G219" i="2"/>
  <c r="G213" i="2"/>
  <c r="G209" i="2"/>
  <c r="G197" i="2"/>
  <c r="G193" i="2"/>
  <c r="G189" i="2"/>
  <c r="G187" i="2"/>
  <c r="G185" i="2"/>
  <c r="G183" i="2"/>
  <c r="G181" i="2"/>
  <c r="G179" i="2"/>
  <c r="G157" i="2"/>
  <c r="G155" i="2"/>
  <c r="G146" i="2"/>
  <c r="G144" i="2"/>
  <c r="G142" i="2"/>
  <c r="G138" i="2"/>
  <c r="G136" i="2"/>
  <c r="G134" i="2"/>
  <c r="G132" i="2"/>
  <c r="G130" i="2"/>
  <c r="G126" i="2"/>
  <c r="G124" i="2"/>
  <c r="G122" i="2"/>
  <c r="G120" i="2"/>
  <c r="G118" i="2"/>
  <c r="G113" i="2"/>
  <c r="G111" i="2"/>
  <c r="G109" i="2"/>
  <c r="G107" i="2"/>
  <c r="G104" i="2"/>
  <c r="G102" i="2"/>
  <c r="G85" i="2"/>
  <c r="G75" i="2"/>
  <c r="G73" i="2"/>
  <c r="G71" i="2"/>
  <c r="G69" i="2"/>
  <c r="G67" i="2"/>
  <c r="G64" i="2"/>
  <c r="G47" i="2"/>
  <c r="G45" i="2"/>
  <c r="G41" i="2"/>
  <c r="G38" i="2"/>
  <c r="G26" i="2"/>
  <c r="G24" i="2"/>
  <c r="G22" i="2"/>
  <c r="K236" i="2"/>
  <c r="K218" i="2"/>
  <c r="K202" i="2"/>
  <c r="K184" i="2"/>
  <c r="K164" i="2"/>
  <c r="K225" i="2"/>
  <c r="K195" i="2"/>
  <c r="K159" i="2"/>
  <c r="K138" i="2"/>
  <c r="K122" i="2"/>
  <c r="K87" i="2"/>
  <c r="K69" i="2"/>
  <c r="K52" i="2"/>
  <c r="K34" i="2"/>
  <c r="G9" i="2"/>
  <c r="K9" i="2"/>
  <c r="G12" i="2"/>
  <c r="K12" i="2"/>
  <c r="G14" i="2"/>
  <c r="K14" i="2"/>
  <c r="G16" i="2"/>
  <c r="K16" i="2"/>
  <c r="G18" i="2"/>
  <c r="K18" i="2"/>
  <c r="G20" i="2"/>
  <c r="K20" i="2"/>
  <c r="G35" i="2"/>
  <c r="K42" i="2"/>
  <c r="G68" i="2"/>
  <c r="G70" i="2"/>
  <c r="G74" i="2"/>
  <c r="G76" i="2"/>
  <c r="G82" i="2"/>
  <c r="J116" i="2"/>
  <c r="G129" i="2"/>
  <c r="G131" i="2"/>
  <c r="G135" i="2"/>
  <c r="G137" i="2"/>
  <c r="G139" i="2"/>
  <c r="J151" i="2"/>
  <c r="G153" i="2"/>
  <c r="D152" i="2"/>
  <c r="F153" i="2"/>
  <c r="L153" i="2"/>
  <c r="G154" i="2"/>
  <c r="G156" i="2"/>
  <c r="G207" i="2"/>
  <c r="G253" i="2"/>
  <c r="F253" i="2"/>
  <c r="E7" i="2"/>
  <c r="F7" i="2" s="1"/>
  <c r="G7" i="2"/>
  <c r="G11" i="2"/>
  <c r="G13" i="2"/>
  <c r="G15" i="2"/>
  <c r="G17" i="2"/>
  <c r="K17" i="2"/>
  <c r="G19" i="2"/>
  <c r="K19" i="2"/>
  <c r="G21" i="2"/>
  <c r="K21" i="2"/>
  <c r="G23" i="2"/>
  <c r="K23" i="2"/>
  <c r="G25" i="2"/>
  <c r="K25" i="2"/>
  <c r="G27" i="2"/>
  <c r="K27" i="2"/>
  <c r="J35" i="2"/>
  <c r="G37" i="2"/>
  <c r="I36" i="2"/>
  <c r="G39" i="2"/>
  <c r="K48" i="2"/>
  <c r="G53" i="2"/>
  <c r="K53" i="2"/>
  <c r="G63" i="2"/>
  <c r="G65" i="2"/>
  <c r="J68" i="2"/>
  <c r="G84" i="2"/>
  <c r="G86" i="2"/>
  <c r="K90" i="2"/>
  <c r="G101" i="2"/>
  <c r="G103" i="2"/>
  <c r="G106" i="2"/>
  <c r="K106" i="2"/>
  <c r="G110" i="2"/>
  <c r="G112" i="2"/>
  <c r="G116" i="2"/>
  <c r="F116" i="2"/>
  <c r="L116" i="2"/>
  <c r="G117" i="2"/>
  <c r="G119" i="2"/>
  <c r="G121" i="2"/>
  <c r="G123" i="2"/>
  <c r="G125" i="2"/>
  <c r="K127" i="2"/>
  <c r="G141" i="2"/>
  <c r="K141" i="2"/>
  <c r="G143" i="2"/>
  <c r="K143" i="2"/>
  <c r="G145" i="2"/>
  <c r="K145" i="2"/>
  <c r="G150" i="2"/>
  <c r="G151" i="2"/>
  <c r="F151" i="2"/>
  <c r="L151" i="2"/>
  <c r="H152" i="2"/>
  <c r="J153" i="2"/>
  <c r="G161" i="2"/>
  <c r="G163" i="2"/>
  <c r="G165" i="2"/>
  <c r="G167" i="2"/>
  <c r="G169" i="2"/>
  <c r="G171" i="2"/>
  <c r="G173" i="2"/>
  <c r="G175" i="2"/>
  <c r="G176" i="2"/>
  <c r="F176" i="2"/>
  <c r="H177" i="2"/>
  <c r="J178" i="2"/>
  <c r="G199" i="2"/>
  <c r="G203" i="2"/>
  <c r="G216" i="2"/>
  <c r="G221" i="2"/>
  <c r="G227" i="2"/>
  <c r="K231" i="2"/>
  <c r="G233" i="2"/>
  <c r="K233" i="2"/>
  <c r="G235" i="2"/>
  <c r="K235" i="2"/>
  <c r="G241" i="2"/>
  <c r="K241" i="2"/>
  <c r="G245" i="2"/>
  <c r="K245" i="2"/>
  <c r="L253" i="2"/>
  <c r="G255" i="2"/>
  <c r="F35" i="2"/>
  <c r="F37" i="2"/>
  <c r="F63" i="2"/>
  <c r="F68" i="2"/>
  <c r="F150" i="2"/>
  <c r="K176" i="2"/>
  <c r="J176" i="2"/>
  <c r="G178" i="2"/>
  <c r="D177" i="2"/>
  <c r="F178" i="2"/>
  <c r="L178" i="2"/>
  <c r="K253" i="2"/>
  <c r="J253" i="2"/>
  <c r="J255" i="2"/>
  <c r="F193" i="2"/>
  <c r="G244" i="1"/>
  <c r="G242" i="1"/>
  <c r="G240" i="1"/>
  <c r="G238" i="1"/>
  <c r="G236" i="1"/>
  <c r="G234" i="1"/>
  <c r="G232" i="1"/>
  <c r="G230" i="1"/>
  <c r="G228" i="1"/>
  <c r="G226" i="1"/>
  <c r="G222" i="1"/>
  <c r="G220" i="1"/>
  <c r="G216" i="1"/>
  <c r="G214" i="1"/>
  <c r="G212" i="1"/>
  <c r="G210" i="1"/>
  <c r="G208" i="1"/>
  <c r="G206" i="1"/>
  <c r="G204" i="1"/>
  <c r="G202" i="1"/>
  <c r="G200" i="1"/>
  <c r="G198" i="1"/>
  <c r="G195" i="1"/>
  <c r="G193" i="1"/>
  <c r="G191" i="1"/>
  <c r="G189" i="1"/>
  <c r="G187" i="1"/>
  <c r="G185" i="1"/>
  <c r="G183" i="1"/>
  <c r="G181" i="1"/>
  <c r="G179" i="1"/>
  <c r="G177" i="1"/>
  <c r="G175" i="1"/>
  <c r="G250" i="1"/>
  <c r="G247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4" i="1"/>
  <c r="G192" i="1"/>
  <c r="G188" i="1"/>
  <c r="G170" i="1"/>
  <c r="G168" i="1"/>
  <c r="G166" i="1"/>
  <c r="G164" i="1"/>
  <c r="G162" i="1"/>
  <c r="G158" i="1"/>
  <c r="G156" i="1"/>
  <c r="G154" i="1"/>
  <c r="G152" i="1"/>
  <c r="G150" i="1"/>
  <c r="G141" i="1"/>
  <c r="G139" i="1"/>
  <c r="G137" i="1"/>
  <c r="G135" i="1"/>
  <c r="G133" i="1"/>
  <c r="G131" i="1"/>
  <c r="G129" i="1"/>
  <c r="G127" i="1"/>
  <c r="G125" i="1"/>
  <c r="G121" i="1"/>
  <c r="G119" i="1"/>
  <c r="G117" i="1"/>
  <c r="G115" i="1"/>
  <c r="G113" i="1"/>
  <c r="G109" i="1"/>
  <c r="G107" i="1"/>
  <c r="G105" i="1"/>
  <c r="G103" i="1"/>
  <c r="G101" i="1"/>
  <c r="G99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3" i="1"/>
  <c r="G59" i="1"/>
  <c r="G57" i="1"/>
  <c r="G53" i="1"/>
  <c r="F7" i="1"/>
  <c r="K246" i="1"/>
  <c r="K244" i="1"/>
  <c r="K242" i="1"/>
  <c r="K240" i="1"/>
  <c r="K238" i="1"/>
  <c r="K236" i="1"/>
  <c r="K234" i="1"/>
  <c r="K232" i="1"/>
  <c r="K230" i="1"/>
  <c r="K228" i="1"/>
  <c r="K226" i="1"/>
  <c r="K224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5" i="1"/>
  <c r="K193" i="1"/>
  <c r="K191" i="1"/>
  <c r="K189" i="1"/>
  <c r="K187" i="1"/>
  <c r="K185" i="1"/>
  <c r="K183" i="1"/>
  <c r="K181" i="1"/>
  <c r="K179" i="1"/>
  <c r="K177" i="1"/>
  <c r="K175" i="1"/>
  <c r="K247" i="1"/>
  <c r="K223" i="1"/>
  <c r="K221" i="1"/>
  <c r="K219" i="1"/>
  <c r="K217" i="1"/>
  <c r="K215" i="1"/>
  <c r="K213" i="1"/>
  <c r="K211" i="1"/>
  <c r="K209" i="1"/>
  <c r="K207" i="1"/>
  <c r="K205" i="1"/>
  <c r="K203" i="1"/>
  <c r="K201" i="1"/>
  <c r="K199" i="1"/>
  <c r="K197" i="1"/>
  <c r="K194" i="1"/>
  <c r="K192" i="1"/>
  <c r="K190" i="1"/>
  <c r="K170" i="1"/>
  <c r="K168" i="1"/>
  <c r="K166" i="1"/>
  <c r="K164" i="1"/>
  <c r="K162" i="1"/>
  <c r="K160" i="1"/>
  <c r="K158" i="1"/>
  <c r="K156" i="1"/>
  <c r="K154" i="1"/>
  <c r="K152" i="1"/>
  <c r="K150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17" i="1"/>
  <c r="K115" i="1"/>
  <c r="K113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3" i="1"/>
  <c r="K59" i="1"/>
  <c r="K57" i="1"/>
  <c r="K53" i="1"/>
  <c r="K51" i="1"/>
  <c r="J7" i="1"/>
  <c r="G9" i="1"/>
  <c r="K9" i="1"/>
  <c r="G11" i="1"/>
  <c r="K11" i="1"/>
  <c r="G13" i="1"/>
  <c r="K13" i="1"/>
  <c r="G15" i="1"/>
  <c r="K15" i="1"/>
  <c r="G17" i="1"/>
  <c r="K17" i="1"/>
  <c r="G19" i="1"/>
  <c r="K19" i="1"/>
  <c r="G21" i="1"/>
  <c r="K21" i="1"/>
  <c r="G23" i="1"/>
  <c r="K23" i="1"/>
  <c r="G25" i="1"/>
  <c r="K25" i="1"/>
  <c r="G27" i="1"/>
  <c r="K27" i="1"/>
  <c r="G29" i="1"/>
  <c r="K29" i="1"/>
  <c r="G31" i="1"/>
  <c r="K31" i="1"/>
  <c r="G33" i="1"/>
  <c r="K33" i="1"/>
  <c r="F34" i="1"/>
  <c r="J34" i="1"/>
  <c r="L34" i="1"/>
  <c r="F36" i="1"/>
  <c r="J36" i="1"/>
  <c r="L36" i="1"/>
  <c r="G37" i="1"/>
  <c r="K37" i="1"/>
  <c r="G39" i="1"/>
  <c r="K39" i="1"/>
  <c r="G41" i="1"/>
  <c r="K41" i="1"/>
  <c r="G44" i="1"/>
  <c r="K44" i="1"/>
  <c r="G46" i="1"/>
  <c r="K46" i="1"/>
  <c r="G48" i="1"/>
  <c r="K48" i="1"/>
  <c r="G50" i="1"/>
  <c r="K50" i="1"/>
  <c r="G56" i="1"/>
  <c r="K56" i="1"/>
  <c r="G58" i="1"/>
  <c r="K58" i="1"/>
  <c r="G60" i="1"/>
  <c r="K60" i="1"/>
  <c r="G61" i="1"/>
  <c r="F61" i="1"/>
  <c r="L61" i="1"/>
  <c r="G62" i="1"/>
  <c r="K62" i="1"/>
  <c r="G64" i="1"/>
  <c r="K64" i="1"/>
  <c r="G65" i="1"/>
  <c r="F65" i="1"/>
  <c r="L65" i="1"/>
  <c r="G66" i="1"/>
  <c r="K66" i="1"/>
  <c r="G68" i="1"/>
  <c r="K68" i="1"/>
  <c r="G70" i="1"/>
  <c r="K70" i="1"/>
  <c r="G72" i="1"/>
  <c r="K72" i="1"/>
  <c r="G74" i="1"/>
  <c r="K74" i="1"/>
  <c r="G76" i="1"/>
  <c r="K76" i="1"/>
  <c r="G78" i="1"/>
  <c r="K78" i="1"/>
  <c r="G80" i="1"/>
  <c r="K80" i="1"/>
  <c r="G82" i="1"/>
  <c r="K82" i="1"/>
  <c r="K84" i="1"/>
  <c r="G86" i="1"/>
  <c r="K86" i="1"/>
  <c r="G88" i="1"/>
  <c r="K88" i="1"/>
  <c r="G90" i="1"/>
  <c r="K90" i="1"/>
  <c r="G92" i="1"/>
  <c r="K92" i="1"/>
  <c r="G94" i="1"/>
  <c r="K94" i="1"/>
  <c r="G96" i="1"/>
  <c r="K96" i="1"/>
  <c r="K112" i="1"/>
  <c r="K124" i="1"/>
  <c r="G126" i="1"/>
  <c r="K126" i="1"/>
  <c r="G128" i="1"/>
  <c r="K128" i="1"/>
  <c r="G130" i="1"/>
  <c r="K130" i="1"/>
  <c r="G132" i="1"/>
  <c r="K132" i="1"/>
  <c r="G134" i="1"/>
  <c r="K134" i="1"/>
  <c r="G136" i="1"/>
  <c r="K136" i="1"/>
  <c r="G138" i="1"/>
  <c r="K138" i="1"/>
  <c r="G140" i="1"/>
  <c r="K140" i="1"/>
  <c r="G142" i="1"/>
  <c r="K142" i="1"/>
  <c r="G145" i="1"/>
  <c r="G146" i="1"/>
  <c r="F146" i="1"/>
  <c r="L146" i="1"/>
  <c r="K148" i="1"/>
  <c r="H147" i="1"/>
  <c r="J148" i="1"/>
  <c r="K161" i="1"/>
  <c r="G163" i="1"/>
  <c r="K163" i="1"/>
  <c r="G165" i="1"/>
  <c r="K165" i="1"/>
  <c r="G167" i="1"/>
  <c r="K167" i="1"/>
  <c r="G169" i="1"/>
  <c r="K169" i="1"/>
  <c r="G173" i="1"/>
  <c r="D172" i="1"/>
  <c r="F173" i="1"/>
  <c r="K188" i="1"/>
  <c r="K248" i="1"/>
  <c r="J248" i="1"/>
  <c r="K250" i="1"/>
  <c r="G7" i="1"/>
  <c r="K7" i="1"/>
  <c r="G10" i="1"/>
  <c r="K10" i="1"/>
  <c r="G12" i="1"/>
  <c r="K12" i="1"/>
  <c r="G14" i="1"/>
  <c r="K14" i="1"/>
  <c r="G16" i="1"/>
  <c r="K16" i="1"/>
  <c r="G18" i="1"/>
  <c r="K18" i="1"/>
  <c r="G20" i="1"/>
  <c r="K20" i="1"/>
  <c r="G22" i="1"/>
  <c r="K22" i="1"/>
  <c r="G24" i="1"/>
  <c r="K24" i="1"/>
  <c r="G26" i="1"/>
  <c r="K26" i="1"/>
  <c r="G28" i="1"/>
  <c r="K28" i="1"/>
  <c r="G30" i="1"/>
  <c r="K30" i="1"/>
  <c r="G32" i="1"/>
  <c r="K32" i="1"/>
  <c r="H35" i="1"/>
  <c r="G38" i="1"/>
  <c r="K38" i="1"/>
  <c r="G40" i="1"/>
  <c r="K40" i="1"/>
  <c r="G43" i="1"/>
  <c r="K43" i="1"/>
  <c r="G45" i="1"/>
  <c r="K45" i="1"/>
  <c r="G47" i="1"/>
  <c r="K47" i="1"/>
  <c r="G49" i="1"/>
  <c r="K49" i="1"/>
  <c r="G51" i="1"/>
  <c r="G52" i="1"/>
  <c r="K52" i="1"/>
  <c r="G54" i="1"/>
  <c r="K54" i="1"/>
  <c r="K61" i="1"/>
  <c r="J61" i="1"/>
  <c r="K65" i="1"/>
  <c r="J65" i="1"/>
  <c r="G98" i="1"/>
  <c r="K98" i="1"/>
  <c r="G100" i="1"/>
  <c r="K100" i="1"/>
  <c r="G102" i="1"/>
  <c r="K102" i="1"/>
  <c r="G104" i="1"/>
  <c r="K104" i="1"/>
  <c r="G106" i="1"/>
  <c r="K106" i="1"/>
  <c r="G108" i="1"/>
  <c r="K108" i="1"/>
  <c r="G110" i="1"/>
  <c r="K110" i="1"/>
  <c r="G112" i="1"/>
  <c r="G114" i="1"/>
  <c r="K114" i="1"/>
  <c r="G116" i="1"/>
  <c r="K116" i="1"/>
  <c r="G118" i="1"/>
  <c r="K118" i="1"/>
  <c r="G120" i="1"/>
  <c r="K120" i="1"/>
  <c r="G122" i="1"/>
  <c r="K122" i="1"/>
  <c r="J145" i="1"/>
  <c r="K145" i="1"/>
  <c r="K146" i="1"/>
  <c r="J146" i="1"/>
  <c r="G148" i="1"/>
  <c r="D147" i="1"/>
  <c r="F148" i="1"/>
  <c r="L148" i="1"/>
  <c r="G149" i="1"/>
  <c r="K149" i="1"/>
  <c r="G151" i="1"/>
  <c r="K151" i="1"/>
  <c r="G153" i="1"/>
  <c r="K153" i="1"/>
  <c r="G155" i="1"/>
  <c r="K155" i="1"/>
  <c r="G157" i="1"/>
  <c r="K157" i="1"/>
  <c r="G159" i="1"/>
  <c r="K159" i="1"/>
  <c r="K171" i="1"/>
  <c r="J171" i="1"/>
  <c r="L173" i="1"/>
  <c r="G174" i="1"/>
  <c r="K174" i="1"/>
  <c r="G176" i="1"/>
  <c r="K176" i="1"/>
  <c r="G178" i="1"/>
  <c r="K178" i="1"/>
  <c r="G180" i="1"/>
  <c r="K180" i="1"/>
  <c r="G182" i="1"/>
  <c r="K182" i="1"/>
  <c r="G184" i="1"/>
  <c r="K184" i="1"/>
  <c r="G186" i="1"/>
  <c r="K186" i="1"/>
  <c r="G225" i="1"/>
  <c r="K225" i="1"/>
  <c r="G227" i="1"/>
  <c r="K227" i="1"/>
  <c r="G229" i="1"/>
  <c r="K229" i="1"/>
  <c r="G231" i="1"/>
  <c r="K231" i="1"/>
  <c r="G233" i="1"/>
  <c r="K233" i="1"/>
  <c r="G235" i="1"/>
  <c r="K235" i="1"/>
  <c r="G237" i="1"/>
  <c r="K237" i="1"/>
  <c r="G239" i="1"/>
  <c r="K239" i="1"/>
  <c r="G241" i="1"/>
  <c r="K241" i="1"/>
  <c r="G243" i="1"/>
  <c r="K243" i="1"/>
  <c r="K245" i="1"/>
  <c r="F112" i="1"/>
  <c r="F145" i="1"/>
  <c r="G171" i="1"/>
  <c r="F171" i="1"/>
  <c r="L171" i="1"/>
  <c r="K173" i="1"/>
  <c r="H172" i="1"/>
  <c r="J173" i="1"/>
  <c r="G248" i="1"/>
  <c r="F248" i="1"/>
  <c r="L248" i="1"/>
  <c r="F188" i="1"/>
  <c r="K228" i="2" l="1"/>
  <c r="K175" i="2"/>
  <c r="K173" i="2"/>
  <c r="K171" i="2"/>
  <c r="K169" i="2"/>
  <c r="K167" i="2"/>
  <c r="K165" i="2"/>
  <c r="K163" i="2"/>
  <c r="K161" i="2"/>
  <c r="K153" i="2"/>
  <c r="K114" i="2"/>
  <c r="K78" i="2"/>
  <c r="K61" i="2"/>
  <c r="K44" i="2"/>
  <c r="J36" i="2"/>
  <c r="K139" i="2"/>
  <c r="K137" i="2"/>
  <c r="K135" i="2"/>
  <c r="K133" i="2"/>
  <c r="K116" i="2"/>
  <c r="K63" i="2"/>
  <c r="K26" i="2"/>
  <c r="K43" i="2"/>
  <c r="K60" i="2"/>
  <c r="K77" i="2"/>
  <c r="K111" i="2"/>
  <c r="K130" i="2"/>
  <c r="K146" i="2"/>
  <c r="K185" i="2"/>
  <c r="K211" i="2"/>
  <c r="K250" i="2"/>
  <c r="K172" i="2"/>
  <c r="K192" i="2"/>
  <c r="K210" i="2"/>
  <c r="K226" i="2"/>
  <c r="K244" i="2"/>
  <c r="K97" i="2"/>
  <c r="K80" i="2"/>
  <c r="K66" i="2"/>
  <c r="K92" i="2"/>
  <c r="K96" i="2"/>
  <c r="K100" i="2"/>
  <c r="K104" i="2"/>
  <c r="K95" i="2"/>
  <c r="K101" i="2"/>
  <c r="K105" i="2"/>
  <c r="K251" i="2"/>
  <c r="K246" i="2"/>
  <c r="K242" i="2"/>
  <c r="K238" i="2"/>
  <c r="K234" i="2"/>
  <c r="K230" i="2"/>
  <c r="K224" i="2"/>
  <c r="K220" i="2"/>
  <c r="K217" i="2"/>
  <c r="K212" i="2"/>
  <c r="K208" i="2"/>
  <c r="K204" i="2"/>
  <c r="K200" i="2"/>
  <c r="K194" i="2"/>
  <c r="K190" i="2"/>
  <c r="K186" i="2"/>
  <c r="K182" i="2"/>
  <c r="K174" i="2"/>
  <c r="K170" i="2"/>
  <c r="K166" i="2"/>
  <c r="K162" i="2"/>
  <c r="K255" i="2"/>
  <c r="K243" i="2"/>
  <c r="K237" i="2"/>
  <c r="K223" i="2"/>
  <c r="K213" i="2"/>
  <c r="K209" i="2"/>
  <c r="K197" i="2"/>
  <c r="K191" i="2"/>
  <c r="K187" i="2"/>
  <c r="K183" i="2"/>
  <c r="K179" i="2"/>
  <c r="K157" i="2"/>
  <c r="K148" i="2"/>
  <c r="K144" i="2"/>
  <c r="K140" i="2"/>
  <c r="K136" i="2"/>
  <c r="K132" i="2"/>
  <c r="K128" i="2"/>
  <c r="K124" i="2"/>
  <c r="K120" i="2"/>
  <c r="K113" i="2"/>
  <c r="K109" i="2"/>
  <c r="K89" i="2"/>
  <c r="K85" i="2"/>
  <c r="K81" i="2"/>
  <c r="K75" i="2"/>
  <c r="K71" i="2"/>
  <c r="K67" i="2"/>
  <c r="K62" i="2"/>
  <c r="K58" i="2"/>
  <c r="K54" i="2"/>
  <c r="K49" i="2"/>
  <c r="K45" i="2"/>
  <c r="K41" i="2"/>
  <c r="K38" i="2"/>
  <c r="K32" i="2"/>
  <c r="K28" i="2"/>
  <c r="K24" i="2"/>
  <c r="J7" i="2"/>
  <c r="K29" i="2"/>
  <c r="K37" i="2"/>
  <c r="K50" i="2"/>
  <c r="K59" i="2"/>
  <c r="K70" i="2"/>
  <c r="K88" i="2"/>
  <c r="K129" i="2"/>
  <c r="K131" i="2"/>
  <c r="K150" i="2"/>
  <c r="K154" i="2"/>
  <c r="K156" i="2"/>
  <c r="K193" i="2"/>
  <c r="K207" i="2"/>
  <c r="K7" i="2"/>
  <c r="K13" i="2"/>
  <c r="K15" i="2"/>
  <c r="K254" i="2"/>
  <c r="K247" i="2"/>
  <c r="K229" i="2"/>
  <c r="K227" i="2"/>
  <c r="K221" i="2"/>
  <c r="K216" i="2"/>
  <c r="K203" i="2"/>
  <c r="K199" i="2"/>
  <c r="K178" i="2"/>
  <c r="K147" i="2"/>
  <c r="K125" i="2"/>
  <c r="K123" i="2"/>
  <c r="K121" i="2"/>
  <c r="K119" i="2"/>
  <c r="K117" i="2"/>
  <c r="K112" i="2"/>
  <c r="K110" i="2"/>
  <c r="K108" i="2"/>
  <c r="K86" i="2"/>
  <c r="K84" i="2"/>
  <c r="K79" i="2"/>
  <c r="K68" i="2"/>
  <c r="K65" i="2"/>
  <c r="K57" i="2"/>
  <c r="K46" i="2"/>
  <c r="K39" i="2"/>
  <c r="K35" i="2"/>
  <c r="K31" i="2"/>
  <c r="K252" i="2"/>
  <c r="K158" i="2"/>
  <c r="K151" i="2"/>
  <c r="K82" i="2"/>
  <c r="K76" i="2"/>
  <c r="K74" i="2"/>
  <c r="K72" i="2"/>
  <c r="K55" i="2"/>
  <c r="K36" i="2"/>
  <c r="K33" i="2"/>
  <c r="K22" i="2"/>
  <c r="K30" i="2"/>
  <c r="K40" i="2"/>
  <c r="K47" i="2"/>
  <c r="K56" i="2"/>
  <c r="K64" i="2"/>
  <c r="K73" i="2"/>
  <c r="K83" i="2"/>
  <c r="K107" i="2"/>
  <c r="K118" i="2"/>
  <c r="K126" i="2"/>
  <c r="K134" i="2"/>
  <c r="K142" i="2"/>
  <c r="K155" i="2"/>
  <c r="K181" i="2"/>
  <c r="K189" i="2"/>
  <c r="K205" i="2"/>
  <c r="K219" i="2"/>
  <c r="K239" i="2"/>
  <c r="K160" i="2"/>
  <c r="K168" i="2"/>
  <c r="K180" i="2"/>
  <c r="K188" i="2"/>
  <c r="K196" i="2"/>
  <c r="K206" i="2"/>
  <c r="K215" i="2"/>
  <c r="K222" i="2"/>
  <c r="K232" i="2"/>
  <c r="K240" i="2"/>
  <c r="K248" i="2"/>
  <c r="K103" i="2"/>
  <c r="K93" i="2"/>
  <c r="K98" i="2"/>
  <c r="K214" i="2"/>
  <c r="K149" i="2"/>
  <c r="G217" i="2"/>
  <c r="G230" i="2"/>
  <c r="G234" i="2"/>
  <c r="G224" i="2"/>
  <c r="G232" i="2"/>
  <c r="G238" i="2"/>
  <c r="G229" i="2"/>
  <c r="G240" i="2"/>
  <c r="G79" i="2"/>
  <c r="G36" i="2"/>
  <c r="F36" i="2"/>
  <c r="G161" i="1"/>
  <c r="G123" i="1"/>
  <c r="L36" i="2"/>
  <c r="G72" i="2"/>
  <c r="G108" i="2"/>
  <c r="G248" i="2"/>
  <c r="G42" i="2"/>
  <c r="G205" i="2"/>
  <c r="G160" i="2"/>
  <c r="G128" i="2"/>
  <c r="G28" i="2"/>
  <c r="G30" i="2"/>
  <c r="G33" i="2"/>
  <c r="G158" i="2"/>
  <c r="G46" i="2"/>
  <c r="G83" i="2"/>
  <c r="G208" i="2"/>
  <c r="G254" i="2"/>
  <c r="G242" i="2"/>
  <c r="G191" i="2"/>
  <c r="G147" i="2"/>
  <c r="G54" i="2"/>
  <c r="G29" i="2"/>
  <c r="G31" i="2"/>
  <c r="G34" i="2"/>
  <c r="K34" i="1"/>
  <c r="K144" i="1"/>
  <c r="K42" i="1"/>
  <c r="K36" i="1"/>
  <c r="J152" i="2"/>
  <c r="K152" i="2"/>
  <c r="L152" i="2"/>
  <c r="F152" i="2"/>
  <c r="G152" i="2"/>
  <c r="L177" i="2"/>
  <c r="F177" i="2"/>
  <c r="G177" i="2"/>
  <c r="J177" i="2"/>
  <c r="K177" i="2"/>
  <c r="L147" i="1"/>
  <c r="F147" i="1"/>
  <c r="G147" i="1"/>
  <c r="J35" i="1"/>
  <c r="K35" i="1"/>
  <c r="J147" i="1"/>
  <c r="K147" i="1"/>
  <c r="J172" i="1"/>
  <c r="K172" i="1"/>
  <c r="L35" i="1"/>
  <c r="F35" i="1"/>
  <c r="G35" i="1"/>
  <c r="L172" i="1"/>
  <c r="F172" i="1"/>
  <c r="G172" i="1"/>
</calcChain>
</file>

<file path=xl/sharedStrings.xml><?xml version="1.0" encoding="utf-8"?>
<sst xmlns="http://schemas.openxmlformats.org/spreadsheetml/2006/main" count="1852" uniqueCount="454">
  <si>
    <t>（１）県内港全体</t>
    <phoneticPr fontId="6"/>
  </si>
  <si>
    <t>&lt;1&gt;輸出</t>
    <phoneticPr fontId="6"/>
  </si>
  <si>
    <t>(単位：百万円、%)</t>
    <phoneticPr fontId="6"/>
  </si>
  <si>
    <t>地域分類</t>
    <rPh sb="2" eb="4">
      <t>ブンルイ</t>
    </rPh>
    <phoneticPr fontId="6"/>
  </si>
  <si>
    <t>国コード</t>
    <rPh sb="0" eb="1">
      <t>クニ</t>
    </rPh>
    <phoneticPr fontId="6"/>
  </si>
  <si>
    <t>国名</t>
  </si>
  <si>
    <t>県内港</t>
  </si>
  <si>
    <t>全国</t>
  </si>
  <si>
    <t>本県の
割合</t>
    <phoneticPr fontId="6"/>
  </si>
  <si>
    <t>前年比</t>
    <phoneticPr fontId="6"/>
  </si>
  <si>
    <t>構成比</t>
    <phoneticPr fontId="6"/>
  </si>
  <si>
    <t>総　　額</t>
    <phoneticPr fontId="6"/>
  </si>
  <si>
    <t>アジア</t>
  </si>
  <si>
    <t>大韓民国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</si>
  <si>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</si>
  <si>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</si>
  <si>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</si>
  <si>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</si>
  <si>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</si>
  <si>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</si>
  <si>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</si>
  <si>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</si>
  <si>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</si>
  <si>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</si>
  <si>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</si>
  <si>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</si>
  <si>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</si>
  <si>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</si>
  <si>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</si>
  <si>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</si>
  <si>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</si>
  <si>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</si>
  <si>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</si>
  <si>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</si>
  <si>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</si>
  <si>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</si>
  <si>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</si>
  <si>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</si>
  <si>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(ASEAN)</t>
    <phoneticPr fontId="6"/>
  </si>
  <si>
    <t>(その他）</t>
    <phoneticPr fontId="6"/>
  </si>
  <si>
    <t>アジア 合計</t>
  </si>
  <si>
    <t>a</t>
    <phoneticPr fontId="6"/>
  </si>
  <si>
    <t>大洋州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</si>
  <si>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</si>
  <si>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</si>
  <si>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</si>
  <si>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</si>
  <si>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</si>
  <si>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  <phoneticPr fontId="6"/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</si>
  <si>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</si>
  <si>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</si>
  <si>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</si>
  <si>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</si>
  <si>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</si>
  <si>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</si>
  <si>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</si>
  <si>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</si>
  <si>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</si>
  <si>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</si>
  <si>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</si>
  <si>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</si>
  <si>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</si>
  <si>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</si>
  <si>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</si>
  <si>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</si>
  <si>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</si>
  <si>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大洋州 合計</t>
    <phoneticPr fontId="6"/>
  </si>
  <si>
    <t>b</t>
    <phoneticPr fontId="6"/>
  </si>
  <si>
    <t>北米</t>
  </si>
  <si>
    <t>グリーンランド(デンマーク領）</t>
    <rPh sb="13" eb="14">
      <t>リョウ</t>
    </rPh>
    <phoneticPr fontId="6"/>
  </si>
  <si>
    <t>カナダ</t>
  </si>
  <si>
    <t>アメリカ合衆国</t>
  </si>
  <si>
    <t>北米 合計</t>
  </si>
  <si>
    <t>c</t>
    <phoneticPr fontId="6"/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</si>
  <si>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</si>
  <si>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</si>
  <si>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</si>
  <si>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</si>
  <si>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</si>
  <si>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</si>
  <si>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</si>
  <si>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</si>
  <si>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</si>
  <si>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</si>
  <si>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</si>
  <si>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</si>
  <si>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タークス及びカイコス諸島(英）</t>
    <phoneticPr fontId="6"/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</si>
  <si>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</si>
  <si>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</si>
  <si>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</si>
  <si>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</si>
  <si>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</si>
  <si>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</si>
  <si>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</si>
  <si>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</si>
  <si>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</si>
  <si>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</si>
  <si>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</si>
  <si>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</si>
  <si>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</si>
  <si>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</si>
  <si>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</si>
  <si>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</si>
  <si>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</si>
  <si>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</si>
  <si>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</si>
  <si>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サン・バルテルミ―島（仏）</t>
    <rPh sb="9" eb="10">
      <t>シマ</t>
    </rPh>
    <rPh sb="11" eb="12">
      <t>ブツ</t>
    </rPh>
    <phoneticPr fontId="6"/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</si>
  <si>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</si>
  <si>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</si>
  <si>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</si>
  <si>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</si>
  <si>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</si>
  <si>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</si>
  <si>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</si>
  <si>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</si>
  <si>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</si>
  <si>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</si>
  <si>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</si>
  <si>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</si>
  <si>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</si>
  <si>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</si>
  <si>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中南米 合計</t>
  </si>
  <si>
    <t>d</t>
    <phoneticPr fontId="6"/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</si>
  <si>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</si>
  <si>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</si>
  <si>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</si>
  <si>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</si>
  <si>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</si>
  <si>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</si>
  <si>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</si>
  <si>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</si>
  <si>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</si>
  <si>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</si>
  <si>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</si>
  <si>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</si>
  <si>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</si>
  <si>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</si>
  <si>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</si>
  <si>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</si>
  <si>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</si>
  <si>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</si>
  <si>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</si>
  <si>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</si>
  <si>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</si>
  <si>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</si>
  <si>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セルビア</t>
    <phoneticPr fontId="6"/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</si>
  <si>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</si>
  <si>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</si>
  <si>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</si>
  <si>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</si>
  <si>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</si>
  <si>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</si>
  <si>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北マケドニア</t>
    <rPh sb="0" eb="1">
      <t>キタ</t>
    </rPh>
    <phoneticPr fontId="6"/>
  </si>
  <si>
    <t>モンテネグロ</t>
    <phoneticPr fontId="6"/>
  </si>
  <si>
    <t>コソボ</t>
  </si>
  <si>
    <t>フェロー諸島（デンマーク）</t>
    <rPh sb="4" eb="6">
      <t>ショトウ</t>
    </rPh>
    <phoneticPr fontId="6"/>
  </si>
  <si>
    <t>(EU)</t>
    <phoneticPr fontId="6"/>
  </si>
  <si>
    <t>(EFTA)</t>
    <phoneticPr fontId="6"/>
  </si>
  <si>
    <t>西欧 合計</t>
  </si>
  <si>
    <t>e1</t>
    <phoneticPr fontId="6"/>
  </si>
  <si>
    <t>中東欧・</t>
    <phoneticPr fontId="6"/>
  </si>
  <si>
    <t>アゼルバイジャン</t>
  </si>
  <si>
    <t>ロシア等</t>
    <phoneticPr fontId="6"/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</si>
  <si>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</si>
  <si>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</si>
  <si>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</si>
  <si>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</si>
  <si>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</si>
  <si>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</si>
  <si>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  <phoneticPr fontId="6"/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</si>
  <si>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</si>
  <si>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</si>
  <si>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</si>
  <si>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</si>
  <si>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</si>
  <si>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</si>
  <si>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</si>
  <si>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</si>
  <si>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</si>
  <si>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</si>
  <si>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</si>
  <si>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</si>
  <si>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</si>
  <si>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</si>
  <si>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(その他)</t>
    <phoneticPr fontId="6"/>
  </si>
  <si>
    <t>中東欧・ロシア等</t>
    <phoneticPr fontId="6"/>
  </si>
  <si>
    <t>e2</t>
    <phoneticPr fontId="6"/>
  </si>
  <si>
    <t>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</si>
  <si>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</si>
  <si>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</si>
  <si>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</si>
  <si>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</si>
  <si>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</si>
  <si>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</si>
  <si>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</si>
  <si>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</si>
  <si>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</si>
  <si>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</si>
  <si>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</si>
  <si>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</si>
  <si>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</si>
  <si>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</si>
  <si>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中東 合計</t>
  </si>
  <si>
    <t>f</t>
    <phoneticPr fontId="6"/>
  </si>
  <si>
    <t>アフリカ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</si>
  <si>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</si>
  <si>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</si>
  <si>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</si>
  <si>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</si>
  <si>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</si>
  <si>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</si>
  <si>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</si>
  <si>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</si>
  <si>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</si>
  <si>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</si>
  <si>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</si>
  <si>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</si>
  <si>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</si>
  <si>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</si>
  <si>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</si>
  <si>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</si>
  <si>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</si>
  <si>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</si>
  <si>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</si>
  <si>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</si>
  <si>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</si>
  <si>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</si>
  <si>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</si>
  <si>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</si>
  <si>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</si>
  <si>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</si>
  <si>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</si>
  <si>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</si>
  <si>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</si>
  <si>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</si>
  <si>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</si>
  <si>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</si>
  <si>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</si>
  <si>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</si>
  <si>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</si>
  <si>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</si>
  <si>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</si>
  <si>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</si>
  <si>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</si>
  <si>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</si>
  <si>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</si>
  <si>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</si>
  <si>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</si>
  <si>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</si>
  <si>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</si>
  <si>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</si>
  <si>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</si>
  <si>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</si>
  <si>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</si>
  <si>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</si>
  <si>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</si>
  <si>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</si>
  <si>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</si>
  <si>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</si>
  <si>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</si>
  <si>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エスワティ二</t>
    <rPh sb="5" eb="6">
      <t>ニ</t>
    </rPh>
    <phoneticPr fontId="6"/>
  </si>
  <si>
    <t>コモロ</t>
  </si>
  <si>
    <t>エリトリア</t>
  </si>
  <si>
    <t>南スーダン</t>
    <rPh sb="0" eb="1">
      <t>ミナミ</t>
    </rPh>
    <phoneticPr fontId="6"/>
  </si>
  <si>
    <t>アフリカ 合計</t>
  </si>
  <si>
    <t>g</t>
    <phoneticPr fontId="6"/>
  </si>
  <si>
    <t>特殊地域</t>
    <rPh sb="0" eb="2">
      <t>トクシュ</t>
    </rPh>
    <rPh sb="2" eb="4">
      <t>チイキ</t>
    </rPh>
    <phoneticPr fontId="6"/>
  </si>
  <si>
    <t>不明</t>
  </si>
  <si>
    <t>特殊地域合計</t>
    <rPh sb="0" eb="2">
      <t>トクシュ</t>
    </rPh>
    <rPh sb="2" eb="4">
      <t>チイキ</t>
    </rPh>
    <rPh sb="4" eb="6">
      <t>ゴウケイ</t>
    </rPh>
    <phoneticPr fontId="6"/>
  </si>
  <si>
    <t>h</t>
    <phoneticPr fontId="6"/>
  </si>
  <si>
    <t>（１）県内港全体</t>
    <rPh sb="3" eb="5">
      <t>ケンナイ</t>
    </rPh>
    <rPh sb="5" eb="6">
      <t>ミナト</t>
    </rPh>
    <rPh sb="6" eb="8">
      <t>ゼンタイ</t>
    </rPh>
    <phoneticPr fontId="6"/>
  </si>
  <si>
    <t>&lt;２&gt;輸入</t>
    <rPh sb="3" eb="5">
      <t>ユニュウ</t>
    </rPh>
    <phoneticPr fontId="6"/>
  </si>
  <si>
    <t>(単位：百万円、%)</t>
    <rPh sb="1" eb="3">
      <t>タンイ</t>
    </rPh>
    <rPh sb="4" eb="5">
      <t>ヒャク</t>
    </rPh>
    <rPh sb="5" eb="7">
      <t>マンエン</t>
    </rPh>
    <phoneticPr fontId="6"/>
  </si>
  <si>
    <t>県内港</t>
    <rPh sb="0" eb="2">
      <t>ケンナイ</t>
    </rPh>
    <rPh sb="2" eb="3">
      <t>コウ</t>
    </rPh>
    <phoneticPr fontId="6"/>
  </si>
  <si>
    <t>全国</t>
    <rPh sb="0" eb="2">
      <t>ゼンコク</t>
    </rPh>
    <phoneticPr fontId="6"/>
  </si>
  <si>
    <t>本県の
割合</t>
    <rPh sb="0" eb="2">
      <t>ホンケン</t>
    </rPh>
    <rPh sb="4" eb="6">
      <t>ワリアイ</t>
    </rPh>
    <phoneticPr fontId="6"/>
  </si>
  <si>
    <t>前年比</t>
    <rPh sb="0" eb="3">
      <t>ゼンネンヒ</t>
    </rPh>
    <phoneticPr fontId="6"/>
  </si>
  <si>
    <t>構成比</t>
    <rPh sb="0" eb="2">
      <t>コウセイ</t>
    </rPh>
    <rPh sb="2" eb="3">
      <t>ヒ</t>
    </rPh>
    <phoneticPr fontId="6"/>
  </si>
  <si>
    <t>総　　額</t>
    <rPh sb="0" eb="1">
      <t>フサ</t>
    </rPh>
    <rPh sb="3" eb="4">
      <t>ガク</t>
    </rPh>
    <phoneticPr fontId="6"/>
  </si>
  <si>
    <t>（その他）</t>
    <rPh sb="3" eb="4">
      <t>タ</t>
    </rPh>
    <phoneticPr fontId="6"/>
  </si>
  <si>
    <t>クック諸島(ニュージーランド）</t>
  </si>
  <si>
    <t>米領オセアニア</t>
  </si>
  <si>
    <t>グリーンランド(デンマーク）</t>
  </si>
  <si>
    <t>コソボ</t>
    <phoneticPr fontId="6"/>
  </si>
  <si>
    <t>(その他）</t>
    <rPh sb="3" eb="4">
      <t>タ</t>
    </rPh>
    <phoneticPr fontId="6"/>
  </si>
  <si>
    <t>（EU)</t>
    <phoneticPr fontId="6"/>
  </si>
  <si>
    <t>中東欧・ロシア等 合計</t>
  </si>
  <si>
    <t>エスワティニ</t>
    <phoneticPr fontId="6"/>
  </si>
  <si>
    <t>バチカン</t>
    <phoneticPr fontId="5"/>
  </si>
  <si>
    <t>米領オセアニア</t>
    <phoneticPr fontId="5"/>
  </si>
  <si>
    <t>皆増</t>
    <rPh sb="0" eb="1">
      <t>ミナ</t>
    </rPh>
    <rPh sb="1" eb="2">
      <t>ゾウ</t>
    </rPh>
    <phoneticPr fontId="5"/>
  </si>
  <si>
    <t>（2）港別ー①名古屋港ー</t>
    <rPh sb="3" eb="4">
      <t>ミナト</t>
    </rPh>
    <rPh sb="4" eb="5">
      <t>ベツ</t>
    </rPh>
    <rPh sb="7" eb="10">
      <t>ナゴヤ</t>
    </rPh>
    <rPh sb="10" eb="11">
      <t>コウ</t>
    </rPh>
    <phoneticPr fontId="6"/>
  </si>
  <si>
    <t>(単位：千円、%)</t>
    <rPh sb="1" eb="3">
      <t>タンイ</t>
    </rPh>
    <rPh sb="4" eb="5">
      <t>セン</t>
    </rPh>
    <rPh sb="5" eb="6">
      <t>エン</t>
    </rPh>
    <phoneticPr fontId="6"/>
  </si>
  <si>
    <t>価格</t>
    <rPh sb="0" eb="2">
      <t>カカク</t>
    </rPh>
    <phoneticPr fontId="21"/>
  </si>
  <si>
    <t>構成比</t>
    <rPh sb="0" eb="3">
      <t>コウセイヒ</t>
    </rPh>
    <phoneticPr fontId="21"/>
  </si>
  <si>
    <t>アジア 合計</t>
    <phoneticPr fontId="21"/>
  </si>
  <si>
    <t>大洋州 合計</t>
    <rPh sb="0" eb="2">
      <t>タイヨウ</t>
    </rPh>
    <rPh sb="2" eb="3">
      <t>シュウ</t>
    </rPh>
    <phoneticPr fontId="21"/>
  </si>
  <si>
    <t>クック</t>
  </si>
  <si>
    <t>北米</t>
    <rPh sb="0" eb="2">
      <t>ホクベイ</t>
    </rPh>
    <phoneticPr fontId="21"/>
  </si>
  <si>
    <t>グリーンランド(デンマーク)</t>
  </si>
  <si>
    <t>ニウエ</t>
  </si>
  <si>
    <t>ジャマイカ</t>
    <phoneticPr fontId="6"/>
  </si>
  <si>
    <t>キューバ</t>
    <phoneticPr fontId="6"/>
  </si>
  <si>
    <t>グリーンランド（デンマーク）</t>
    <phoneticPr fontId="6"/>
  </si>
  <si>
    <t>北米 合計</t>
    <phoneticPr fontId="21"/>
  </si>
  <si>
    <t>タークス及びカイコス諸島(英)</t>
  </si>
  <si>
    <t>セルビア</t>
  </si>
  <si>
    <t>モンテネグロ</t>
  </si>
  <si>
    <t>フェロー諸島（デンマーク）</t>
  </si>
  <si>
    <t>ジョージア</t>
  </si>
  <si>
    <t>中南米 合計</t>
    <phoneticPr fontId="21"/>
  </si>
  <si>
    <t>西欧 合計</t>
    <phoneticPr fontId="21"/>
  </si>
  <si>
    <t>中東欧・ロシア等集計</t>
    <rPh sb="8" eb="10">
      <t>シュウケイ</t>
    </rPh>
    <phoneticPr fontId="6"/>
  </si>
  <si>
    <t>中東 合計</t>
    <phoneticPr fontId="21"/>
  </si>
  <si>
    <t>南スーダン</t>
  </si>
  <si>
    <t>アフリカ 合計</t>
    <phoneticPr fontId="21"/>
  </si>
  <si>
    <t>（2）港別ー②衣浦港ー</t>
    <rPh sb="3" eb="4">
      <t>ミナト</t>
    </rPh>
    <rPh sb="4" eb="5">
      <t>ベツ</t>
    </rPh>
    <rPh sb="7" eb="8">
      <t>キヌ</t>
    </rPh>
    <rPh sb="8" eb="9">
      <t>ウラ</t>
    </rPh>
    <rPh sb="9" eb="10">
      <t>コウ</t>
    </rPh>
    <phoneticPr fontId="6"/>
  </si>
  <si>
    <t>バングラデシュ</t>
    <phoneticPr fontId="6"/>
  </si>
  <si>
    <t>ドイツ</t>
    <phoneticPr fontId="6"/>
  </si>
  <si>
    <t>（2）港別ー③三河港ー</t>
    <rPh sb="3" eb="4">
      <t>ミナト</t>
    </rPh>
    <rPh sb="4" eb="5">
      <t>ベツ</t>
    </rPh>
    <rPh sb="7" eb="9">
      <t>ミカワ</t>
    </rPh>
    <rPh sb="9" eb="10">
      <t>コウ</t>
    </rPh>
    <rPh sb="10" eb="11">
      <t>メイコウ</t>
    </rPh>
    <phoneticPr fontId="6"/>
  </si>
  <si>
    <t>カンボジア</t>
    <phoneticPr fontId="6"/>
  </si>
  <si>
    <t>スリランカ</t>
    <phoneticPr fontId="6"/>
  </si>
  <si>
    <t>スイス</t>
    <phoneticPr fontId="6"/>
  </si>
  <si>
    <t>トルコ</t>
    <phoneticPr fontId="6"/>
  </si>
  <si>
    <t>ポルトガル</t>
    <phoneticPr fontId="6"/>
  </si>
  <si>
    <t>（2）港別ー④中部国際空港ー</t>
    <rPh sb="3" eb="4">
      <t>ミナト</t>
    </rPh>
    <rPh sb="4" eb="5">
      <t>ベツ</t>
    </rPh>
    <rPh sb="7" eb="9">
      <t>チュウブ</t>
    </rPh>
    <rPh sb="9" eb="11">
      <t>コクサイ</t>
    </rPh>
    <rPh sb="11" eb="13">
      <t>クウコウ</t>
    </rPh>
    <rPh sb="12" eb="13">
      <t>コウ</t>
    </rPh>
    <rPh sb="13" eb="14">
      <t>メイコウ</t>
    </rPh>
    <phoneticPr fontId="6"/>
  </si>
  <si>
    <t>サモア</t>
    <phoneticPr fontId="6"/>
  </si>
  <si>
    <t>ガイアナ</t>
    <phoneticPr fontId="6"/>
  </si>
  <si>
    <t>ケイマン諸島（英）</t>
    <rPh sb="4" eb="6">
      <t>ショトウ</t>
    </rPh>
    <rPh sb="7" eb="8">
      <t>エイ</t>
    </rPh>
    <phoneticPr fontId="6"/>
  </si>
  <si>
    <t>ボスニア・ヘルツェゴビナ</t>
    <phoneticPr fontId="6"/>
  </si>
  <si>
    <t>北マケドニア</t>
    <phoneticPr fontId="6"/>
  </si>
  <si>
    <t>ジブチ</t>
    <phoneticPr fontId="6"/>
  </si>
  <si>
    <t>(その他)</t>
    <rPh sb="3" eb="4">
      <t>タ</t>
    </rPh>
    <phoneticPr fontId="6"/>
  </si>
  <si>
    <t>西欧 合計</t>
    <phoneticPr fontId="5"/>
  </si>
  <si>
    <t>エスワティニ</t>
    <phoneticPr fontId="5"/>
  </si>
  <si>
    <t>2021年</t>
    <rPh sb="4" eb="5">
      <t>ネン</t>
    </rPh>
    <phoneticPr fontId="5"/>
  </si>
  <si>
    <t>2021年</t>
    <rPh sb="4" eb="5">
      <t>ネン</t>
    </rPh>
    <phoneticPr fontId="6"/>
  </si>
  <si>
    <t>ピットケルン(英)</t>
    <phoneticPr fontId="5"/>
  </si>
  <si>
    <t>タークス及びカイコス諸島(英)</t>
    <phoneticPr fontId="5"/>
  </si>
  <si>
    <t>サン・バルテルミー島（仏）</t>
    <rPh sb="9" eb="10">
      <t>シマ</t>
    </rPh>
    <rPh sb="11" eb="12">
      <t>ブツ</t>
    </rPh>
    <phoneticPr fontId="4"/>
  </si>
  <si>
    <t>英領南極地域</t>
  </si>
  <si>
    <t>アルバニア</t>
    <phoneticPr fontId="5"/>
  </si>
  <si>
    <t>第５表　県内港及び全国の地域（国）別輸出入額（令和4年/2022年）</t>
    <rPh sb="23" eb="25">
      <t>レイワ</t>
    </rPh>
    <rPh sb="26" eb="27">
      <t>トシ</t>
    </rPh>
    <rPh sb="32" eb="33">
      <t>ネン</t>
    </rPh>
    <rPh sb="33" eb="34">
      <t>ヘイネン</t>
    </rPh>
    <phoneticPr fontId="6"/>
  </si>
  <si>
    <t>2022年</t>
    <rPh sb="4" eb="5">
      <t>ネン</t>
    </rPh>
    <phoneticPr fontId="5"/>
  </si>
  <si>
    <t>皆減</t>
    <rPh sb="0" eb="1">
      <t>カイ</t>
    </rPh>
    <rPh sb="1" eb="2">
      <t>ゲン</t>
    </rPh>
    <phoneticPr fontId="5"/>
  </si>
  <si>
    <t>皆増</t>
    <rPh sb="0" eb="1">
      <t>カイ</t>
    </rPh>
    <rPh sb="1" eb="2">
      <t>ゾウ</t>
    </rPh>
    <phoneticPr fontId="5"/>
  </si>
  <si>
    <t>第５表　県内港及び全国の地域（国）別輸出入額（令和4年/2022年）</t>
    <rPh sb="0" eb="1">
      <t>ダイ</t>
    </rPh>
    <rPh sb="2" eb="3">
      <t>ヒョウ</t>
    </rPh>
    <rPh sb="4" eb="6">
      <t>ケンナイ</t>
    </rPh>
    <rPh sb="6" eb="7">
      <t>コウ</t>
    </rPh>
    <rPh sb="7" eb="8">
      <t>オヨ</t>
    </rPh>
    <rPh sb="9" eb="11">
      <t>ゼンコク</t>
    </rPh>
    <rPh sb="12" eb="14">
      <t>チイキ</t>
    </rPh>
    <rPh sb="15" eb="16">
      <t>クニ</t>
    </rPh>
    <rPh sb="17" eb="18">
      <t>ベツ</t>
    </rPh>
    <rPh sb="18" eb="20">
      <t>ユシュツ</t>
    </rPh>
    <rPh sb="20" eb="21">
      <t>ニュウ</t>
    </rPh>
    <rPh sb="21" eb="22">
      <t>ガク</t>
    </rPh>
    <rPh sb="23" eb="25">
      <t>レイワ</t>
    </rPh>
    <rPh sb="26" eb="27">
      <t>ネン</t>
    </rPh>
    <rPh sb="32" eb="33">
      <t>ネン</t>
    </rPh>
    <rPh sb="33" eb="34">
      <t>ヘイネン</t>
    </rPh>
    <phoneticPr fontId="6"/>
  </si>
  <si>
    <t>2022年</t>
    <rPh sb="4" eb="5">
      <t>ネン</t>
    </rPh>
    <phoneticPr fontId="6"/>
  </si>
  <si>
    <t>英領インド洋地域</t>
    <phoneticPr fontId="5"/>
  </si>
  <si>
    <t>カーボベルデ</t>
    <phoneticPr fontId="5"/>
  </si>
  <si>
    <t>サンピエール及びミクロン(仏)</t>
    <phoneticPr fontId="5"/>
  </si>
  <si>
    <t>皆減</t>
    <rPh sb="0" eb="2">
      <t>カイゲン</t>
    </rPh>
    <phoneticPr fontId="5"/>
  </si>
  <si>
    <t>北朝鮮</t>
    <phoneticPr fontId="5"/>
  </si>
  <si>
    <t>第５表　県内港及び全国の地域（国）別輸出入額（令和4年/2022年）</t>
    <rPh sb="23" eb="25">
      <t>レイワ</t>
    </rPh>
    <rPh sb="26" eb="27">
      <t>ネン</t>
    </rPh>
    <rPh sb="32" eb="33">
      <t>ネン</t>
    </rPh>
    <rPh sb="33" eb="34">
      <t>ヘイネン</t>
    </rPh>
    <phoneticPr fontId="6"/>
  </si>
  <si>
    <t>北マケドニア</t>
  </si>
  <si>
    <t>エスワティニ</t>
  </si>
  <si>
    <t>205</t>
  </si>
  <si>
    <t>103</t>
  </si>
  <si>
    <t>105</t>
  </si>
  <si>
    <t>106</t>
  </si>
  <si>
    <t>107</t>
  </si>
  <si>
    <t>108</t>
  </si>
  <si>
    <t>110</t>
  </si>
  <si>
    <t>111</t>
  </si>
  <si>
    <t>112</t>
  </si>
  <si>
    <t>113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</si>
  <si>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</si>
  <si>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</si>
  <si>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</si>
  <si>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</si>
  <si>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</si>
  <si>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</si>
  <si>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</si>
  <si>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</si>
  <si>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</si>
  <si>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</si>
  <si>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</si>
  <si>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</si>
  <si>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131</t>
  </si>
  <si>
    <t>305</t>
  </si>
  <si>
    <t>306</t>
  </si>
  <si>
    <t>307</t>
  </si>
  <si>
    <t>309</t>
  </si>
  <si>
    <t>310</t>
  </si>
  <si>
    <t>311</t>
  </si>
  <si>
    <t>312</t>
  </si>
  <si>
    <t>321</t>
  </si>
  <si>
    <t>322</t>
  </si>
  <si>
    <t>323</t>
  </si>
  <si>
    <t>324</t>
  </si>
  <si>
    <t>401</t>
  </si>
  <si>
    <t>403</t>
  </si>
  <si>
    <t>404</t>
  </si>
  <si>
    <t>407</t>
  </si>
  <si>
    <t>409</t>
  </si>
  <si>
    <t>410</t>
  </si>
  <si>
    <t>411</t>
  </si>
  <si>
    <t>412</t>
  </si>
  <si>
    <t>413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</si>
  <si>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</si>
  <si>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</si>
  <si>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</si>
  <si>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</si>
  <si>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</si>
  <si>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</si>
  <si>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</si>
  <si>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</si>
  <si>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</si>
  <si>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212</t>
  </si>
  <si>
    <t>213</t>
  </si>
  <si>
    <t>215</t>
  </si>
  <si>
    <t>217</t>
  </si>
  <si>
    <t>218</t>
  </si>
  <si>
    <t>220</t>
  </si>
  <si>
    <t>221</t>
  </si>
  <si>
    <t>222</t>
  </si>
  <si>
    <t>151</t>
  </si>
  <si>
    <t>152</t>
  </si>
  <si>
    <t>153</t>
  </si>
  <si>
    <t>156</t>
  </si>
  <si>
    <t>157</t>
  </si>
  <si>
    <t>239</t>
  </si>
  <si>
    <t>240</t>
  </si>
  <si>
    <t>133</t>
  </si>
  <si>
    <t>134</t>
  </si>
  <si>
    <t>135</t>
  </si>
  <si>
    <t>137</t>
  </si>
  <si>
    <t>138</t>
  </si>
  <si>
    <t>140</t>
  </si>
  <si>
    <t>141</t>
  </si>
  <si>
    <t>143</t>
  </si>
  <si>
    <t>144</t>
  </si>
  <si>
    <t>501</t>
  </si>
  <si>
    <t>503</t>
  </si>
  <si>
    <t>504</t>
  </si>
  <si>
    <t>506</t>
  </si>
  <si>
    <t>515</t>
  </si>
  <si>
    <t>516</t>
  </si>
  <si>
    <t>520</t>
  </si>
  <si>
    <t>521</t>
  </si>
  <si>
    <t>524</t>
  </si>
  <si>
    <t>526</t>
  </si>
  <si>
    <t>527</t>
  </si>
  <si>
    <t>531</t>
  </si>
  <si>
    <t>538</t>
  </si>
  <si>
    <t>540</t>
  </si>
  <si>
    <t>541</t>
  </si>
  <si>
    <t>543</t>
  </si>
  <si>
    <t>545</t>
  </si>
  <si>
    <t>546</t>
  </si>
  <si>
    <t>547</t>
  </si>
  <si>
    <t>549</t>
  </si>
  <si>
    <t>551</t>
  </si>
  <si>
    <t>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</si>
</sst>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0.0_ "/>
    <numFmt numFmtId="178" formatCode="#,##0.0;&quot;△ &quot;#,##0.0"/>
    <numFmt numFmtId="179" formatCode="#,##0_ ;[Red]\-#,##0\ "/>
    <numFmt numFmtId="180" formatCode="#,##0_ "/>
    <numFmt numFmtId="181" formatCode="#,##0.0_ ;[Red]\-#,##0.0\ 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5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4.8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438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77" fontId="8" fillId="0" borderId="22" xfId="2" applyNumberFormat="1" applyFont="1" applyFill="1" applyBorder="1" applyAlignment="1">
      <alignment horizontal="right" vertical="center" shrinkToFit="1"/>
    </xf>
    <xf numFmtId="0" fontId="8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177" fontId="8" fillId="0" borderId="12" xfId="2" applyNumberFormat="1" applyFont="1" applyFill="1" applyBorder="1" applyAlignment="1">
      <alignment horizontal="right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vertical="center" shrinkToFit="1"/>
    </xf>
    <xf numFmtId="177" fontId="8" fillId="4" borderId="12" xfId="2" applyNumberFormat="1" applyFont="1" applyFill="1" applyBorder="1" applyAlignment="1">
      <alignment horizontal="right" vertical="center" shrinkToFit="1"/>
    </xf>
    <xf numFmtId="178" fontId="8" fillId="4" borderId="14" xfId="0" applyNumberFormat="1" applyFont="1" applyFill="1" applyBorder="1" applyAlignment="1">
      <alignment horizontal="right" vertical="center" shrinkToFit="1"/>
    </xf>
    <xf numFmtId="177" fontId="8" fillId="4" borderId="12" xfId="0" applyNumberFormat="1" applyFont="1" applyFill="1" applyBorder="1" applyAlignment="1">
      <alignment horizontal="right" vertical="center" shrinkToFit="1"/>
    </xf>
    <xf numFmtId="178" fontId="8" fillId="4" borderId="10" xfId="0" applyNumberFormat="1" applyFont="1" applyFill="1" applyBorder="1" applyAlignment="1">
      <alignment horizontal="right" vertical="center" shrinkToFit="1"/>
    </xf>
    <xf numFmtId="0" fontId="8" fillId="5" borderId="15" xfId="0" applyFont="1" applyFill="1" applyBorder="1" applyAlignment="1">
      <alignment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vertical="center" shrinkToFit="1"/>
    </xf>
    <xf numFmtId="177" fontId="8" fillId="6" borderId="18" xfId="2" applyNumberFormat="1" applyFont="1" applyFill="1" applyBorder="1" applyAlignment="1">
      <alignment horizontal="right" vertical="center" shrinkToFit="1"/>
    </xf>
    <xf numFmtId="178" fontId="8" fillId="6" borderId="19" xfId="0" applyNumberFormat="1" applyFont="1" applyFill="1" applyBorder="1" applyAlignment="1">
      <alignment horizontal="right" vertical="center" shrinkToFit="1"/>
    </xf>
    <xf numFmtId="177" fontId="8" fillId="7" borderId="18" xfId="0" applyNumberFormat="1" applyFont="1" applyFill="1" applyBorder="1" applyAlignment="1">
      <alignment horizontal="right" vertical="center" shrinkToFit="1"/>
    </xf>
    <xf numFmtId="178" fontId="8" fillId="6" borderId="16" xfId="0" applyNumberFormat="1" applyFont="1" applyFill="1" applyBorder="1" applyAlignment="1">
      <alignment horizontal="right" vertical="center" shrinkToFit="1"/>
    </xf>
    <xf numFmtId="0" fontId="8" fillId="0" borderId="20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77" fontId="8" fillId="6" borderId="18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178" fontId="8" fillId="3" borderId="10" xfId="0" applyNumberFormat="1" applyFont="1" applyFill="1" applyBorder="1" applyAlignment="1">
      <alignment horizontal="right" vertical="center" shrinkToFit="1"/>
    </xf>
    <xf numFmtId="178" fontId="8" fillId="3" borderId="14" xfId="0" applyNumberFormat="1" applyFont="1" applyFill="1" applyBorder="1" applyAlignment="1">
      <alignment horizontal="right" vertical="center" shrinkToFit="1"/>
    </xf>
    <xf numFmtId="178" fontId="8" fillId="3" borderId="12" xfId="0" applyNumberFormat="1" applyFont="1" applyFill="1" applyBorder="1" applyAlignment="1">
      <alignment horizontal="right" vertical="center" shrinkToFit="1"/>
    </xf>
    <xf numFmtId="178" fontId="8" fillId="5" borderId="16" xfId="0" applyNumberFormat="1" applyFont="1" applyFill="1" applyBorder="1" applyAlignment="1">
      <alignment horizontal="right" vertical="center" shrinkToFit="1"/>
    </xf>
    <xf numFmtId="178" fontId="8" fillId="5" borderId="19" xfId="0" applyNumberFormat="1" applyFont="1" applyFill="1" applyBorder="1" applyAlignment="1">
      <alignment horizontal="right" vertical="center" shrinkToFit="1"/>
    </xf>
    <xf numFmtId="178" fontId="8" fillId="5" borderId="18" xfId="0" applyNumberFormat="1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vertical="center" shrinkToFit="1"/>
    </xf>
    <xf numFmtId="178" fontId="8" fillId="0" borderId="1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0" borderId="0" xfId="0" applyNumberFormat="1"/>
    <xf numFmtId="0" fontId="0" fillId="0" borderId="0" xfId="0" applyAlignment="1">
      <alignment horizontal="center" vertical="center"/>
    </xf>
    <xf numFmtId="38" fontId="8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38" fontId="8" fillId="0" borderId="10" xfId="1" applyFont="1" applyBorder="1">
      <alignment vertical="center"/>
    </xf>
    <xf numFmtId="38" fontId="7" fillId="0" borderId="0" xfId="0" applyNumberFormat="1" applyFont="1" applyAlignment="1">
      <alignment vertical="center"/>
    </xf>
    <xf numFmtId="38" fontId="8" fillId="3" borderId="10" xfId="0" applyNumberFormat="1" applyFont="1" applyFill="1" applyBorder="1" applyAlignment="1">
      <alignment horizontal="right" vertical="center"/>
    </xf>
    <xf numFmtId="38" fontId="8" fillId="3" borderId="10" xfId="1" applyFont="1" applyFill="1" applyBorder="1" applyAlignment="1">
      <alignment horizontal="right" vertical="center"/>
    </xf>
    <xf numFmtId="38" fontId="8" fillId="5" borderId="16" xfId="1" applyFont="1" applyFill="1" applyBorder="1" applyAlignment="1">
      <alignment horizontal="right" vertical="center"/>
    </xf>
    <xf numFmtId="38" fontId="8" fillId="5" borderId="16" xfId="0" applyNumberFormat="1" applyFont="1" applyFill="1" applyBorder="1" applyAlignment="1">
      <alignment horizontal="right" vertical="center"/>
    </xf>
    <xf numFmtId="38" fontId="0" fillId="0" borderId="22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8" fillId="5" borderId="29" xfId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 shrinkToFit="1"/>
    </xf>
    <xf numFmtId="38" fontId="8" fillId="3" borderId="12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38" fontId="8" fillId="0" borderId="12" xfId="0" applyNumberFormat="1" applyFont="1" applyBorder="1" applyAlignment="1">
      <alignment vertical="center"/>
    </xf>
    <xf numFmtId="38" fontId="0" fillId="0" borderId="31" xfId="0" applyNumberFormat="1" applyBorder="1" applyAlignment="1">
      <alignment vertical="center"/>
    </xf>
    <xf numFmtId="38" fontId="8" fillId="0" borderId="12" xfId="1" applyFont="1" applyFill="1" applyBorder="1" applyAlignment="1">
      <alignment horizontal="right" vertical="center" shrinkToFit="1"/>
    </xf>
    <xf numFmtId="38" fontId="8" fillId="0" borderId="12" xfId="1" applyFont="1" applyBorder="1">
      <alignment vertical="center"/>
    </xf>
    <xf numFmtId="38" fontId="8" fillId="0" borderId="28" xfId="1" applyFont="1" applyFill="1" applyBorder="1">
      <alignment vertical="center"/>
    </xf>
    <xf numFmtId="38" fontId="8" fillId="5" borderId="18" xfId="0" applyNumberFormat="1" applyFont="1" applyFill="1" applyBorder="1" applyAlignment="1">
      <alignment horizontal="right" vertical="center"/>
    </xf>
    <xf numFmtId="38" fontId="0" fillId="0" borderId="30" xfId="0" applyNumberFormat="1" applyBorder="1" applyAlignment="1">
      <alignment vertical="center"/>
    </xf>
    <xf numFmtId="38" fontId="0" fillId="0" borderId="24" xfId="0" applyNumberFormat="1" applyBorder="1" applyAlignment="1">
      <alignment vertical="center"/>
    </xf>
    <xf numFmtId="38" fontId="0" fillId="0" borderId="12" xfId="0" applyNumberFormat="1" applyBorder="1" applyAlignment="1">
      <alignment horizontal="right" vertical="center"/>
    </xf>
    <xf numFmtId="38" fontId="0" fillId="0" borderId="12" xfId="0" applyNumberFormat="1" applyBorder="1"/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vertical="center"/>
    </xf>
    <xf numFmtId="38" fontId="8" fillId="3" borderId="12" xfId="1" applyFont="1" applyFill="1" applyBorder="1" applyAlignment="1">
      <alignment horizontal="right" vertical="center"/>
    </xf>
    <xf numFmtId="38" fontId="8" fillId="5" borderId="18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 shrinkToFit="1"/>
    </xf>
    <xf numFmtId="179" fontId="8" fillId="0" borderId="10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179" fontId="8" fillId="0" borderId="13" xfId="1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9" fontId="8" fillId="0" borderId="0" xfId="1" applyNumberFormat="1" applyFont="1" applyAlignment="1">
      <alignment vertical="center"/>
    </xf>
    <xf numFmtId="179" fontId="8" fillId="0" borderId="12" xfId="1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9" fontId="8" fillId="0" borderId="2" xfId="1" applyNumberFormat="1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179" fontId="11" fillId="0" borderId="45" xfId="0" applyNumberFormat="1" applyFont="1" applyBorder="1" applyAlignment="1">
      <alignment vertical="center"/>
    </xf>
    <xf numFmtId="38" fontId="0" fillId="0" borderId="0" xfId="1" applyFont="1" applyAlignment="1"/>
    <xf numFmtId="0" fontId="9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24" xfId="1" applyNumberFormat="1" applyFont="1" applyBorder="1" applyAlignment="1">
      <alignment vertical="center"/>
    </xf>
    <xf numFmtId="179" fontId="8" fillId="5" borderId="18" xfId="0" applyNumberFormat="1" applyFont="1" applyFill="1" applyBorder="1" applyAlignment="1">
      <alignment horizontal="right" vertical="center"/>
    </xf>
    <xf numFmtId="179" fontId="0" fillId="0" borderId="31" xfId="0" applyNumberForma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20" xfId="0" applyNumberFormat="1" applyFont="1" applyBorder="1" applyAlignment="1">
      <alignment horizontal="right" vertical="center"/>
    </xf>
    <xf numFmtId="179" fontId="0" fillId="0" borderId="30" xfId="0" applyNumberForma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8" fillId="3" borderId="12" xfId="0" applyNumberFormat="1" applyFont="1" applyFill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8" fillId="3" borderId="12" xfId="0" applyNumberFormat="1" applyFont="1" applyFill="1" applyBorder="1" applyAlignment="1">
      <alignment horizontal="right" vertical="center"/>
    </xf>
    <xf numFmtId="179" fontId="8" fillId="4" borderId="12" xfId="0" applyNumberFormat="1" applyFont="1" applyFill="1" applyBorder="1" applyAlignment="1">
      <alignment horizontal="right" vertical="center"/>
    </xf>
    <xf numFmtId="179" fontId="0" fillId="0" borderId="12" xfId="0" applyNumberFormat="1" applyBorder="1"/>
    <xf numFmtId="179" fontId="8" fillId="0" borderId="22" xfId="0" applyNumberFormat="1" applyFont="1" applyBorder="1" applyAlignment="1">
      <alignment vertical="center"/>
    </xf>
    <xf numFmtId="179" fontId="8" fillId="0" borderId="0" xfId="0" applyNumberFormat="1" applyFont="1" applyAlignment="1">
      <alignment horizontal="center" vertical="center"/>
    </xf>
    <xf numFmtId="179" fontId="8" fillId="0" borderId="22" xfId="0" applyNumberFormat="1" applyFont="1" applyBorder="1" applyAlignment="1">
      <alignment horizontal="right" vertical="center"/>
    </xf>
    <xf numFmtId="179" fontId="8" fillId="3" borderId="10" xfId="0" applyNumberFormat="1" applyFont="1" applyFill="1" applyBorder="1" applyAlignment="1">
      <alignment horizontal="right" vertical="center"/>
    </xf>
    <xf numFmtId="179" fontId="8" fillId="5" borderId="16" xfId="0" applyNumberFormat="1" applyFont="1" applyFill="1" applyBorder="1" applyAlignment="1">
      <alignment horizontal="right" vertical="center"/>
    </xf>
    <xf numFmtId="179" fontId="8" fillId="4" borderId="10" xfId="0" applyNumberFormat="1" applyFont="1" applyFill="1" applyBorder="1" applyAlignment="1">
      <alignment horizontal="right" vertical="center"/>
    </xf>
    <xf numFmtId="179" fontId="8" fillId="5" borderId="18" xfId="0" applyNumberFormat="1" applyFont="1" applyFill="1" applyBorder="1" applyAlignment="1">
      <alignment vertical="center"/>
    </xf>
    <xf numFmtId="178" fontId="8" fillId="2" borderId="41" xfId="0" applyNumberFormat="1" applyFont="1" applyFill="1" applyBorder="1" applyAlignment="1">
      <alignment horizontal="right" vertical="center" shrinkToFit="1"/>
    </xf>
    <xf numFmtId="38" fontId="8" fillId="2" borderId="37" xfId="0" applyNumberFormat="1" applyFont="1" applyFill="1" applyBorder="1" applyAlignment="1">
      <alignment horizontal="right" vertical="center"/>
    </xf>
    <xf numFmtId="38" fontId="8" fillId="2" borderId="47" xfId="0" applyNumberFormat="1" applyFont="1" applyFill="1" applyBorder="1" applyAlignment="1">
      <alignment horizontal="right" vertical="center"/>
    </xf>
    <xf numFmtId="177" fontId="8" fillId="2" borderId="47" xfId="2" applyNumberFormat="1" applyFont="1" applyFill="1" applyBorder="1" applyAlignment="1">
      <alignment horizontal="right" vertical="center" shrinkToFit="1"/>
    </xf>
    <xf numFmtId="38" fontId="8" fillId="2" borderId="37" xfId="1" applyFont="1" applyFill="1" applyBorder="1" applyAlignment="1">
      <alignment horizontal="right" vertical="center"/>
    </xf>
    <xf numFmtId="38" fontId="8" fillId="2" borderId="47" xfId="1" applyFont="1" applyFill="1" applyBorder="1" applyAlignment="1">
      <alignment horizontal="right" vertical="center"/>
    </xf>
    <xf numFmtId="177" fontId="8" fillId="2" borderId="47" xfId="0" applyNumberFormat="1" applyFont="1" applyFill="1" applyBorder="1" applyAlignment="1">
      <alignment horizontal="right" vertical="center" shrinkToFit="1"/>
    </xf>
    <xf numFmtId="178" fontId="8" fillId="2" borderId="40" xfId="0" applyNumberFormat="1" applyFont="1" applyFill="1" applyBorder="1" applyAlignment="1">
      <alignment horizontal="right" vertical="center" shrinkToFit="1"/>
    </xf>
    <xf numFmtId="179" fontId="8" fillId="2" borderId="49" xfId="0" applyNumberFormat="1" applyFont="1" applyFill="1" applyBorder="1" applyAlignment="1">
      <alignment horizontal="right" vertical="center"/>
    </xf>
    <xf numFmtId="179" fontId="8" fillId="2" borderId="50" xfId="0" applyNumberFormat="1" applyFont="1" applyFill="1" applyBorder="1" applyAlignment="1">
      <alignment horizontal="right" vertical="center"/>
    </xf>
    <xf numFmtId="178" fontId="8" fillId="2" borderId="50" xfId="0" applyNumberFormat="1" applyFont="1" applyFill="1" applyBorder="1" applyAlignment="1">
      <alignment horizontal="right" vertical="center" shrinkToFit="1"/>
    </xf>
    <xf numFmtId="178" fontId="8" fillId="2" borderId="51" xfId="0" applyNumberFormat="1" applyFont="1" applyFill="1" applyBorder="1" applyAlignment="1">
      <alignment horizontal="right" vertical="center" shrinkToFit="1"/>
    </xf>
    <xf numFmtId="178" fontId="8" fillId="2" borderId="52" xfId="0" applyNumberFormat="1" applyFont="1" applyFill="1" applyBorder="1" applyAlignment="1">
      <alignment horizontal="right" vertical="center" shrinkToFit="1"/>
    </xf>
    <xf numFmtId="178" fontId="8" fillId="8" borderId="51" xfId="0" applyNumberFormat="1" applyFont="1" applyFill="1" applyBorder="1" applyAlignment="1">
      <alignment horizontal="right" vertical="center" shrinkToFit="1"/>
    </xf>
    <xf numFmtId="179" fontId="8" fillId="0" borderId="0" xfId="1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179" fontId="7" fillId="0" borderId="15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178" fontId="8" fillId="6" borderId="14" xfId="0" applyNumberFormat="1" applyFont="1" applyFill="1" applyBorder="1" applyAlignment="1">
      <alignment horizontal="right" vertical="center" shrinkToFit="1"/>
    </xf>
    <xf numFmtId="38" fontId="7" fillId="0" borderId="57" xfId="0" applyNumberFormat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176" fontId="7" fillId="0" borderId="5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38" fontId="8" fillId="0" borderId="1" xfId="0" applyNumberFormat="1" applyFont="1" applyBorder="1" applyAlignment="1">
      <alignment horizontal="right" vertical="center" shrinkToFit="1"/>
    </xf>
    <xf numFmtId="38" fontId="8" fillId="0" borderId="24" xfId="0" applyNumberFormat="1" applyFont="1" applyBorder="1" applyAlignment="1">
      <alignment horizontal="right" vertical="center" shrinkToFit="1"/>
    </xf>
    <xf numFmtId="178" fontId="8" fillId="0" borderId="8" xfId="0" applyNumberFormat="1" applyFont="1" applyBorder="1" applyAlignment="1">
      <alignment horizontal="right" vertical="center" shrinkToFit="1"/>
    </xf>
    <xf numFmtId="177" fontId="8" fillId="0" borderId="22" xfId="0" applyNumberFormat="1" applyFont="1" applyBorder="1" applyAlignment="1">
      <alignment horizontal="right" vertical="center" shrinkToFit="1"/>
    </xf>
    <xf numFmtId="178" fontId="8" fillId="0" borderId="13" xfId="0" applyNumberFormat="1" applyFont="1" applyBorder="1" applyAlignment="1">
      <alignment horizontal="right" vertical="center" shrinkToFit="1"/>
    </xf>
    <xf numFmtId="178" fontId="8" fillId="0" borderId="23" xfId="0" applyNumberFormat="1" applyFont="1" applyBorder="1" applyAlignment="1">
      <alignment horizontal="right" vertical="center" shrinkToFit="1"/>
    </xf>
    <xf numFmtId="178" fontId="8" fillId="0" borderId="11" xfId="0" applyNumberFormat="1" applyFont="1" applyBorder="1" applyAlignment="1">
      <alignment horizontal="right" vertical="center" shrinkToFit="1"/>
    </xf>
    <xf numFmtId="177" fontId="8" fillId="0" borderId="12" xfId="0" applyNumberFormat="1" applyFont="1" applyBorder="1" applyAlignment="1">
      <alignment horizontal="right" vertical="center" shrinkToFit="1"/>
    </xf>
    <xf numFmtId="178" fontId="8" fillId="0" borderId="10" xfId="0" applyNumberFormat="1" applyFont="1" applyBorder="1" applyAlignment="1">
      <alignment horizontal="right" vertical="center" shrinkToFit="1"/>
    </xf>
    <xf numFmtId="178" fontId="8" fillId="0" borderId="14" xfId="0" applyNumberFormat="1" applyFont="1" applyBorder="1" applyAlignment="1">
      <alignment horizontal="right" vertical="center" shrinkToFit="1"/>
    </xf>
    <xf numFmtId="177" fontId="8" fillId="0" borderId="24" xfId="0" applyNumberFormat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38" fontId="8" fillId="0" borderId="12" xfId="1" applyFont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8" fontId="10" fillId="0" borderId="0" xfId="0" applyNumberFormat="1" applyFont="1" applyAlignment="1">
      <alignment horizontal="right" vertical="center" shrinkToFit="1"/>
    </xf>
    <xf numFmtId="0" fontId="8" fillId="0" borderId="23" xfId="0" applyFont="1" applyBorder="1" applyAlignment="1">
      <alignment horizontal="center" vertical="center" shrinkToFit="1"/>
    </xf>
    <xf numFmtId="178" fontId="8" fillId="0" borderId="22" xfId="0" applyNumberFormat="1" applyFont="1" applyBorder="1" applyAlignment="1">
      <alignment horizontal="right" vertical="center" shrinkToFit="1"/>
    </xf>
    <xf numFmtId="179" fontId="0" fillId="0" borderId="3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8" fillId="0" borderId="27" xfId="0" applyFont="1" applyBorder="1" applyAlignment="1">
      <alignment vertical="center" shrinkToFit="1"/>
    </xf>
    <xf numFmtId="179" fontId="8" fillId="0" borderId="30" xfId="0" applyNumberFormat="1" applyFont="1" applyBorder="1" applyAlignment="1">
      <alignment vertical="center"/>
    </xf>
    <xf numFmtId="178" fontId="8" fillId="0" borderId="30" xfId="0" applyNumberFormat="1" applyFont="1" applyBorder="1" applyAlignment="1">
      <alignment horizontal="right" vertical="center" shrinkToFit="1"/>
    </xf>
    <xf numFmtId="178" fontId="8" fillId="0" borderId="27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 shrinkToFit="1"/>
    </xf>
    <xf numFmtId="0" fontId="4" fillId="0" borderId="0" xfId="5" applyFont="1">
      <alignment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 shrinkToFit="1"/>
    </xf>
    <xf numFmtId="179" fontId="7" fillId="0" borderId="0" xfId="5" applyNumberFormat="1" applyFont="1" applyAlignment="1">
      <alignment vertical="center" shrinkToFit="1"/>
    </xf>
    <xf numFmtId="0" fontId="7" fillId="0" borderId="0" xfId="5" applyFont="1" applyAlignment="1">
      <alignment horizontal="right" vertical="center"/>
    </xf>
    <xf numFmtId="0" fontId="18" fillId="0" borderId="0" xfId="5" applyFont="1">
      <alignment vertical="center"/>
    </xf>
    <xf numFmtId="0" fontId="18" fillId="0" borderId="0" xfId="5" applyFont="1" applyAlignment="1">
      <alignment horizontal="center" vertical="center"/>
    </xf>
    <xf numFmtId="0" fontId="19" fillId="0" borderId="0" xfId="5" applyFont="1">
      <alignment vertical="center"/>
    </xf>
    <xf numFmtId="0" fontId="1" fillId="0" borderId="0" xfId="5">
      <alignment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 shrinkToFit="1"/>
    </xf>
    <xf numFmtId="179" fontId="8" fillId="0" borderId="0" xfId="5" applyNumberFormat="1" applyFont="1" applyAlignment="1">
      <alignment vertical="center" shrinkToFit="1"/>
    </xf>
    <xf numFmtId="0" fontId="8" fillId="0" borderId="0" xfId="5" applyFont="1" applyAlignment="1">
      <alignment horizontal="right" vertical="center"/>
    </xf>
    <xf numFmtId="0" fontId="11" fillId="0" borderId="0" xfId="5" applyFont="1">
      <alignment vertical="center"/>
    </xf>
    <xf numFmtId="0" fontId="11" fillId="0" borderId="0" xfId="5" applyFont="1" applyAlignment="1">
      <alignment horizontal="center" vertical="center"/>
    </xf>
    <xf numFmtId="0" fontId="20" fillId="0" borderId="0" xfId="5" applyFont="1">
      <alignment vertical="center"/>
    </xf>
    <xf numFmtId="0" fontId="7" fillId="0" borderId="0" xfId="5" applyFont="1">
      <alignment vertical="center"/>
    </xf>
    <xf numFmtId="179" fontId="8" fillId="0" borderId="0" xfId="5" applyNumberFormat="1" applyFont="1">
      <alignment vertical="center"/>
    </xf>
    <xf numFmtId="0" fontId="8" fillId="0" borderId="49" xfId="5" applyFont="1" applyBorder="1" applyAlignment="1">
      <alignment vertical="center" shrinkToFit="1"/>
    </xf>
    <xf numFmtId="0" fontId="8" fillId="0" borderId="52" xfId="5" applyFont="1" applyBorder="1" applyAlignment="1">
      <alignment horizontal="center" vertical="center" shrinkToFit="1"/>
    </xf>
    <xf numFmtId="0" fontId="8" fillId="0" borderId="52" xfId="5" applyFont="1" applyBorder="1" applyAlignment="1">
      <alignment vertical="center" shrinkToFit="1"/>
    </xf>
    <xf numFmtId="179" fontId="8" fillId="0" borderId="52" xfId="5" applyNumberFormat="1" applyFont="1" applyBorder="1" applyAlignment="1">
      <alignment horizontal="center" vertical="center" shrinkToFit="1"/>
    </xf>
    <xf numFmtId="0" fontId="8" fillId="0" borderId="55" xfId="5" applyFont="1" applyBorder="1" applyAlignment="1">
      <alignment horizontal="center" vertical="center"/>
    </xf>
    <xf numFmtId="0" fontId="8" fillId="0" borderId="51" xfId="5" applyFont="1" applyBorder="1" applyAlignment="1">
      <alignment horizontal="center" vertical="center"/>
    </xf>
    <xf numFmtId="179" fontId="7" fillId="2" borderId="13" xfId="5" applyNumberFormat="1" applyFont="1" applyFill="1" applyBorder="1" applyAlignment="1">
      <alignment horizontal="right" vertical="center" shrinkToFit="1"/>
    </xf>
    <xf numFmtId="178" fontId="7" fillId="8" borderId="23" xfId="5" applyNumberFormat="1" applyFont="1" applyFill="1" applyBorder="1" applyAlignment="1">
      <alignment vertical="center" shrinkToFit="1"/>
    </xf>
    <xf numFmtId="180" fontId="7" fillId="2" borderId="13" xfId="5" applyNumberFormat="1" applyFont="1" applyFill="1" applyBorder="1" applyAlignment="1">
      <alignment horizontal="right" vertical="center" shrinkToFit="1"/>
    </xf>
    <xf numFmtId="0" fontId="8" fillId="0" borderId="34" xfId="5" applyFont="1" applyBorder="1" applyAlignment="1">
      <alignment horizontal="center" vertical="center" shrinkToFit="1"/>
    </xf>
    <xf numFmtId="0" fontId="8" fillId="0" borderId="33" xfId="5" applyFont="1" applyBorder="1" applyAlignment="1">
      <alignment horizontal="center" vertical="center" shrinkToFit="1"/>
    </xf>
    <xf numFmtId="179" fontId="8" fillId="0" borderId="33" xfId="5" applyNumberFormat="1" applyFont="1" applyBorder="1" applyAlignment="1">
      <alignment horizontal="center" vertical="center" shrinkToFit="1"/>
    </xf>
    <xf numFmtId="178" fontId="8" fillId="0" borderId="35" xfId="5" applyNumberFormat="1" applyFont="1" applyBorder="1" applyAlignment="1">
      <alignment horizontal="right" vertical="center" shrinkToFit="1"/>
    </xf>
    <xf numFmtId="0" fontId="8" fillId="0" borderId="9" xfId="5" applyFont="1" applyBorder="1" applyAlignment="1">
      <alignment horizontal="center" vertical="center" shrinkToFit="1"/>
    </xf>
    <xf numFmtId="0" fontId="8" fillId="0" borderId="10" xfId="5" applyFont="1" applyBorder="1" applyAlignment="1">
      <alignment horizontal="center" vertical="center" shrinkToFit="1"/>
    </xf>
    <xf numFmtId="178" fontId="8" fillId="0" borderId="14" xfId="5" applyNumberFormat="1" applyFont="1" applyBorder="1" applyAlignment="1">
      <alignment vertical="center" shrinkToFit="1"/>
    </xf>
    <xf numFmtId="0" fontId="8" fillId="0" borderId="25" xfId="5" applyFont="1" applyBorder="1" applyAlignment="1">
      <alignment vertical="center" shrinkToFit="1"/>
    </xf>
    <xf numFmtId="0" fontId="11" fillId="0" borderId="10" xfId="5" applyFont="1" applyBorder="1" applyAlignment="1">
      <alignment horizontal="center" vertical="center"/>
    </xf>
    <xf numFmtId="0" fontId="11" fillId="0" borderId="11" xfId="5" applyFont="1" applyBorder="1">
      <alignment vertical="center"/>
    </xf>
    <xf numFmtId="0" fontId="8" fillId="0" borderId="36" xfId="5" applyFont="1" applyBorder="1" applyAlignment="1">
      <alignment vertical="center" shrinkToFit="1"/>
    </xf>
    <xf numFmtId="0" fontId="11" fillId="0" borderId="12" xfId="5" applyFont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 shrinkToFit="1"/>
    </xf>
    <xf numFmtId="0" fontId="8" fillId="3" borderId="10" xfId="5" applyFont="1" applyFill="1" applyBorder="1" applyAlignment="1">
      <alignment vertical="center" shrinkToFit="1"/>
    </xf>
    <xf numFmtId="176" fontId="8" fillId="3" borderId="10" xfId="5" applyNumberFormat="1" applyFont="1" applyFill="1" applyBorder="1" applyAlignment="1">
      <alignment vertical="center" shrinkToFit="1"/>
    </xf>
    <xf numFmtId="178" fontId="8" fillId="4" borderId="14" xfId="5" applyNumberFormat="1" applyFont="1" applyFill="1" applyBorder="1" applyAlignment="1">
      <alignment vertical="center" shrinkToFit="1"/>
    </xf>
    <xf numFmtId="0" fontId="8" fillId="0" borderId="20" xfId="5" applyFont="1" applyBorder="1" applyAlignment="1">
      <alignment vertical="center" shrinkToFit="1"/>
    </xf>
    <xf numFmtId="0" fontId="8" fillId="3" borderId="10" xfId="5" applyFont="1" applyFill="1" applyBorder="1" applyAlignment="1">
      <alignment horizontal="left" vertical="center" shrinkToFit="1"/>
    </xf>
    <xf numFmtId="0" fontId="8" fillId="5" borderId="37" xfId="5" applyFont="1" applyFill="1" applyBorder="1" applyAlignment="1">
      <alignment vertical="center" shrinkToFit="1"/>
    </xf>
    <xf numFmtId="0" fontId="8" fillId="5" borderId="16" xfId="5" applyFont="1" applyFill="1" applyBorder="1" applyAlignment="1">
      <alignment horizontal="center" vertical="center" shrinkToFit="1"/>
    </xf>
    <xf numFmtId="0" fontId="8" fillId="5" borderId="16" xfId="5" applyFont="1" applyFill="1" applyBorder="1" applyAlignment="1">
      <alignment vertical="center" shrinkToFit="1"/>
    </xf>
    <xf numFmtId="176" fontId="8" fillId="5" borderId="16" xfId="5" applyNumberFormat="1" applyFont="1" applyFill="1" applyBorder="1" applyAlignment="1">
      <alignment vertical="center" shrinkToFit="1"/>
    </xf>
    <xf numFmtId="178" fontId="8" fillId="6" borderId="16" xfId="5" applyNumberFormat="1" applyFont="1" applyFill="1" applyBorder="1" applyAlignment="1">
      <alignment vertical="center" shrinkToFit="1"/>
    </xf>
    <xf numFmtId="0" fontId="11" fillId="0" borderId="13" xfId="5" applyFont="1" applyBorder="1" applyAlignment="1">
      <alignment horizontal="center" vertical="center"/>
    </xf>
    <xf numFmtId="0" fontId="11" fillId="0" borderId="13" xfId="5" applyFont="1" applyBorder="1">
      <alignment vertical="center"/>
    </xf>
    <xf numFmtId="178" fontId="8" fillId="0" borderId="23" xfId="5" applyNumberFormat="1" applyFont="1" applyBorder="1" applyAlignment="1">
      <alignment vertical="center" shrinkToFit="1"/>
    </xf>
    <xf numFmtId="0" fontId="8" fillId="3" borderId="26" xfId="5" applyFont="1" applyFill="1" applyBorder="1" applyAlignment="1">
      <alignment horizontal="center" vertical="center" shrinkToFit="1"/>
    </xf>
    <xf numFmtId="0" fontId="8" fillId="3" borderId="38" xfId="5" applyFont="1" applyFill="1" applyBorder="1" applyAlignment="1">
      <alignment vertical="center" shrinkToFit="1"/>
    </xf>
    <xf numFmtId="179" fontId="8" fillId="3" borderId="10" xfId="5" applyNumberFormat="1" applyFont="1" applyFill="1" applyBorder="1" applyAlignment="1">
      <alignment vertical="center" shrinkToFit="1"/>
    </xf>
    <xf numFmtId="0" fontId="11" fillId="0" borderId="10" xfId="5" applyFont="1" applyBorder="1">
      <alignment vertical="center"/>
    </xf>
    <xf numFmtId="0" fontId="8" fillId="5" borderId="15" xfId="5" applyFont="1" applyFill="1" applyBorder="1" applyAlignment="1">
      <alignment vertical="center" shrinkToFit="1"/>
    </xf>
    <xf numFmtId="0" fontId="8" fillId="5" borderId="17" xfId="5" applyFont="1" applyFill="1" applyBorder="1" applyAlignment="1">
      <alignment vertical="center" shrinkToFit="1"/>
    </xf>
    <xf numFmtId="179" fontId="8" fillId="5" borderId="16" xfId="5" applyNumberFormat="1" applyFont="1" applyFill="1" applyBorder="1" applyAlignment="1">
      <alignment vertical="center" shrinkToFit="1"/>
    </xf>
    <xf numFmtId="178" fontId="8" fillId="6" borderId="19" xfId="5" applyNumberFormat="1" applyFont="1" applyFill="1" applyBorder="1" applyAlignment="1">
      <alignment vertical="center" shrinkToFit="1"/>
    </xf>
    <xf numFmtId="0" fontId="8" fillId="0" borderId="42" xfId="5" applyFont="1" applyBorder="1" applyAlignment="1">
      <alignment vertical="center" shrinkToFit="1"/>
    </xf>
    <xf numFmtId="0" fontId="11" fillId="0" borderId="2" xfId="5" applyFont="1" applyBorder="1" applyAlignment="1">
      <alignment horizontal="center" vertical="center"/>
    </xf>
    <xf numFmtId="0" fontId="11" fillId="0" borderId="3" xfId="5" applyFont="1" applyBorder="1">
      <alignment vertical="center"/>
    </xf>
    <xf numFmtId="0" fontId="11" fillId="0" borderId="36" xfId="5" applyFont="1" applyBorder="1">
      <alignment vertical="center"/>
    </xf>
    <xf numFmtId="0" fontId="22" fillId="0" borderId="11" xfId="5" applyFont="1" applyBorder="1" applyAlignment="1">
      <alignment vertical="center" shrinkToFit="1"/>
    </xf>
    <xf numFmtId="0" fontId="23" fillId="0" borderId="11" xfId="5" applyFont="1" applyBorder="1">
      <alignment vertical="center"/>
    </xf>
    <xf numFmtId="0" fontId="8" fillId="5" borderId="18" xfId="5" applyFont="1" applyFill="1" applyBorder="1" applyAlignment="1">
      <alignment horizontal="center" vertical="center" shrinkToFit="1"/>
    </xf>
    <xf numFmtId="0" fontId="22" fillId="0" borderId="11" xfId="5" applyFont="1" applyBorder="1">
      <alignment vertical="center"/>
    </xf>
    <xf numFmtId="0" fontId="8" fillId="0" borderId="24" xfId="5" applyFont="1" applyBorder="1" applyAlignment="1">
      <alignment horizontal="center" vertical="center" shrinkToFit="1"/>
    </xf>
    <xf numFmtId="0" fontId="8" fillId="0" borderId="2" xfId="5" applyFont="1" applyBorder="1" applyAlignment="1">
      <alignment vertical="center" shrinkToFit="1"/>
    </xf>
    <xf numFmtId="0" fontId="11" fillId="0" borderId="22" xfId="5" applyFont="1" applyBorder="1" applyAlignment="1">
      <alignment horizontal="center" vertical="center"/>
    </xf>
    <xf numFmtId="0" fontId="11" fillId="0" borderId="21" xfId="5" applyFont="1" applyBorder="1">
      <alignment vertical="center"/>
    </xf>
    <xf numFmtId="0" fontId="11" fillId="0" borderId="11" xfId="5" applyFont="1" applyBorder="1" applyAlignment="1">
      <alignment vertical="center" shrinkToFit="1"/>
    </xf>
    <xf numFmtId="0" fontId="8" fillId="0" borderId="36" xfId="5" applyFont="1" applyBorder="1" applyAlignment="1">
      <alignment horizontal="right" vertical="center" shrinkToFit="1"/>
    </xf>
    <xf numFmtId="0" fontId="23" fillId="0" borderId="11" xfId="5" applyFont="1" applyBorder="1" applyAlignment="1">
      <alignment vertical="center" shrinkToFit="1"/>
    </xf>
    <xf numFmtId="0" fontId="24" fillId="0" borderId="0" xfId="5" applyFont="1">
      <alignment vertical="center"/>
    </xf>
    <xf numFmtId="0" fontId="25" fillId="0" borderId="11" xfId="5" applyFont="1" applyBorder="1">
      <alignment vertical="center"/>
    </xf>
    <xf numFmtId="0" fontId="22" fillId="0" borderId="10" xfId="5" applyFont="1" applyBorder="1">
      <alignment vertical="center"/>
    </xf>
    <xf numFmtId="179" fontId="8" fillId="5" borderId="18" xfId="5" applyNumberFormat="1" applyFont="1" applyFill="1" applyBorder="1" applyAlignment="1">
      <alignment vertical="center" shrinkToFit="1"/>
    </xf>
    <xf numFmtId="0" fontId="11" fillId="0" borderId="2" xfId="5" applyFont="1" applyBorder="1">
      <alignment vertical="center"/>
    </xf>
    <xf numFmtId="0" fontId="26" fillId="0" borderId="11" xfId="5" applyFont="1" applyBorder="1" applyAlignment="1">
      <alignment vertical="center" shrinkToFit="1"/>
    </xf>
    <xf numFmtId="0" fontId="11" fillId="0" borderId="30" xfId="5" applyFont="1" applyBorder="1" applyAlignment="1">
      <alignment horizontal="center" vertical="center"/>
    </xf>
    <xf numFmtId="0" fontId="11" fillId="0" borderId="26" xfId="5" applyFont="1" applyBorder="1">
      <alignment vertical="center"/>
    </xf>
    <xf numFmtId="179" fontId="8" fillId="0" borderId="26" xfId="1" applyNumberFormat="1" applyFont="1" applyBorder="1" applyAlignment="1">
      <alignment vertical="center"/>
    </xf>
    <xf numFmtId="0" fontId="8" fillId="3" borderId="10" xfId="5" applyFont="1" applyFill="1" applyBorder="1" applyAlignment="1">
      <alignment horizontal="center" vertical="center" shrinkToFit="1"/>
    </xf>
    <xf numFmtId="0" fontId="8" fillId="3" borderId="11" xfId="5" applyFont="1" applyFill="1" applyBorder="1" applyAlignment="1">
      <alignment vertical="center" shrinkToFit="1"/>
    </xf>
    <xf numFmtId="0" fontId="8" fillId="5" borderId="25" xfId="5" applyFont="1" applyFill="1" applyBorder="1" applyAlignment="1">
      <alignment vertical="center" shrinkToFit="1"/>
    </xf>
    <xf numFmtId="0" fontId="8" fillId="5" borderId="26" xfId="5" applyFont="1" applyFill="1" applyBorder="1" applyAlignment="1">
      <alignment horizontal="center" vertical="center" shrinkToFit="1"/>
    </xf>
    <xf numFmtId="178" fontId="8" fillId="6" borderId="41" xfId="5" applyNumberFormat="1" applyFont="1" applyFill="1" applyBorder="1" applyAlignment="1">
      <alignment vertical="center" shrinkToFit="1"/>
    </xf>
    <xf numFmtId="0" fontId="8" fillId="0" borderId="0" xfId="5" applyFont="1" applyAlignment="1">
      <alignment horizontal="center" vertical="center" shrinkToFit="1"/>
    </xf>
    <xf numFmtId="180" fontId="8" fillId="0" borderId="0" xfId="5" applyNumberFormat="1" applyFont="1" applyAlignment="1">
      <alignment vertical="center" shrinkToFit="1"/>
    </xf>
    <xf numFmtId="178" fontId="8" fillId="0" borderId="0" xfId="5" applyNumberFormat="1" applyFont="1" applyAlignment="1">
      <alignment vertical="center" shrinkToFit="1"/>
    </xf>
    <xf numFmtId="180" fontId="11" fillId="0" borderId="0" xfId="5" applyNumberFormat="1" applyFont="1">
      <alignment vertical="center"/>
    </xf>
    <xf numFmtId="0" fontId="11" fillId="0" borderId="26" xfId="5" applyFont="1" applyBorder="1" applyAlignment="1">
      <alignment horizontal="center" vertical="center"/>
    </xf>
    <xf numFmtId="0" fontId="11" fillId="0" borderId="38" xfId="5" applyFont="1" applyBorder="1" applyAlignment="1">
      <alignment vertical="center" shrinkToFit="1"/>
    </xf>
    <xf numFmtId="0" fontId="1" fillId="0" borderId="0" xfId="5" applyAlignment="1">
      <alignment horizontal="center" vertical="center"/>
    </xf>
    <xf numFmtId="179" fontId="11" fillId="0" borderId="0" xfId="5" applyNumberFormat="1" applyFont="1">
      <alignment vertical="center"/>
    </xf>
    <xf numFmtId="179" fontId="1" fillId="0" borderId="0" xfId="5" applyNumberFormat="1">
      <alignment vertical="center"/>
    </xf>
    <xf numFmtId="0" fontId="4" fillId="0" borderId="0" xfId="7" applyFont="1">
      <alignment vertic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vertical="center" shrinkToFit="1"/>
    </xf>
    <xf numFmtId="179" fontId="7" fillId="0" borderId="0" xfId="7" applyNumberFormat="1" applyFont="1" applyAlignment="1">
      <alignment vertical="center" shrinkToFit="1"/>
    </xf>
    <xf numFmtId="0" fontId="7" fillId="0" borderId="0" xfId="7" applyFont="1" applyAlignment="1">
      <alignment horizontal="right" vertical="center"/>
    </xf>
    <xf numFmtId="0" fontId="11" fillId="0" borderId="0" xfId="7" applyFont="1">
      <alignment vertical="center"/>
    </xf>
    <xf numFmtId="0" fontId="11" fillId="0" borderId="0" xfId="7" applyFont="1" applyAlignment="1">
      <alignment horizontal="center" vertical="center"/>
    </xf>
    <xf numFmtId="179" fontId="11" fillId="0" borderId="0" xfId="7" applyNumberFormat="1" applyFont="1">
      <alignment vertical="center"/>
    </xf>
    <xf numFmtId="0" fontId="8" fillId="0" borderId="0" xfId="7" applyFont="1">
      <alignment vertical="center"/>
    </xf>
    <xf numFmtId="0" fontId="8" fillId="0" borderId="0" xfId="7" applyFont="1" applyAlignment="1">
      <alignment horizontal="center" vertical="center"/>
    </xf>
    <xf numFmtId="0" fontId="8" fillId="0" borderId="0" xfId="7" applyFont="1" applyAlignment="1">
      <alignment vertical="center" shrinkToFit="1"/>
    </xf>
    <xf numFmtId="179" fontId="8" fillId="0" borderId="0" xfId="7" applyNumberFormat="1" applyFont="1" applyAlignment="1">
      <alignment vertical="center" shrinkToFit="1"/>
    </xf>
    <xf numFmtId="0" fontId="8" fillId="0" borderId="0" xfId="7" applyFont="1" applyAlignment="1">
      <alignment horizontal="right" vertical="center"/>
    </xf>
    <xf numFmtId="0" fontId="7" fillId="0" borderId="0" xfId="7" applyFont="1">
      <alignment vertical="center"/>
    </xf>
    <xf numFmtId="179" fontId="8" fillId="0" borderId="0" xfId="7" applyNumberFormat="1" applyFont="1">
      <alignment vertical="center"/>
    </xf>
    <xf numFmtId="0" fontId="8" fillId="0" borderId="49" xfId="7" applyFont="1" applyBorder="1" applyAlignment="1">
      <alignment vertical="center" shrinkToFit="1"/>
    </xf>
    <xf numFmtId="0" fontId="8" fillId="0" borderId="52" xfId="7" applyFont="1" applyBorder="1" applyAlignment="1">
      <alignment horizontal="center" vertical="center" shrinkToFit="1"/>
    </xf>
    <xf numFmtId="0" fontId="8" fillId="0" borderId="52" xfId="7" applyFont="1" applyBorder="1" applyAlignment="1">
      <alignment vertical="center" shrinkToFit="1"/>
    </xf>
    <xf numFmtId="179" fontId="8" fillId="0" borderId="52" xfId="7" applyNumberFormat="1" applyFont="1" applyBorder="1" applyAlignment="1">
      <alignment horizontal="center" vertical="center" shrinkToFit="1"/>
    </xf>
    <xf numFmtId="0" fontId="8" fillId="0" borderId="51" xfId="7" applyFont="1" applyBorder="1" applyAlignment="1">
      <alignment horizontal="center" vertical="center"/>
    </xf>
    <xf numFmtId="179" fontId="7" fillId="2" borderId="13" xfId="7" applyNumberFormat="1" applyFont="1" applyFill="1" applyBorder="1" applyAlignment="1">
      <alignment horizontal="right" vertical="center" shrinkToFit="1"/>
    </xf>
    <xf numFmtId="178" fontId="7" fillId="8" borderId="23" xfId="7" applyNumberFormat="1" applyFont="1" applyFill="1" applyBorder="1" applyAlignment="1">
      <alignment vertical="center" shrinkToFit="1"/>
    </xf>
    <xf numFmtId="0" fontId="18" fillId="0" borderId="0" xfId="7" applyFont="1">
      <alignment vertical="center"/>
    </xf>
    <xf numFmtId="0" fontId="8" fillId="0" borderId="32" xfId="7" applyFont="1" applyBorder="1" applyAlignment="1">
      <alignment horizontal="center" vertical="center" shrinkToFit="1"/>
    </xf>
    <xf numFmtId="0" fontId="8" fillId="0" borderId="33" xfId="7" applyFont="1" applyBorder="1" applyAlignment="1">
      <alignment horizontal="center" vertical="center" shrinkToFit="1"/>
    </xf>
    <xf numFmtId="179" fontId="8" fillId="0" borderId="33" xfId="7" applyNumberFormat="1" applyFont="1" applyBorder="1" applyAlignment="1">
      <alignment horizontal="center" vertical="center" shrinkToFit="1"/>
    </xf>
    <xf numFmtId="178" fontId="8" fillId="0" borderId="35" xfId="7" applyNumberFormat="1" applyFont="1" applyBorder="1" applyAlignment="1">
      <alignment horizontal="right" vertical="center" shrinkToFit="1"/>
    </xf>
    <xf numFmtId="0" fontId="8" fillId="0" borderId="34" xfId="7" applyFont="1" applyBorder="1" applyAlignment="1">
      <alignment horizontal="center" vertical="center" shrinkToFit="1"/>
    </xf>
    <xf numFmtId="178" fontId="8" fillId="0" borderId="35" xfId="7" applyNumberFormat="1" applyFont="1" applyBorder="1" applyAlignment="1">
      <alignment vertical="center" shrinkToFit="1"/>
    </xf>
    <xf numFmtId="0" fontId="8" fillId="0" borderId="25" xfId="7" applyFont="1" applyBorder="1" applyAlignment="1">
      <alignment vertical="center" shrinkToFit="1"/>
    </xf>
    <xf numFmtId="0" fontId="11" fillId="0" borderId="10" xfId="7" applyFont="1" applyBorder="1" applyAlignment="1">
      <alignment horizontal="center" vertical="center"/>
    </xf>
    <xf numFmtId="0" fontId="11" fillId="0" borderId="10" xfId="7" applyFont="1" applyBorder="1">
      <alignment vertical="center"/>
    </xf>
    <xf numFmtId="178" fontId="8" fillId="0" borderId="14" xfId="7" applyNumberFormat="1" applyFont="1" applyBorder="1" applyAlignment="1">
      <alignment vertical="center" shrinkToFit="1"/>
    </xf>
    <xf numFmtId="0" fontId="8" fillId="0" borderId="36" xfId="7" applyFont="1" applyBorder="1" applyAlignment="1">
      <alignment vertical="center" shrinkToFit="1"/>
    </xf>
    <xf numFmtId="0" fontId="1" fillId="0" borderId="0" xfId="7">
      <alignment vertical="center"/>
    </xf>
    <xf numFmtId="0" fontId="8" fillId="3" borderId="10" xfId="7" applyFont="1" applyFill="1" applyBorder="1" applyAlignment="1">
      <alignment horizontal="center" vertical="center" shrinkToFit="1"/>
    </xf>
    <xf numFmtId="0" fontId="8" fillId="3" borderId="10" xfId="7" applyFont="1" applyFill="1" applyBorder="1" applyAlignment="1">
      <alignment vertical="center" shrinkToFit="1"/>
    </xf>
    <xf numFmtId="179" fontId="8" fillId="3" borderId="10" xfId="7" applyNumberFormat="1" applyFont="1" applyFill="1" applyBorder="1" applyAlignment="1">
      <alignment vertical="center" shrinkToFit="1"/>
    </xf>
    <xf numFmtId="178" fontId="8" fillId="4" borderId="14" xfId="7" applyNumberFormat="1" applyFont="1" applyFill="1" applyBorder="1" applyAlignment="1">
      <alignment vertical="center" shrinkToFit="1"/>
    </xf>
    <xf numFmtId="0" fontId="8" fillId="0" borderId="20" xfId="7" applyFont="1" applyBorder="1" applyAlignment="1">
      <alignment vertical="center" shrinkToFit="1"/>
    </xf>
    <xf numFmtId="0" fontId="8" fillId="5" borderId="15" xfId="7" applyFont="1" applyFill="1" applyBorder="1" applyAlignment="1">
      <alignment vertical="center" shrinkToFit="1"/>
    </xf>
    <xf numFmtId="0" fontId="8" fillId="5" borderId="16" xfId="7" applyFont="1" applyFill="1" applyBorder="1" applyAlignment="1">
      <alignment horizontal="center" vertical="center" shrinkToFit="1"/>
    </xf>
    <xf numFmtId="0" fontId="8" fillId="5" borderId="16" xfId="7" applyFont="1" applyFill="1" applyBorder="1" applyAlignment="1">
      <alignment vertical="center" shrinkToFit="1"/>
    </xf>
    <xf numFmtId="179" fontId="8" fillId="5" borderId="16" xfId="7" applyNumberFormat="1" applyFont="1" applyFill="1" applyBorder="1" applyAlignment="1">
      <alignment vertical="center" shrinkToFit="1"/>
    </xf>
    <xf numFmtId="178" fontId="8" fillId="6" borderId="19" xfId="7" applyNumberFormat="1" applyFont="1" applyFill="1" applyBorder="1" applyAlignment="1">
      <alignment vertical="center" shrinkToFit="1"/>
    </xf>
    <xf numFmtId="0" fontId="11" fillId="0" borderId="13" xfId="7" applyFont="1" applyBorder="1" applyAlignment="1">
      <alignment horizontal="center" vertical="center"/>
    </xf>
    <xf numFmtId="0" fontId="11" fillId="0" borderId="2" xfId="7" applyFont="1" applyBorder="1">
      <alignment vertical="center"/>
    </xf>
    <xf numFmtId="0" fontId="11" fillId="0" borderId="13" xfId="7" applyFont="1" applyBorder="1">
      <alignment vertical="center"/>
    </xf>
    <xf numFmtId="178" fontId="8" fillId="0" borderId="23" xfId="7" applyNumberFormat="1" applyFont="1" applyBorder="1" applyAlignment="1">
      <alignment vertical="center" shrinkToFit="1"/>
    </xf>
    <xf numFmtId="0" fontId="8" fillId="0" borderId="13" xfId="7" applyFont="1" applyBorder="1" applyAlignment="1">
      <alignment vertical="center" shrinkToFit="1"/>
    </xf>
    <xf numFmtId="178" fontId="8" fillId="0" borderId="27" xfId="7" applyNumberFormat="1" applyFont="1" applyBorder="1" applyAlignment="1">
      <alignment vertical="center" shrinkToFit="1"/>
    </xf>
    <xf numFmtId="0" fontId="8" fillId="0" borderId="28" xfId="7" applyFont="1" applyBorder="1" applyAlignment="1">
      <alignment vertical="center" shrinkToFit="1"/>
    </xf>
    <xf numFmtId="0" fontId="8" fillId="5" borderId="25" xfId="7" applyFont="1" applyFill="1" applyBorder="1" applyAlignment="1">
      <alignment vertical="center" shrinkToFit="1"/>
    </xf>
    <xf numFmtId="0" fontId="8" fillId="0" borderId="42" xfId="7" applyFont="1" applyBorder="1" applyAlignment="1">
      <alignment vertical="center" shrinkToFit="1"/>
    </xf>
    <xf numFmtId="180" fontId="11" fillId="0" borderId="13" xfId="7" applyNumberFormat="1" applyFont="1" applyBorder="1">
      <alignment vertical="center"/>
    </xf>
    <xf numFmtId="0" fontId="11" fillId="0" borderId="26" xfId="7" applyFont="1" applyBorder="1">
      <alignment vertical="center"/>
    </xf>
    <xf numFmtId="180" fontId="11" fillId="0" borderId="10" xfId="7" applyNumberFormat="1" applyFont="1" applyBorder="1">
      <alignment vertical="center"/>
    </xf>
    <xf numFmtId="0" fontId="1" fillId="0" borderId="0" xfId="7" applyAlignment="1">
      <alignment horizontal="center" vertical="center"/>
    </xf>
    <xf numFmtId="178" fontId="8" fillId="0" borderId="0" xfId="7" applyNumberFormat="1" applyFont="1" applyAlignment="1">
      <alignment vertical="center" shrinkToFit="1"/>
    </xf>
    <xf numFmtId="0" fontId="8" fillId="0" borderId="0" xfId="7" applyFont="1" applyAlignment="1">
      <alignment horizontal="center" vertical="center" shrinkToFit="1"/>
    </xf>
    <xf numFmtId="0" fontId="18" fillId="0" borderId="0" xfId="7" applyFont="1" applyAlignment="1">
      <alignment horizontal="center" vertical="center"/>
    </xf>
    <xf numFmtId="0" fontId="8" fillId="0" borderId="2" xfId="7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0" fillId="0" borderId="0" xfId="7" applyFont="1">
      <alignment vertical="center"/>
    </xf>
    <xf numFmtId="179" fontId="8" fillId="0" borderId="10" xfId="7" applyNumberFormat="1" applyFont="1" applyBorder="1" applyAlignment="1">
      <alignment horizontal="center" vertical="center" shrinkToFit="1"/>
    </xf>
    <xf numFmtId="0" fontId="8" fillId="0" borderId="43" xfId="7" applyFont="1" applyBorder="1" applyAlignment="1">
      <alignment horizontal="center" vertical="center" shrinkToFit="1"/>
    </xf>
    <xf numFmtId="179" fontId="8" fillId="0" borderId="43" xfId="7" applyNumberFormat="1" applyFont="1" applyBorder="1" applyAlignment="1">
      <alignment horizontal="center" vertical="center" shrinkToFit="1"/>
    </xf>
    <xf numFmtId="0" fontId="11" fillId="0" borderId="11" xfId="7" applyFont="1" applyBorder="1">
      <alignment vertical="center"/>
    </xf>
    <xf numFmtId="0" fontId="11" fillId="0" borderId="36" xfId="7" applyFont="1" applyBorder="1">
      <alignment vertical="center"/>
    </xf>
    <xf numFmtId="0" fontId="8" fillId="7" borderId="16" xfId="7" applyFont="1" applyFill="1" applyBorder="1" applyAlignment="1">
      <alignment vertical="center" shrinkToFit="1"/>
    </xf>
    <xf numFmtId="179" fontId="8" fillId="5" borderId="26" xfId="7" applyNumberFormat="1" applyFont="1" applyFill="1" applyBorder="1" applyAlignment="1">
      <alignment vertical="center" shrinkToFit="1"/>
    </xf>
    <xf numFmtId="0" fontId="11" fillId="0" borderId="26" xfId="7" applyFont="1" applyBorder="1" applyAlignment="1">
      <alignment horizontal="center" vertical="center"/>
    </xf>
    <xf numFmtId="178" fontId="8" fillId="0" borderId="44" xfId="7" applyNumberFormat="1" applyFont="1" applyBorder="1" applyAlignment="1">
      <alignment vertical="center" shrinkToFit="1"/>
    </xf>
    <xf numFmtId="0" fontId="24" fillId="0" borderId="0" xfId="7" applyFont="1">
      <alignment vertical="center"/>
    </xf>
    <xf numFmtId="0" fontId="1" fillId="0" borderId="45" xfId="7" applyBorder="1">
      <alignment vertical="center"/>
    </xf>
    <xf numFmtId="178" fontId="8" fillId="0" borderId="45" xfId="7" applyNumberFormat="1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178" fontId="8" fillId="4" borderId="35" xfId="7" applyNumberFormat="1" applyFont="1" applyFill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26" fillId="0" borderId="10" xfId="7" applyFont="1" applyBorder="1">
      <alignment vertical="center"/>
    </xf>
    <xf numFmtId="179" fontId="8" fillId="9" borderId="16" xfId="7" applyNumberFormat="1" applyFont="1" applyFill="1" applyBorder="1" applyAlignment="1">
      <alignment vertical="center" shrinkToFit="1"/>
    </xf>
    <xf numFmtId="178" fontId="8" fillId="9" borderId="19" xfId="7" applyNumberFormat="1" applyFont="1" applyFill="1" applyBorder="1" applyAlignment="1">
      <alignment vertical="center" shrinkToFit="1"/>
    </xf>
    <xf numFmtId="178" fontId="8" fillId="0" borderId="56" xfId="7" applyNumberFormat="1" applyFont="1" applyBorder="1" applyAlignment="1">
      <alignment vertical="center" shrinkToFit="1"/>
    </xf>
    <xf numFmtId="0" fontId="11" fillId="0" borderId="13" xfId="7" applyFont="1" applyBorder="1" applyAlignment="1">
      <alignment vertical="center" shrinkToFit="1"/>
    </xf>
    <xf numFmtId="0" fontId="11" fillId="0" borderId="10" xfId="7" applyFont="1" applyBorder="1" applyAlignment="1">
      <alignment vertical="center" shrinkToFit="1"/>
    </xf>
    <xf numFmtId="0" fontId="11" fillId="0" borderId="46" xfId="7" applyFont="1" applyBorder="1">
      <alignment vertical="center"/>
    </xf>
    <xf numFmtId="0" fontId="26" fillId="0" borderId="10" xfId="7" applyFont="1" applyBorder="1" applyAlignment="1">
      <alignment vertical="center" shrinkToFit="1"/>
    </xf>
    <xf numFmtId="38" fontId="0" fillId="0" borderId="32" xfId="1" applyFont="1" applyBorder="1" applyAlignment="1"/>
    <xf numFmtId="38" fontId="0" fillId="0" borderId="10" xfId="1" applyFont="1" applyBorder="1" applyAlignment="1"/>
    <xf numFmtId="38" fontId="0" fillId="0" borderId="32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181" fontId="8" fillId="0" borderId="12" xfId="0" applyNumberFormat="1" applyFont="1" applyBorder="1" applyAlignment="1">
      <alignment horizontal="right" vertical="center" shrinkToFit="1"/>
    </xf>
    <xf numFmtId="181" fontId="8" fillId="5" borderId="18" xfId="0" applyNumberFormat="1" applyFont="1" applyFill="1" applyBorder="1" applyAlignment="1">
      <alignment horizontal="right" vertical="center" shrinkToFit="1"/>
    </xf>
    <xf numFmtId="179" fontId="0" fillId="0" borderId="33" xfId="0" applyNumberFormat="1" applyBorder="1" applyAlignment="1">
      <alignment vertical="center"/>
    </xf>
    <xf numFmtId="0" fontId="8" fillId="0" borderId="38" xfId="5" applyFont="1" applyBorder="1" applyAlignment="1">
      <alignment vertical="center" shrinkToFit="1"/>
    </xf>
    <xf numFmtId="179" fontId="8" fillId="0" borderId="26" xfId="5" applyNumberFormat="1" applyFont="1" applyBorder="1" applyAlignment="1">
      <alignment vertical="center" shrinkToFit="1"/>
    </xf>
    <xf numFmtId="178" fontId="8" fillId="0" borderId="27" xfId="5" applyNumberFormat="1" applyFont="1" applyBorder="1" applyAlignment="1">
      <alignment vertical="center" shrinkToFit="1"/>
    </xf>
    <xf numFmtId="38" fontId="8" fillId="0" borderId="26" xfId="1" applyFont="1" applyBorder="1" applyAlignment="1">
      <alignment vertical="center"/>
    </xf>
    <xf numFmtId="0" fontId="11" fillId="0" borderId="10" xfId="5" applyFont="1" applyBorder="1" applyAlignment="1">
      <alignment vertical="center" shrinkToFit="1"/>
    </xf>
    <xf numFmtId="179" fontId="8" fillId="0" borderId="28" xfId="1" applyNumberFormat="1" applyFont="1" applyBorder="1" applyAlignment="1">
      <alignment vertical="center"/>
    </xf>
    <xf numFmtId="0" fontId="8" fillId="5" borderId="20" xfId="5" applyFont="1" applyFill="1" applyBorder="1" applyAlignment="1">
      <alignment vertical="center" shrinkToFit="1"/>
    </xf>
    <xf numFmtId="0" fontId="8" fillId="5" borderId="13" xfId="5" applyFont="1" applyFill="1" applyBorder="1" applyAlignment="1">
      <alignment horizontal="center" vertical="center" shrinkToFit="1"/>
    </xf>
    <xf numFmtId="0" fontId="8" fillId="5" borderId="13" xfId="5" applyFont="1" applyFill="1" applyBorder="1" applyAlignment="1">
      <alignment vertical="center" shrinkToFit="1"/>
    </xf>
    <xf numFmtId="176" fontId="8" fillId="5" borderId="13" xfId="5" applyNumberFormat="1" applyFont="1" applyFill="1" applyBorder="1" applyAlignment="1">
      <alignment vertical="center" shrinkToFit="1"/>
    </xf>
    <xf numFmtId="178" fontId="8" fillId="6" borderId="23" xfId="5" applyNumberFormat="1" applyFont="1" applyFill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5" borderId="17" xfId="0" applyFont="1" applyFill="1" applyBorder="1" applyAlignment="1">
      <alignment vertical="center" shrinkToFit="1"/>
    </xf>
    <xf numFmtId="38" fontId="0" fillId="0" borderId="0" xfId="1" applyFont="1">
      <alignment vertical="center"/>
    </xf>
    <xf numFmtId="0" fontId="8" fillId="0" borderId="10" xfId="7" applyFont="1" applyBorder="1" applyAlignment="1">
      <alignment vertical="center" shrinkToFit="1"/>
    </xf>
    <xf numFmtId="0" fontId="11" fillId="0" borderId="58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 shrinkToFit="1"/>
    </xf>
    <xf numFmtId="0" fontId="8" fillId="0" borderId="26" xfId="7" applyFont="1" applyBorder="1" applyAlignment="1">
      <alignment horizontal="center" vertical="center" shrinkToFit="1"/>
    </xf>
    <xf numFmtId="0" fontId="8" fillId="0" borderId="26" xfId="7" applyFont="1" applyBorder="1" applyAlignment="1">
      <alignment vertical="center" shrinkToFit="1"/>
    </xf>
    <xf numFmtId="179" fontId="8" fillId="0" borderId="26" xfId="7" applyNumberFormat="1" applyFont="1" applyBorder="1" applyAlignment="1">
      <alignment vertical="center" shrinkToFit="1"/>
    </xf>
    <xf numFmtId="0" fontId="8" fillId="0" borderId="1" xfId="7" applyFont="1" applyBorder="1" applyAlignment="1">
      <alignment vertical="center" shrinkToFit="1"/>
    </xf>
    <xf numFmtId="179" fontId="8" fillId="0" borderId="2" xfId="7" applyNumberFormat="1" applyFont="1" applyBorder="1" applyAlignment="1">
      <alignment vertical="center" shrinkToFit="1"/>
    </xf>
    <xf numFmtId="0" fontId="11" fillId="0" borderId="21" xfId="7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53" xfId="5" applyFont="1" applyFill="1" applyBorder="1" applyAlignment="1">
      <alignment horizontal="center" vertical="center" shrinkToFit="1"/>
    </xf>
    <xf numFmtId="0" fontId="7" fillId="2" borderId="54" xfId="5" applyFont="1" applyFill="1" applyBorder="1" applyAlignment="1">
      <alignment horizontal="center" vertical="center" shrinkToFit="1"/>
    </xf>
    <xf numFmtId="0" fontId="7" fillId="2" borderId="20" xfId="5" applyFont="1" applyFill="1" applyBorder="1" applyAlignment="1">
      <alignment horizontal="center" vertical="center" shrinkToFit="1"/>
    </xf>
    <xf numFmtId="0" fontId="7" fillId="2" borderId="13" xfId="5" applyFont="1" applyFill="1" applyBorder="1" applyAlignment="1">
      <alignment horizontal="center" vertical="center" shrinkToFit="1"/>
    </xf>
    <xf numFmtId="0" fontId="7" fillId="2" borderId="20" xfId="7" applyFont="1" applyFill="1" applyBorder="1" applyAlignment="1">
      <alignment horizontal="center" vertical="center" shrinkToFit="1"/>
    </xf>
    <xf numFmtId="0" fontId="7" fillId="2" borderId="13" xfId="7" applyFont="1" applyFill="1" applyBorder="1" applyAlignment="1">
      <alignment horizontal="center" vertical="center" shrinkToFit="1"/>
    </xf>
    <xf numFmtId="0" fontId="7" fillId="2" borderId="53" xfId="7" applyFont="1" applyFill="1" applyBorder="1" applyAlignment="1">
      <alignment horizontal="center" vertical="center" shrinkToFit="1"/>
    </xf>
    <xf numFmtId="0" fontId="7" fillId="2" borderId="54" xfId="7" applyFont="1" applyFill="1" applyBorder="1" applyAlignment="1">
      <alignment horizontal="center" vertical="center" shrinkToFit="1"/>
    </xf>
  </cellXfs>
  <cellStyles count="8">
    <cellStyle name="パーセント" xfId="2" builtinId="5"/>
    <cellStyle name="桁区切り" xfId="1" builtinId="6"/>
    <cellStyle name="標準" xfId="0" builtinId="0"/>
    <cellStyle name="標準 2" xfId="6" xr:uid="{21DB2B23-8990-4986-A526-453F44B44DFB}"/>
    <cellStyle name="標準 3 2 2 3" xfId="3" xr:uid="{00000000-0005-0000-0000-000003000000}"/>
    <cellStyle name="標準 3 2 2 3 2" xfId="4" xr:uid="{00000000-0005-0000-0000-000004000000}"/>
    <cellStyle name="標準 3 2 2 3 2 2" xfId="7" xr:uid="{6157C897-5FD9-4157-860D-1B622B134642}"/>
    <cellStyle name="標準 3 2 2 3 3" xfId="5" xr:uid="{AA340027-609F-44C2-ACEC-3A970DDED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6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10" sqref="N10"/>
    </sheetView>
  </sheetViews>
  <sheetFormatPr defaultRowHeight="18.75" outlineLevelCol="1" x14ac:dyDescent="0.4"/>
  <cols>
    <col min="1" max="2" width="9" style="7"/>
    <col min="3" max="3" width="13.125" style="7" customWidth="1"/>
    <col min="4" max="5" width="12.125" style="42" customWidth="1" outlineLevel="1"/>
    <col min="6" max="7" width="9" style="7"/>
    <col min="8" max="9" width="12.125" style="7" customWidth="1" outlineLevel="1"/>
    <col min="10" max="16384" width="9" style="7"/>
  </cols>
  <sheetData>
    <row r="1" spans="1:13" ht="15.75" customHeight="1" x14ac:dyDescent="0.4">
      <c r="A1" s="1" t="s">
        <v>342</v>
      </c>
      <c r="B1" s="2"/>
      <c r="C1" s="3"/>
      <c r="D1" s="48"/>
      <c r="E1" s="43"/>
      <c r="F1" s="5"/>
      <c r="G1" s="5"/>
      <c r="H1" s="6"/>
      <c r="I1" s="6"/>
      <c r="J1" s="5"/>
      <c r="K1" s="6"/>
      <c r="L1" s="6"/>
      <c r="M1" s="6"/>
    </row>
    <row r="2" spans="1:13" ht="15.75" customHeight="1" x14ac:dyDescent="0.4">
      <c r="A2" s="4"/>
      <c r="B2" s="2"/>
      <c r="C2" s="3"/>
      <c r="D2" s="48"/>
      <c r="E2" s="43"/>
      <c r="F2" s="5"/>
      <c r="G2" s="5"/>
      <c r="H2" s="6"/>
      <c r="I2" s="6"/>
      <c r="J2" s="5"/>
      <c r="K2" s="6"/>
      <c r="L2" s="6"/>
      <c r="M2" s="6"/>
    </row>
    <row r="3" spans="1:13" ht="15.75" customHeight="1" x14ac:dyDescent="0.4">
      <c r="A3" s="6" t="s">
        <v>0</v>
      </c>
      <c r="B3" s="8"/>
      <c r="C3" s="3"/>
      <c r="D3" s="48"/>
      <c r="E3" s="43"/>
      <c r="F3" s="5"/>
      <c r="G3" s="5"/>
      <c r="H3" s="6"/>
      <c r="I3" s="6"/>
      <c r="J3" s="5"/>
      <c r="K3" s="6"/>
      <c r="L3" s="6"/>
      <c r="M3" s="6"/>
    </row>
    <row r="4" spans="1:13" ht="13.5" customHeight="1" thickBot="1" x14ac:dyDescent="0.45">
      <c r="A4" s="4" t="s">
        <v>1</v>
      </c>
      <c r="B4" s="8"/>
      <c r="C4" s="9"/>
      <c r="D4" s="45"/>
      <c r="E4" s="43"/>
      <c r="F4" s="5"/>
      <c r="G4" s="5"/>
      <c r="H4" s="6"/>
      <c r="I4" s="6"/>
      <c r="J4" s="5"/>
      <c r="K4" s="6"/>
      <c r="L4" s="5" t="s">
        <v>2</v>
      </c>
      <c r="M4" s="6"/>
    </row>
    <row r="5" spans="1:13" ht="13.5" customHeight="1" x14ac:dyDescent="0.4">
      <c r="A5" s="409" t="s">
        <v>3</v>
      </c>
      <c r="B5" s="411" t="s">
        <v>4</v>
      </c>
      <c r="C5" s="413" t="s">
        <v>5</v>
      </c>
      <c r="D5" s="415" t="s">
        <v>6</v>
      </c>
      <c r="E5" s="416"/>
      <c r="F5" s="416"/>
      <c r="G5" s="417"/>
      <c r="H5" s="402" t="s">
        <v>7</v>
      </c>
      <c r="I5" s="403"/>
      <c r="J5" s="403"/>
      <c r="K5" s="403"/>
      <c r="L5" s="404" t="s">
        <v>8</v>
      </c>
      <c r="M5" s="6"/>
    </row>
    <row r="6" spans="1:13" ht="13.5" customHeight="1" thickBot="1" x14ac:dyDescent="0.45">
      <c r="A6" s="410"/>
      <c r="B6" s="412"/>
      <c r="C6" s="414"/>
      <c r="D6" s="147" t="s">
        <v>343</v>
      </c>
      <c r="E6" s="148" t="s">
        <v>335</v>
      </c>
      <c r="F6" s="144" t="s">
        <v>9</v>
      </c>
      <c r="G6" s="143" t="s">
        <v>10</v>
      </c>
      <c r="H6" s="149" t="s">
        <v>343</v>
      </c>
      <c r="I6" s="150" t="s">
        <v>335</v>
      </c>
      <c r="J6" s="151" t="s">
        <v>9</v>
      </c>
      <c r="K6" s="140" t="s">
        <v>10</v>
      </c>
      <c r="L6" s="405"/>
      <c r="M6" s="6"/>
    </row>
    <row r="7" spans="1:13" ht="18.75" customHeight="1" thickBot="1" x14ac:dyDescent="0.45">
      <c r="A7" s="406" t="s">
        <v>11</v>
      </c>
      <c r="B7" s="407"/>
      <c r="C7" s="408"/>
      <c r="D7" s="126">
        <f>D36+D61+D65+D112+D148+D173+D188+D248+D250</f>
        <v>17966830.463999998</v>
      </c>
      <c r="E7" s="127">
        <f>E36+E61+E65+E112+E148+E173+E188+E248+E250</f>
        <v>16080020.458000001</v>
      </c>
      <c r="F7" s="128">
        <f>D7/E7*100</f>
        <v>111.73387814355229</v>
      </c>
      <c r="G7" s="125">
        <f>D7/$D$7*100</f>
        <v>100</v>
      </c>
      <c r="H7" s="129">
        <f>H36+H61+H65+H112+H148+H173+H188+H248+H250</f>
        <v>98174980.848999977</v>
      </c>
      <c r="I7" s="130">
        <f>I36+I61+I65+I112+I148+I173+I188+I248+I250</f>
        <v>83091371.792999998</v>
      </c>
      <c r="J7" s="131">
        <f>H7/I7*100</f>
        <v>118.15303891428917</v>
      </c>
      <c r="K7" s="132">
        <f>H7/$H$7*100</f>
        <v>100</v>
      </c>
      <c r="L7" s="125">
        <f>D7/H7*100</f>
        <v>18.300824006917043</v>
      </c>
      <c r="M7" s="6"/>
    </row>
    <row r="8" spans="1:13" ht="18.75" customHeight="1" x14ac:dyDescent="0.4">
      <c r="A8" s="152"/>
      <c r="B8" s="153"/>
      <c r="C8" s="154"/>
      <c r="D8" s="155"/>
      <c r="E8" s="156"/>
      <c r="F8" s="10"/>
      <c r="G8" s="157"/>
      <c r="H8" s="80"/>
      <c r="I8" s="61"/>
      <c r="J8" s="158"/>
      <c r="K8" s="159"/>
      <c r="L8" s="160"/>
      <c r="M8" s="6"/>
    </row>
    <row r="9" spans="1:13" x14ac:dyDescent="0.4">
      <c r="A9" s="11" t="s">
        <v>12</v>
      </c>
      <c r="B9" s="12">
        <v>103</v>
      </c>
      <c r="C9" s="69" t="s">
        <v>13</v>
      </c>
      <c r="D9" s="54">
        <v>401344.88900000002</v>
      </c>
      <c r="E9" s="54">
        <v>355673.95799999998</v>
      </c>
      <c r="F9" s="13">
        <f>D9/E9*100</f>
        <v>112.84067331125773</v>
      </c>
      <c r="G9" s="161">
        <f>D9/$D$7*100</f>
        <v>2.2338101859655866</v>
      </c>
      <c r="H9" s="372">
        <v>7106164.6339999996</v>
      </c>
      <c r="I9" s="373">
        <v>5769569.0159999998</v>
      </c>
      <c r="J9" s="162">
        <f t="shared" ref="J9:J73" si="0">H9/I9*100</f>
        <v>123.16629915152053</v>
      </c>
      <c r="K9" s="163">
        <f>H9/$H$7*100</f>
        <v>7.2382643444868915</v>
      </c>
      <c r="L9" s="164">
        <f>D9/H9*100</f>
        <v>5.6478411304986391</v>
      </c>
      <c r="M9" s="6"/>
    </row>
    <row r="10" spans="1:13" x14ac:dyDescent="0.4">
      <c r="A10" s="11"/>
      <c r="B10" s="12">
        <v>105</v>
      </c>
      <c r="C10" s="70" t="s">
        <v>14</v>
      </c>
      <c r="D10" s="54">
        <v>2801055.4279999998</v>
      </c>
      <c r="E10" s="54">
        <v>2804959.0010000002</v>
      </c>
      <c r="F10" s="13">
        <f>D10/E10*100</f>
        <v>99.860833153047551</v>
      </c>
      <c r="G10" s="161">
        <f>D10/$D$7*100</f>
        <v>15.590147820521006</v>
      </c>
      <c r="H10" s="372">
        <v>19003791.897</v>
      </c>
      <c r="I10" s="373">
        <v>17984389.149</v>
      </c>
      <c r="J10" s="162">
        <f t="shared" si="0"/>
        <v>105.66826451292999</v>
      </c>
      <c r="K10" s="163">
        <f>H10/$H$7*100</f>
        <v>19.357061985302721</v>
      </c>
      <c r="L10" s="164">
        <f t="shared" ref="L10:L74" si="1">D10/H10*100</f>
        <v>14.739455384386646</v>
      </c>
      <c r="M10" s="6"/>
    </row>
    <row r="11" spans="1:13" x14ac:dyDescent="0.4">
      <c r="A11" s="11"/>
      <c r="B11" s="12">
        <v>106</v>
      </c>
      <c r="C11" s="69" t="s">
        <v>15</v>
      </c>
      <c r="D11" s="54">
        <v>555818.95900000003</v>
      </c>
      <c r="E11" s="54">
        <v>500424.679</v>
      </c>
      <c r="F11" s="13">
        <f t="shared" ref="F11:F74" si="2">D11/E11*100</f>
        <v>111.06945407062949</v>
      </c>
      <c r="G11" s="161">
        <f t="shared" ref="G11:G74" si="3">D11/$D$7*100</f>
        <v>3.0935838133147096</v>
      </c>
      <c r="H11" s="372">
        <v>6857432.227</v>
      </c>
      <c r="I11" s="373">
        <v>5988083.9040000001</v>
      </c>
      <c r="J11" s="162">
        <f t="shared" si="0"/>
        <v>114.51797164063251</v>
      </c>
      <c r="K11" s="163">
        <f t="shared" ref="K11:K74" si="4">H11/$H$7*100</f>
        <v>6.9849081382019449</v>
      </c>
      <c r="L11" s="164">
        <f t="shared" si="1"/>
        <v>8.1053511081240472</v>
      </c>
      <c r="M11" s="6"/>
    </row>
    <row r="12" spans="1:13" x14ac:dyDescent="0.4">
      <c r="A12" s="11"/>
      <c r="B12" s="12">
        <v>107</v>
      </c>
      <c r="C12" s="69" t="s">
        <v>16</v>
      </c>
      <c r="D12" s="54">
        <v>20030.691999999999</v>
      </c>
      <c r="E12" s="54">
        <v>16908.851999999999</v>
      </c>
      <c r="F12" s="13">
        <f t="shared" si="2"/>
        <v>118.46275548452371</v>
      </c>
      <c r="G12" s="161">
        <f t="shared" si="3"/>
        <v>0.11148706523465753</v>
      </c>
      <c r="H12" s="372">
        <v>64072.927000000003</v>
      </c>
      <c r="I12" s="373">
        <v>54834.31</v>
      </c>
      <c r="J12" s="162">
        <f t="shared" si="0"/>
        <v>116.8482415480381</v>
      </c>
      <c r="K12" s="163">
        <f t="shared" si="4"/>
        <v>6.5264007638105553E-2</v>
      </c>
      <c r="L12" s="164">
        <f t="shared" si="1"/>
        <v>31.262333309667589</v>
      </c>
      <c r="M12" s="6"/>
    </row>
    <row r="13" spans="1:13" x14ac:dyDescent="0.4">
      <c r="A13" s="11"/>
      <c r="B13" s="12">
        <v>108</v>
      </c>
      <c r="C13" s="69" t="s">
        <v>17</v>
      </c>
      <c r="D13" s="54">
        <v>232544.266</v>
      </c>
      <c r="E13" s="54">
        <v>238540.83900000001</v>
      </c>
      <c r="F13" s="13">
        <f t="shared" si="2"/>
        <v>97.486144081181834</v>
      </c>
      <c r="G13" s="161">
        <f t="shared" si="3"/>
        <v>1.2942976584876624</v>
      </c>
      <c r="H13" s="372">
        <v>4357351.966</v>
      </c>
      <c r="I13" s="373">
        <v>3890409</v>
      </c>
      <c r="J13" s="162">
        <f t="shared" si="0"/>
        <v>112.00241326811653</v>
      </c>
      <c r="K13" s="163">
        <f t="shared" si="4"/>
        <v>4.4383527537447796</v>
      </c>
      <c r="L13" s="164">
        <f t="shared" si="1"/>
        <v>5.3368253887801727</v>
      </c>
      <c r="M13" s="6"/>
    </row>
    <row r="14" spans="1:13" ht="20.25" customHeight="1" x14ac:dyDescent="0.4">
      <c r="A14" s="11"/>
      <c r="B14" s="12">
        <v>110</v>
      </c>
      <c r="C14" s="69" t="s">
        <v>18</v>
      </c>
      <c r="D14" s="54">
        <v>272590.935</v>
      </c>
      <c r="E14" s="54">
        <v>238323.85</v>
      </c>
      <c r="F14" s="13">
        <f t="shared" si="2"/>
        <v>114.37837002045745</v>
      </c>
      <c r="G14" s="161">
        <f t="shared" si="3"/>
        <v>1.5171898880338879</v>
      </c>
      <c r="H14" s="372">
        <v>2450984.7510000002</v>
      </c>
      <c r="I14" s="373">
        <v>2096808.2779999999</v>
      </c>
      <c r="J14" s="162">
        <f t="shared" si="0"/>
        <v>116.89121874975734</v>
      </c>
      <c r="K14" s="163">
        <f t="shared" si="4"/>
        <v>2.4965472158021473</v>
      </c>
      <c r="L14" s="164">
        <f t="shared" si="1"/>
        <v>11.121690369096873</v>
      </c>
      <c r="M14" s="6"/>
    </row>
    <row r="15" spans="1:13" x14ac:dyDescent="0.4">
      <c r="A15" s="11"/>
      <c r="B15" s="12">
        <v>111</v>
      </c>
      <c r="C15" s="69" t="s">
        <v>19</v>
      </c>
      <c r="D15" s="54">
        <v>939414.61</v>
      </c>
      <c r="E15" s="54">
        <v>806670.83200000005</v>
      </c>
      <c r="F15" s="13">
        <f t="shared" si="2"/>
        <v>116.45575527639753</v>
      </c>
      <c r="G15" s="161">
        <f>D15/$D$7*100</f>
        <v>5.228605078020288</v>
      </c>
      <c r="H15" s="372">
        <v>4269333.4720000001</v>
      </c>
      <c r="I15" s="373">
        <v>3624605.1639999999</v>
      </c>
      <c r="J15" s="162">
        <f t="shared" si="0"/>
        <v>117.78754592096034</v>
      </c>
      <c r="K15" s="163">
        <f t="shared" si="4"/>
        <v>4.3486980441244345</v>
      </c>
      <c r="L15" s="164">
        <f t="shared" si="1"/>
        <v>22.003776846223364</v>
      </c>
      <c r="M15" s="6"/>
    </row>
    <row r="16" spans="1:13" x14ac:dyDescent="0.4">
      <c r="A16" s="11"/>
      <c r="B16" s="12">
        <v>112</v>
      </c>
      <c r="C16" s="69" t="s">
        <v>20</v>
      </c>
      <c r="D16" s="54">
        <v>155314.83300000001</v>
      </c>
      <c r="E16" s="54">
        <v>121588.16</v>
      </c>
      <c r="F16" s="13">
        <f t="shared" si="2"/>
        <v>127.73845167161014</v>
      </c>
      <c r="G16" s="161">
        <f t="shared" si="3"/>
        <v>0.86445315611567208</v>
      </c>
      <c r="H16" s="372">
        <v>2934929.1269999999</v>
      </c>
      <c r="I16" s="373">
        <v>2200637.389</v>
      </c>
      <c r="J16" s="162">
        <f t="shared" si="0"/>
        <v>133.36722995212185</v>
      </c>
      <c r="K16" s="163">
        <f t="shared" si="4"/>
        <v>2.9894878528309845</v>
      </c>
      <c r="L16" s="164">
        <f t="shared" si="1"/>
        <v>5.2919449253876314</v>
      </c>
      <c r="M16" s="6"/>
    </row>
    <row r="17" spans="1:13" x14ac:dyDescent="0.4">
      <c r="A17" s="11"/>
      <c r="B17" s="12">
        <v>113</v>
      </c>
      <c r="C17" s="69" t="s">
        <v>21</v>
      </c>
      <c r="D17" s="54">
        <v>326488.30499999999</v>
      </c>
      <c r="E17" s="54">
        <v>250826.48300000001</v>
      </c>
      <c r="F17" s="13">
        <f t="shared" si="2"/>
        <v>130.16500534355458</v>
      </c>
      <c r="G17" s="161">
        <f t="shared" si="3"/>
        <v>1.8171725149529412</v>
      </c>
      <c r="H17" s="372">
        <v>2166289.2680000002</v>
      </c>
      <c r="I17" s="373">
        <v>1713677.0020000001</v>
      </c>
      <c r="J17" s="162">
        <f t="shared" si="0"/>
        <v>126.41176052848728</v>
      </c>
      <c r="K17" s="163">
        <f t="shared" si="4"/>
        <v>2.2065593996212796</v>
      </c>
      <c r="L17" s="164">
        <f t="shared" si="1"/>
        <v>15.071316182137867</v>
      </c>
      <c r="M17" s="6"/>
    </row>
    <row r="18" spans="1:13" x14ac:dyDescent="0.4">
      <c r="A18" s="11"/>
      <c r="B18" s="12">
        <v>116</v>
      </c>
      <c r="C18" s="69" t="s">
        <v>22</v>
      </c>
      <c r="D18" s="54">
        <v>2334.7060000000001</v>
      </c>
      <c r="E18" s="54">
        <v>2644.9229999999998</v>
      </c>
      <c r="F18" s="13">
        <f t="shared" si="2"/>
        <v>88.271227555584801</v>
      </c>
      <c r="G18" s="161">
        <f t="shared" si="3"/>
        <v>1.2994534593500133E-2</v>
      </c>
      <c r="H18" s="372">
        <v>7833.0649999999996</v>
      </c>
      <c r="I18" s="373">
        <v>25587.588</v>
      </c>
      <c r="J18" s="162">
        <f t="shared" si="0"/>
        <v>30.612752557998039</v>
      </c>
      <c r="K18" s="163">
        <f t="shared" si="4"/>
        <v>7.9786773903707739E-3</v>
      </c>
      <c r="L18" s="164">
        <f t="shared" si="1"/>
        <v>29.805778453261912</v>
      </c>
      <c r="M18" s="6"/>
    </row>
    <row r="19" spans="1:13" x14ac:dyDescent="0.4">
      <c r="A19" s="11"/>
      <c r="B19" s="12">
        <v>117</v>
      </c>
      <c r="C19" s="69" t="s">
        <v>23</v>
      </c>
      <c r="D19" s="54">
        <v>219597.399</v>
      </c>
      <c r="E19" s="54">
        <v>192303.58499999999</v>
      </c>
      <c r="F19" s="13">
        <f t="shared" si="2"/>
        <v>114.19308641593969</v>
      </c>
      <c r="G19" s="161">
        <f t="shared" si="3"/>
        <v>1.2222378312079343</v>
      </c>
      <c r="H19" s="372">
        <v>1597465.399</v>
      </c>
      <c r="I19" s="373">
        <v>1219671.2620000001</v>
      </c>
      <c r="J19" s="162">
        <f t="shared" si="0"/>
        <v>130.97507900452604</v>
      </c>
      <c r="K19" s="163">
        <f t="shared" si="4"/>
        <v>1.6271614062823336</v>
      </c>
      <c r="L19" s="164">
        <f t="shared" si="1"/>
        <v>13.746613800678634</v>
      </c>
      <c r="M19" s="6"/>
    </row>
    <row r="20" spans="1:13" x14ac:dyDescent="0.4">
      <c r="A20" s="11"/>
      <c r="B20" s="12">
        <v>118</v>
      </c>
      <c r="C20" s="69" t="s">
        <v>24</v>
      </c>
      <c r="D20" s="54">
        <v>341552.196</v>
      </c>
      <c r="E20" s="54">
        <v>255299.834</v>
      </c>
      <c r="F20" s="13">
        <f t="shared" si="2"/>
        <v>133.78473093719285</v>
      </c>
      <c r="G20" s="161">
        <f t="shared" si="3"/>
        <v>1.9010152997456369</v>
      </c>
      <c r="H20" s="372">
        <v>1979167.128</v>
      </c>
      <c r="I20" s="373">
        <v>1465403.39</v>
      </c>
      <c r="J20" s="162">
        <f t="shared" si="0"/>
        <v>135.05954343397553</v>
      </c>
      <c r="K20" s="163">
        <f t="shared" si="4"/>
        <v>2.0159587614731476</v>
      </c>
      <c r="L20" s="164">
        <f t="shared" si="1"/>
        <v>17.25737009108207</v>
      </c>
      <c r="M20" s="6"/>
    </row>
    <row r="21" spans="1:13" x14ac:dyDescent="0.4">
      <c r="A21" s="11"/>
      <c r="B21" s="12">
        <v>120</v>
      </c>
      <c r="C21" s="69" t="s">
        <v>25</v>
      </c>
      <c r="D21" s="54">
        <v>5012.8860000000004</v>
      </c>
      <c r="E21" s="54">
        <v>3351.319</v>
      </c>
      <c r="F21" s="13">
        <f t="shared" si="2"/>
        <v>149.57949392463087</v>
      </c>
      <c r="G21" s="161">
        <f t="shared" si="3"/>
        <v>2.7900780886446732E-2</v>
      </c>
      <c r="H21" s="372">
        <v>67254.653999999995</v>
      </c>
      <c r="I21" s="373">
        <v>63539.142999999996</v>
      </c>
      <c r="J21" s="162">
        <f t="shared" si="0"/>
        <v>105.84759382102462</v>
      </c>
      <c r="K21" s="163">
        <f t="shared" si="4"/>
        <v>6.8504881201293416E-2</v>
      </c>
      <c r="L21" s="164">
        <f t="shared" si="1"/>
        <v>7.4535897545469503</v>
      </c>
      <c r="M21" s="6"/>
    </row>
    <row r="22" spans="1:13" x14ac:dyDescent="0.4">
      <c r="A22" s="11"/>
      <c r="B22" s="12">
        <v>121</v>
      </c>
      <c r="C22" s="69" t="s">
        <v>26</v>
      </c>
      <c r="D22" s="54">
        <v>3353.712</v>
      </c>
      <c r="E22" s="54">
        <v>2506.357</v>
      </c>
      <c r="F22" s="13">
        <f t="shared" si="2"/>
        <v>133.80823242658568</v>
      </c>
      <c r="G22" s="161">
        <f t="shared" si="3"/>
        <v>1.8666130382427815E-2</v>
      </c>
      <c r="H22" s="372">
        <v>13449.847</v>
      </c>
      <c r="I22" s="373">
        <v>14107.37</v>
      </c>
      <c r="J22" s="162">
        <f t="shared" si="0"/>
        <v>95.339152513898767</v>
      </c>
      <c r="K22" s="163">
        <f t="shared" si="4"/>
        <v>1.3699872293009977E-2</v>
      </c>
      <c r="L22" s="164">
        <f t="shared" si="1"/>
        <v>24.934945356627477</v>
      </c>
      <c r="M22" s="6"/>
    </row>
    <row r="23" spans="1:13" x14ac:dyDescent="0.4">
      <c r="A23" s="11"/>
      <c r="B23" s="12">
        <v>122</v>
      </c>
      <c r="C23" s="69" t="s">
        <v>27</v>
      </c>
      <c r="D23" s="54">
        <v>5568.4539999999997</v>
      </c>
      <c r="E23" s="54">
        <v>4482.7730000000001</v>
      </c>
      <c r="F23" s="13">
        <f t="shared" si="2"/>
        <v>124.21896000533596</v>
      </c>
      <c r="G23" s="161">
        <f t="shared" si="3"/>
        <v>3.099296790915609E-2</v>
      </c>
      <c r="H23" s="372">
        <v>58514.866000000002</v>
      </c>
      <c r="I23" s="373">
        <v>36920.688999999998</v>
      </c>
      <c r="J23" s="162">
        <f t="shared" si="0"/>
        <v>158.48801196532384</v>
      </c>
      <c r="K23" s="163">
        <f t="shared" si="4"/>
        <v>5.9602625326711275E-2</v>
      </c>
      <c r="L23" s="164">
        <f t="shared" si="1"/>
        <v>9.5163065057689771</v>
      </c>
      <c r="M23" s="6"/>
    </row>
    <row r="24" spans="1:13" x14ac:dyDescent="0.4">
      <c r="A24" s="11"/>
      <c r="B24" s="12">
        <v>123</v>
      </c>
      <c r="C24" s="69" t="s">
        <v>28</v>
      </c>
      <c r="D24" s="54">
        <v>340873.723</v>
      </c>
      <c r="E24" s="54">
        <v>228478.008</v>
      </c>
      <c r="F24" s="13">
        <f t="shared" si="2"/>
        <v>149.1932313240406</v>
      </c>
      <c r="G24" s="161">
        <f t="shared" si="3"/>
        <v>1.8972390466031619</v>
      </c>
      <c r="H24" s="372">
        <v>1831444.25</v>
      </c>
      <c r="I24" s="373">
        <v>1411066.105</v>
      </c>
      <c r="J24" s="162">
        <f t="shared" si="0"/>
        <v>129.79152737851356</v>
      </c>
      <c r="K24" s="163">
        <f t="shared" si="4"/>
        <v>1.8654897960376382</v>
      </c>
      <c r="L24" s="164">
        <f t="shared" si="1"/>
        <v>18.612290436905191</v>
      </c>
      <c r="M24" s="6"/>
    </row>
    <row r="25" spans="1:13" x14ac:dyDescent="0.4">
      <c r="A25" s="11"/>
      <c r="B25" s="12">
        <v>124</v>
      </c>
      <c r="C25" s="69" t="s">
        <v>29</v>
      </c>
      <c r="D25" s="54">
        <v>50305.731</v>
      </c>
      <c r="E25" s="54">
        <v>64608.887999999999</v>
      </c>
      <c r="F25" s="13">
        <f t="shared" si="2"/>
        <v>77.861935961504244</v>
      </c>
      <c r="G25" s="161">
        <f t="shared" si="3"/>
        <v>0.27999223959282754</v>
      </c>
      <c r="H25" s="372">
        <v>207740.53200000001</v>
      </c>
      <c r="I25" s="373">
        <v>252946.217</v>
      </c>
      <c r="J25" s="162">
        <f t="shared" si="0"/>
        <v>82.128341140599076</v>
      </c>
      <c r="K25" s="163">
        <f t="shared" si="4"/>
        <v>0.21160231476848421</v>
      </c>
      <c r="L25" s="164">
        <f t="shared" si="1"/>
        <v>24.215655228994983</v>
      </c>
      <c r="M25" s="6"/>
    </row>
    <row r="26" spans="1:13" x14ac:dyDescent="0.4">
      <c r="A26" s="11"/>
      <c r="B26" s="12">
        <v>125</v>
      </c>
      <c r="C26" s="69" t="s">
        <v>30</v>
      </c>
      <c r="D26" s="54">
        <v>2917.6849999999999</v>
      </c>
      <c r="E26" s="54">
        <v>4707.768</v>
      </c>
      <c r="F26" s="13">
        <f t="shared" si="2"/>
        <v>61.975972477828137</v>
      </c>
      <c r="G26" s="161">
        <f t="shared" si="3"/>
        <v>1.6239286088028399E-2</v>
      </c>
      <c r="H26" s="372">
        <v>26196.588</v>
      </c>
      <c r="I26" s="373">
        <v>35538.063999999998</v>
      </c>
      <c r="J26" s="162">
        <f t="shared" si="0"/>
        <v>73.714167434669491</v>
      </c>
      <c r="K26" s="163">
        <f t="shared" si="4"/>
        <v>2.6683568230374492E-2</v>
      </c>
      <c r="L26" s="164">
        <f t="shared" si="1"/>
        <v>11.137652735539453</v>
      </c>
      <c r="M26" s="6"/>
    </row>
    <row r="27" spans="1:13" x14ac:dyDescent="0.4">
      <c r="A27" s="11"/>
      <c r="B27" s="12">
        <v>126</v>
      </c>
      <c r="C27" s="69" t="s">
        <v>31</v>
      </c>
      <c r="D27" s="54">
        <v>936.43899999999996</v>
      </c>
      <c r="E27" s="54">
        <v>457.89600000000002</v>
      </c>
      <c r="F27" s="13">
        <f t="shared" si="2"/>
        <v>204.50910250362529</v>
      </c>
      <c r="G27" s="161">
        <f t="shared" si="3"/>
        <v>5.2120433922740895E-3</v>
      </c>
      <c r="H27" s="372">
        <v>4500.8220000000001</v>
      </c>
      <c r="I27" s="373">
        <v>3724.3530000000001</v>
      </c>
      <c r="J27" s="162">
        <f t="shared" si="0"/>
        <v>120.84842655892179</v>
      </c>
      <c r="K27" s="163">
        <f t="shared" si="4"/>
        <v>4.5844898171384218E-3</v>
      </c>
      <c r="L27" s="164">
        <f t="shared" si="1"/>
        <v>20.805955001108686</v>
      </c>
      <c r="M27" s="6"/>
    </row>
    <row r="28" spans="1:13" x14ac:dyDescent="0.4">
      <c r="A28" s="11"/>
      <c r="B28" s="12">
        <v>127</v>
      </c>
      <c r="C28" s="71" t="s">
        <v>32</v>
      </c>
      <c r="D28" s="54">
        <v>45685.639000000003</v>
      </c>
      <c r="E28" s="54">
        <v>35316.481</v>
      </c>
      <c r="F28" s="13">
        <f t="shared" si="2"/>
        <v>129.36067724301299</v>
      </c>
      <c r="G28" s="161">
        <f t="shared" si="3"/>
        <v>0.25427767625202435</v>
      </c>
      <c r="H28" s="372">
        <v>334993.78999999998</v>
      </c>
      <c r="I28" s="373">
        <v>257779.14300000001</v>
      </c>
      <c r="J28" s="162">
        <f t="shared" si="0"/>
        <v>129.9537992489951</v>
      </c>
      <c r="K28" s="163">
        <f t="shared" si="4"/>
        <v>0.34122114117368046</v>
      </c>
      <c r="L28" s="164">
        <f t="shared" si="1"/>
        <v>13.637756986480259</v>
      </c>
      <c r="M28" s="6"/>
    </row>
    <row r="29" spans="1:13" x14ac:dyDescent="0.4">
      <c r="A29" s="11"/>
      <c r="B29" s="12">
        <v>128</v>
      </c>
      <c r="C29" s="69" t="s">
        <v>33</v>
      </c>
      <c r="D29" s="54">
        <v>669.22799999999995</v>
      </c>
      <c r="E29" s="54">
        <v>432.94499999999999</v>
      </c>
      <c r="F29" s="13">
        <f t="shared" si="2"/>
        <v>154.57575442608183</v>
      </c>
      <c r="G29" s="161">
        <f t="shared" si="3"/>
        <v>3.7247972108432094E-3</v>
      </c>
      <c r="H29" s="372">
        <v>1202.26</v>
      </c>
      <c r="I29" s="373">
        <v>1067.0070000000001</v>
      </c>
      <c r="J29" s="162">
        <f t="shared" si="0"/>
        <v>112.67592433789093</v>
      </c>
      <c r="K29" s="163">
        <f t="shared" si="4"/>
        <v>1.2246093552584038E-3</v>
      </c>
      <c r="L29" s="164">
        <f t="shared" si="1"/>
        <v>55.664165821037045</v>
      </c>
      <c r="M29" s="6"/>
    </row>
    <row r="30" spans="1:13" x14ac:dyDescent="0.4">
      <c r="A30" s="11"/>
      <c r="B30" s="12">
        <v>129</v>
      </c>
      <c r="C30" s="69" t="s">
        <v>34</v>
      </c>
      <c r="D30" s="54">
        <v>1252.1890000000001</v>
      </c>
      <c r="E30" s="54">
        <v>1465.2239999999999</v>
      </c>
      <c r="F30" s="13">
        <f t="shared" si="2"/>
        <v>85.460584866204769</v>
      </c>
      <c r="G30" s="161">
        <f t="shared" si="3"/>
        <v>6.9694485207560776E-3</v>
      </c>
      <c r="H30" s="372">
        <v>60927.065999999999</v>
      </c>
      <c r="I30" s="373">
        <v>39060.883000000002</v>
      </c>
      <c r="J30" s="162">
        <f t="shared" si="0"/>
        <v>155.97974577277222</v>
      </c>
      <c r="K30" s="163">
        <f t="shared" si="4"/>
        <v>6.2059666804223888E-2</v>
      </c>
      <c r="L30" s="164">
        <f t="shared" si="1"/>
        <v>2.0552261617193253</v>
      </c>
      <c r="M30" s="6"/>
    </row>
    <row r="31" spans="1:13" x14ac:dyDescent="0.4">
      <c r="A31" s="11"/>
      <c r="B31" s="12">
        <v>130</v>
      </c>
      <c r="C31" s="71" t="s">
        <v>35</v>
      </c>
      <c r="D31" s="54">
        <v>633.81600000000003</v>
      </c>
      <c r="E31" s="54">
        <v>2721.58</v>
      </c>
      <c r="F31" s="13">
        <f t="shared" si="2"/>
        <v>23.288530926888061</v>
      </c>
      <c r="G31" s="161">
        <f t="shared" si="3"/>
        <v>3.5277006774788256E-3</v>
      </c>
      <c r="H31" s="372">
        <v>1388.8720000000001</v>
      </c>
      <c r="I31" s="373">
        <v>3311.8609999999999</v>
      </c>
      <c r="J31" s="162">
        <f t="shared" si="0"/>
        <v>41.936301070606532</v>
      </c>
      <c r="K31" s="163">
        <f t="shared" si="4"/>
        <v>1.4146903701831965E-3</v>
      </c>
      <c r="L31" s="164">
        <f t="shared" si="1"/>
        <v>45.635306925332216</v>
      </c>
      <c r="M31" s="6"/>
    </row>
    <row r="32" spans="1:13" x14ac:dyDescent="0.4">
      <c r="A32" s="11"/>
      <c r="B32" s="12">
        <v>131</v>
      </c>
      <c r="C32" s="69" t="s">
        <v>36</v>
      </c>
      <c r="D32" s="54">
        <v>1782.0619999999999</v>
      </c>
      <c r="E32" s="54">
        <v>1063.2339999999999</v>
      </c>
      <c r="F32" s="13">
        <f t="shared" si="2"/>
        <v>167.60769501351538</v>
      </c>
      <c r="G32" s="161">
        <f t="shared" si="3"/>
        <v>9.918622004981368E-3</v>
      </c>
      <c r="H32" s="372">
        <v>4527.232</v>
      </c>
      <c r="I32" s="373">
        <v>4595.1480000000001</v>
      </c>
      <c r="J32" s="162">
        <f t="shared" si="0"/>
        <v>98.522006255293633</v>
      </c>
      <c r="K32" s="163">
        <f t="shared" si="4"/>
        <v>4.6113907645810503E-3</v>
      </c>
      <c r="L32" s="164">
        <f t="shared" si="1"/>
        <v>39.363169371483501</v>
      </c>
      <c r="M32" s="6"/>
    </row>
    <row r="33" spans="1:13" x14ac:dyDescent="0.4">
      <c r="A33" s="11"/>
      <c r="B33" s="12">
        <v>132</v>
      </c>
      <c r="C33" s="69" t="s">
        <v>37</v>
      </c>
      <c r="D33" s="54">
        <v>455.71100000000001</v>
      </c>
      <c r="E33" s="54">
        <v>239.422</v>
      </c>
      <c r="F33" s="13">
        <f t="shared" si="2"/>
        <v>190.33798063670005</v>
      </c>
      <c r="G33" s="161">
        <f t="shared" si="3"/>
        <v>2.5364017371517179E-3</v>
      </c>
      <c r="H33" s="372">
        <v>648.60599999999999</v>
      </c>
      <c r="I33" s="373">
        <v>859.14700000000005</v>
      </c>
      <c r="J33" s="162">
        <f t="shared" si="0"/>
        <v>75.494182020073396</v>
      </c>
      <c r="K33" s="163">
        <f t="shared" si="4"/>
        <v>6.6066323047987306E-4</v>
      </c>
      <c r="L33" s="164">
        <f t="shared" si="1"/>
        <v>70.260065432635528</v>
      </c>
      <c r="M33" s="6"/>
    </row>
    <row r="34" spans="1:13" x14ac:dyDescent="0.4">
      <c r="A34" s="11"/>
      <c r="B34" s="14"/>
      <c r="C34" s="15" t="s">
        <v>38</v>
      </c>
      <c r="D34" s="57">
        <f>D14+D15+D16+D17+D18+D19+D20+D21+D22+D23</f>
        <v>2271228.0359999998</v>
      </c>
      <c r="E34" s="49">
        <f>E14+E15+E16+E17+E18+E19+E20+E21+E22+E23</f>
        <v>1877998.1159999999</v>
      </c>
      <c r="F34" s="16">
        <f t="shared" si="2"/>
        <v>120.93878138906504</v>
      </c>
      <c r="G34" s="17">
        <f t="shared" si="3"/>
        <v>12.641228181847891</v>
      </c>
      <c r="H34" s="78">
        <f>H14+H15+H16++H17+H18+H19+H20+H21+H22+H23</f>
        <v>15545221.577</v>
      </c>
      <c r="I34" s="50">
        <f>I14+I15+I16++I17+I18+I19+I20+I21+I22+I23</f>
        <v>12460957.274999999</v>
      </c>
      <c r="J34" s="18">
        <f t="shared" si="0"/>
        <v>124.75142345755295</v>
      </c>
      <c r="K34" s="19">
        <f t="shared" si="4"/>
        <v>15.834198736345712</v>
      </c>
      <c r="L34" s="17">
        <f t="shared" si="1"/>
        <v>14.610457784406272</v>
      </c>
      <c r="M34" s="6"/>
    </row>
    <row r="35" spans="1:13" x14ac:dyDescent="0.4">
      <c r="A35" s="11"/>
      <c r="B35" s="14"/>
      <c r="C35" s="15" t="s">
        <v>39</v>
      </c>
      <c r="D35" s="57">
        <f>D36-D34</f>
        <v>4456306.4569999985</v>
      </c>
      <c r="E35" s="49">
        <f>E36-E34</f>
        <v>4255998.7750000022</v>
      </c>
      <c r="F35" s="16">
        <f t="shared" si="2"/>
        <v>104.70647884526227</v>
      </c>
      <c r="G35" s="17">
        <f t="shared" si="3"/>
        <v>24.802963805603142</v>
      </c>
      <c r="H35" s="78">
        <f>H36-H34</f>
        <v>39862383.668999985</v>
      </c>
      <c r="I35" s="50">
        <f>I36-I34</f>
        <v>35697233.306999989</v>
      </c>
      <c r="J35" s="18">
        <f t="shared" si="0"/>
        <v>111.66799209949762</v>
      </c>
      <c r="K35" s="19">
        <f t="shared" si="4"/>
        <v>40.603403559926463</v>
      </c>
      <c r="L35" s="17">
        <f t="shared" si="1"/>
        <v>11.179227248433616</v>
      </c>
      <c r="M35" s="6"/>
    </row>
    <row r="36" spans="1:13" ht="19.5" thickBot="1" x14ac:dyDescent="0.45">
      <c r="A36" s="20" t="s">
        <v>40</v>
      </c>
      <c r="B36" s="21" t="s">
        <v>41</v>
      </c>
      <c r="C36" s="22"/>
      <c r="D36" s="64">
        <f>SUM(D9:D33)</f>
        <v>6727534.4929999989</v>
      </c>
      <c r="E36" s="52">
        <f>SUM(E9:E33)</f>
        <v>6133996.8910000026</v>
      </c>
      <c r="F36" s="23">
        <f t="shared" si="2"/>
        <v>109.67619665524862</v>
      </c>
      <c r="G36" s="24">
        <f>D36/$D$7*100</f>
        <v>37.444191987451035</v>
      </c>
      <c r="H36" s="79">
        <f>SUM(H9:H33)</f>
        <v>55407605.245999984</v>
      </c>
      <c r="I36" s="51">
        <f>SUM(I9:I33)</f>
        <v>48158190.581999987</v>
      </c>
      <c r="J36" s="25">
        <f t="shared" si="0"/>
        <v>115.0533368807872</v>
      </c>
      <c r="K36" s="26">
        <f t="shared" si="4"/>
        <v>56.437602296272182</v>
      </c>
      <c r="L36" s="24">
        <f t="shared" si="1"/>
        <v>12.141897241598755</v>
      </c>
      <c r="M36" s="6"/>
    </row>
    <row r="37" spans="1:13" x14ac:dyDescent="0.4">
      <c r="A37" s="27" t="s">
        <v>42</v>
      </c>
      <c r="B37" s="28">
        <v>601</v>
      </c>
      <c r="C37" s="72" t="s">
        <v>43</v>
      </c>
      <c r="D37" s="53">
        <v>604186.27500000002</v>
      </c>
      <c r="E37" s="53">
        <v>529653.90800000005</v>
      </c>
      <c r="F37" s="10">
        <f t="shared" si="2"/>
        <v>114.0718997583607</v>
      </c>
      <c r="G37" s="160">
        <f t="shared" si="3"/>
        <v>3.3627871995041274</v>
      </c>
      <c r="H37" s="53">
        <v>2172668.8930000002</v>
      </c>
      <c r="I37" s="53">
        <v>1674531.0819999999</v>
      </c>
      <c r="J37" s="165">
        <f t="shared" si="0"/>
        <v>129.74789876130828</v>
      </c>
      <c r="K37" s="159">
        <f t="shared" si="4"/>
        <v>2.2130576183576931</v>
      </c>
      <c r="L37" s="160">
        <f t="shared" si="1"/>
        <v>27.808483701616655</v>
      </c>
      <c r="M37" s="6"/>
    </row>
    <row r="38" spans="1:13" x14ac:dyDescent="0.4">
      <c r="A38" s="11"/>
      <c r="B38" s="12">
        <v>602</v>
      </c>
      <c r="C38" s="73" t="s">
        <v>44</v>
      </c>
      <c r="D38" s="54">
        <v>10309.188</v>
      </c>
      <c r="E38" s="54">
        <v>8949.2389999999996</v>
      </c>
      <c r="F38" s="13">
        <f t="shared" si="2"/>
        <v>115.19625299983609</v>
      </c>
      <c r="G38" s="164">
        <f t="shared" si="3"/>
        <v>5.7379001937244538E-2</v>
      </c>
      <c r="H38" s="54">
        <v>26210.841</v>
      </c>
      <c r="I38" s="54">
        <v>20316.927</v>
      </c>
      <c r="J38" s="162">
        <f t="shared" si="0"/>
        <v>129.00986945515925</v>
      </c>
      <c r="K38" s="163">
        <f t="shared" si="4"/>
        <v>2.6698086185842112E-2</v>
      </c>
      <c r="L38" s="164">
        <f t="shared" si="1"/>
        <v>39.33177115530173</v>
      </c>
      <c r="M38" s="6"/>
    </row>
    <row r="39" spans="1:13" x14ac:dyDescent="0.4">
      <c r="A39" s="11"/>
      <c r="B39" s="12">
        <v>605</v>
      </c>
      <c r="C39" s="74" t="s">
        <v>45</v>
      </c>
      <c r="D39" s="54">
        <v>5.7080000000000002</v>
      </c>
      <c r="E39" s="54">
        <v>4.117</v>
      </c>
      <c r="F39" s="13">
        <f t="shared" si="2"/>
        <v>138.64464415836775</v>
      </c>
      <c r="G39" s="164">
        <f t="shared" si="3"/>
        <v>3.1769654705859649E-5</v>
      </c>
      <c r="H39" s="54">
        <v>73.311999999999998</v>
      </c>
      <c r="I39" s="54">
        <v>50.898000000000003</v>
      </c>
      <c r="J39" s="162">
        <f t="shared" si="0"/>
        <v>144.037093795434</v>
      </c>
      <c r="K39" s="163">
        <f t="shared" si="4"/>
        <v>7.467482994751891E-5</v>
      </c>
      <c r="L39" s="164">
        <f t="shared" si="1"/>
        <v>7.7859013531209085</v>
      </c>
      <c r="M39" s="6"/>
    </row>
    <row r="40" spans="1:13" x14ac:dyDescent="0.4">
      <c r="A40" s="11"/>
      <c r="B40" s="12">
        <v>606</v>
      </c>
      <c r="C40" s="70" t="s">
        <v>46</v>
      </c>
      <c r="D40" s="54">
        <v>126878.757</v>
      </c>
      <c r="E40" s="54">
        <v>104337.44500000001</v>
      </c>
      <c r="F40" s="13">
        <f t="shared" si="2"/>
        <v>121.60423997348218</v>
      </c>
      <c r="G40" s="164">
        <f t="shared" si="3"/>
        <v>0.70618330402919982</v>
      </c>
      <c r="H40" s="54">
        <v>394956.11</v>
      </c>
      <c r="I40" s="54">
        <v>320836.33799999999</v>
      </c>
      <c r="J40" s="162">
        <f t="shared" si="0"/>
        <v>123.10205024220168</v>
      </c>
      <c r="K40" s="163">
        <f t="shared" si="4"/>
        <v>0.40229812787788594</v>
      </c>
      <c r="L40" s="164">
        <f t="shared" si="1"/>
        <v>32.124773813475123</v>
      </c>
      <c r="M40" s="6"/>
    </row>
    <row r="41" spans="1:13" x14ac:dyDescent="0.4">
      <c r="A41" s="11"/>
      <c r="B41" s="12">
        <v>607</v>
      </c>
      <c r="C41" s="29" t="s">
        <v>47</v>
      </c>
      <c r="D41" s="54">
        <v>92.253</v>
      </c>
      <c r="E41" s="54">
        <v>36.945</v>
      </c>
      <c r="F41" s="13">
        <f t="shared" si="2"/>
        <v>249.70361347949654</v>
      </c>
      <c r="G41" s="164">
        <f t="shared" si="3"/>
        <v>5.1346285136294153E-4</v>
      </c>
      <c r="H41" s="54">
        <v>295.92500000000001</v>
      </c>
      <c r="I41" s="54">
        <v>179.43799999999999</v>
      </c>
      <c r="J41" s="162">
        <f t="shared" si="0"/>
        <v>164.91768744636033</v>
      </c>
      <c r="K41" s="163">
        <f t="shared" si="4"/>
        <v>3.0142608375463141E-4</v>
      </c>
      <c r="L41" s="164">
        <f t="shared" si="1"/>
        <v>31.174452986398581</v>
      </c>
      <c r="M41" s="6"/>
    </row>
    <row r="42" spans="1:13" x14ac:dyDescent="0.4">
      <c r="A42" s="11"/>
      <c r="B42" s="166">
        <v>608</v>
      </c>
      <c r="C42" s="167" t="s">
        <v>48</v>
      </c>
      <c r="D42" s="54"/>
      <c r="E42" s="54"/>
      <c r="F42" s="162"/>
      <c r="G42" s="164"/>
      <c r="H42" s="54">
        <v>2.754</v>
      </c>
      <c r="I42" s="54"/>
      <c r="J42" s="162" t="s">
        <v>345</v>
      </c>
      <c r="K42" s="163">
        <f t="shared" si="4"/>
        <v>2.8051953524043421E-6</v>
      </c>
      <c r="L42" s="164">
        <f t="shared" si="1"/>
        <v>0</v>
      </c>
      <c r="M42" s="6"/>
    </row>
    <row r="43" spans="1:13" x14ac:dyDescent="0.4">
      <c r="A43" s="11"/>
      <c r="B43" s="12">
        <v>609</v>
      </c>
      <c r="C43" s="29" t="s">
        <v>49</v>
      </c>
      <c r="D43" s="54">
        <v>10.976000000000001</v>
      </c>
      <c r="E43" s="54">
        <v>2.5259999999999998</v>
      </c>
      <c r="F43" s="13">
        <f t="shared" si="2"/>
        <v>434.52098178939042</v>
      </c>
      <c r="G43" s="164">
        <f t="shared" si="3"/>
        <v>6.1090352146376227E-5</v>
      </c>
      <c r="H43" s="54">
        <v>1029.9590000000001</v>
      </c>
      <c r="I43" s="54">
        <v>737.93299999999999</v>
      </c>
      <c r="J43" s="162">
        <f t="shared" si="0"/>
        <v>139.57351141634811</v>
      </c>
      <c r="K43" s="163">
        <f t="shared" si="4"/>
        <v>1.0491053739894783E-3</v>
      </c>
      <c r="L43" s="164">
        <f t="shared" si="1"/>
        <v>1.065673487973793</v>
      </c>
      <c r="M43" s="6"/>
    </row>
    <row r="44" spans="1:13" x14ac:dyDescent="0.4">
      <c r="A44" s="11"/>
      <c r="B44" s="12">
        <v>610</v>
      </c>
      <c r="C44" s="69" t="s">
        <v>50</v>
      </c>
      <c r="D44" s="54">
        <v>341.53800000000001</v>
      </c>
      <c r="E44" s="54">
        <v>335.37400000000002</v>
      </c>
      <c r="F44" s="13">
        <f t="shared" si="2"/>
        <v>101.83794808184294</v>
      </c>
      <c r="G44" s="164">
        <f t="shared" si="3"/>
        <v>1.9009362874789582E-3</v>
      </c>
      <c r="H44" s="54">
        <v>3264.1019999999999</v>
      </c>
      <c r="I44" s="54">
        <v>1094.2460000000001</v>
      </c>
      <c r="J44" s="162">
        <f t="shared" si="0"/>
        <v>298.29690947008254</v>
      </c>
      <c r="K44" s="163">
        <f t="shared" si="4"/>
        <v>3.3247798693441235E-3</v>
      </c>
      <c r="L44" s="164">
        <f t="shared" si="1"/>
        <v>10.463459781587709</v>
      </c>
      <c r="M44" s="6"/>
    </row>
    <row r="45" spans="1:13" x14ac:dyDescent="0.4">
      <c r="A45" s="11"/>
      <c r="B45" s="12">
        <v>611</v>
      </c>
      <c r="C45" s="69" t="s">
        <v>51</v>
      </c>
      <c r="D45" s="54">
        <v>374.81599999999997</v>
      </c>
      <c r="E45" s="54">
        <v>373.024</v>
      </c>
      <c r="F45" s="13">
        <f t="shared" si="2"/>
        <v>100.48039804409368</v>
      </c>
      <c r="G45" s="164">
        <f t="shared" si="3"/>
        <v>2.0861553781064274E-3</v>
      </c>
      <c r="H45" s="54">
        <v>1150.954</v>
      </c>
      <c r="I45" s="54">
        <v>688.19799999999998</v>
      </c>
      <c r="J45" s="162">
        <f t="shared" si="0"/>
        <v>167.24169497731759</v>
      </c>
      <c r="K45" s="163">
        <f t="shared" si="4"/>
        <v>1.1723496048043525E-3</v>
      </c>
      <c r="L45" s="164">
        <f t="shared" si="1"/>
        <v>32.565680296519233</v>
      </c>
      <c r="M45" s="6"/>
    </row>
    <row r="46" spans="1:13" x14ac:dyDescent="0.4">
      <c r="A46" s="11"/>
      <c r="B46" s="12">
        <v>612</v>
      </c>
      <c r="C46" s="69" t="s">
        <v>52</v>
      </c>
      <c r="D46" s="54">
        <v>2288.337</v>
      </c>
      <c r="E46" s="54">
        <v>1894.9259999999999</v>
      </c>
      <c r="F46" s="13">
        <f t="shared" si="2"/>
        <v>120.76128566498112</v>
      </c>
      <c r="G46" s="164">
        <f t="shared" si="3"/>
        <v>1.2736453458416739E-2</v>
      </c>
      <c r="H46" s="54">
        <v>8002.7020000000002</v>
      </c>
      <c r="I46" s="54">
        <v>5446.4319999999998</v>
      </c>
      <c r="J46" s="162">
        <f t="shared" si="0"/>
        <v>146.93476389680438</v>
      </c>
      <c r="K46" s="163">
        <f t="shared" si="4"/>
        <v>8.1514678493380295E-3</v>
      </c>
      <c r="L46" s="164">
        <f t="shared" si="1"/>
        <v>28.594554689153739</v>
      </c>
      <c r="M46" s="6"/>
    </row>
    <row r="47" spans="1:13" x14ac:dyDescent="0.4">
      <c r="A47" s="11"/>
      <c r="B47" s="12">
        <v>613</v>
      </c>
      <c r="C47" s="69" t="s">
        <v>53</v>
      </c>
      <c r="D47" s="54">
        <v>380.14800000000002</v>
      </c>
      <c r="E47" s="54">
        <v>322.22000000000003</v>
      </c>
      <c r="F47" s="13">
        <f t="shared" si="2"/>
        <v>117.97777915709764</v>
      </c>
      <c r="G47" s="164">
        <f t="shared" si="3"/>
        <v>2.1158322875128128E-3</v>
      </c>
      <c r="H47" s="54">
        <v>1558.5250000000001</v>
      </c>
      <c r="I47" s="54">
        <v>1444.3689999999999</v>
      </c>
      <c r="J47" s="162">
        <f t="shared" si="0"/>
        <v>107.90352049926301</v>
      </c>
      <c r="K47" s="163">
        <f t="shared" si="4"/>
        <v>1.5874971265816911E-3</v>
      </c>
      <c r="L47" s="164">
        <f t="shared" si="1"/>
        <v>24.391524037150511</v>
      </c>
      <c r="M47" s="6"/>
    </row>
    <row r="48" spans="1:13" x14ac:dyDescent="0.4">
      <c r="A48" s="11"/>
      <c r="B48" s="12">
        <v>614</v>
      </c>
      <c r="C48" s="69" t="s">
        <v>54</v>
      </c>
      <c r="D48" s="54">
        <v>352.34699999999998</v>
      </c>
      <c r="E48" s="54">
        <v>312.82499999999999</v>
      </c>
      <c r="F48" s="13">
        <f t="shared" si="2"/>
        <v>112.63390074322703</v>
      </c>
      <c r="G48" s="164">
        <f t="shared" si="3"/>
        <v>1.9610971490268973E-3</v>
      </c>
      <c r="H48" s="54">
        <v>1513.6849999999999</v>
      </c>
      <c r="I48" s="54">
        <v>1018.811</v>
      </c>
      <c r="J48" s="162">
        <f t="shared" si="0"/>
        <v>148.57368049618623</v>
      </c>
      <c r="K48" s="163">
        <f t="shared" si="4"/>
        <v>1.5418235755280197E-3</v>
      </c>
      <c r="L48" s="164">
        <f t="shared" si="1"/>
        <v>23.277432226652177</v>
      </c>
      <c r="M48" s="6"/>
    </row>
    <row r="49" spans="1:13" x14ac:dyDescent="0.4">
      <c r="A49" s="11"/>
      <c r="B49" s="12">
        <v>615</v>
      </c>
      <c r="C49" s="69" t="s">
        <v>55</v>
      </c>
      <c r="D49" s="54">
        <v>64.887</v>
      </c>
      <c r="E49" s="54">
        <v>136.20099999999999</v>
      </c>
      <c r="F49" s="13">
        <f t="shared" si="2"/>
        <v>47.640619378712344</v>
      </c>
      <c r="G49" s="164">
        <f t="shared" si="3"/>
        <v>3.6114884108253591E-4</v>
      </c>
      <c r="H49" s="54">
        <v>1233.973</v>
      </c>
      <c r="I49" s="54">
        <v>1110.463</v>
      </c>
      <c r="J49" s="162">
        <f t="shared" si="0"/>
        <v>111.12238768873883</v>
      </c>
      <c r="K49" s="163">
        <f t="shared" si="4"/>
        <v>1.2569118825680619E-3</v>
      </c>
      <c r="L49" s="164">
        <f t="shared" si="1"/>
        <v>5.2583808559830727</v>
      </c>
      <c r="M49" s="6"/>
    </row>
    <row r="50" spans="1:13" x14ac:dyDescent="0.4">
      <c r="A50" s="11"/>
      <c r="B50" s="12">
        <v>617</v>
      </c>
      <c r="C50" s="56" t="s">
        <v>56</v>
      </c>
      <c r="D50" s="54">
        <v>75.837999999999994</v>
      </c>
      <c r="E50" s="54">
        <v>263.63</v>
      </c>
      <c r="F50" s="13">
        <f t="shared" si="2"/>
        <v>28.766832302848687</v>
      </c>
      <c r="G50" s="164">
        <f t="shared" si="3"/>
        <v>4.2210004792974488E-4</v>
      </c>
      <c r="H50" s="54">
        <v>1162.3330000000001</v>
      </c>
      <c r="I50" s="54">
        <v>1193.0409999999999</v>
      </c>
      <c r="J50" s="162">
        <f t="shared" si="0"/>
        <v>97.4260733704877</v>
      </c>
      <c r="K50" s="163">
        <f t="shared" si="4"/>
        <v>1.1839401341852563E-3</v>
      </c>
      <c r="L50" s="164">
        <f t="shared" si="1"/>
        <v>6.5246362273117935</v>
      </c>
      <c r="M50" s="6"/>
    </row>
    <row r="51" spans="1:13" x14ac:dyDescent="0.4">
      <c r="A51" s="11"/>
      <c r="B51" s="12">
        <v>618</v>
      </c>
      <c r="C51" s="75" t="s">
        <v>57</v>
      </c>
      <c r="D51" s="54">
        <v>2595.6489999999999</v>
      </c>
      <c r="E51" s="54">
        <v>1918.8340000000001</v>
      </c>
      <c r="F51" s="13">
        <f t="shared" si="2"/>
        <v>135.27220176419635</v>
      </c>
      <c r="G51" s="164">
        <f t="shared" si="3"/>
        <v>1.4446894265523804E-2</v>
      </c>
      <c r="H51" s="54">
        <v>5999.9639999999999</v>
      </c>
      <c r="I51" s="54">
        <v>3815.299</v>
      </c>
      <c r="J51" s="162">
        <f t="shared" si="0"/>
        <v>157.26064982063005</v>
      </c>
      <c r="K51" s="163">
        <f t="shared" si="4"/>
        <v>6.1115000462575765E-3</v>
      </c>
      <c r="L51" s="164">
        <f t="shared" si="1"/>
        <v>43.261076233124065</v>
      </c>
      <c r="M51" s="6"/>
    </row>
    <row r="52" spans="1:13" x14ac:dyDescent="0.4">
      <c r="A52" s="11"/>
      <c r="B52" s="12">
        <v>619</v>
      </c>
      <c r="C52" s="76" t="s">
        <v>58</v>
      </c>
      <c r="D52" s="54">
        <v>1288.748</v>
      </c>
      <c r="E52" s="54">
        <v>1167.5940000000001</v>
      </c>
      <c r="F52" s="13">
        <f t="shared" si="2"/>
        <v>110.37638083100805</v>
      </c>
      <c r="G52" s="164">
        <f t="shared" si="3"/>
        <v>7.1729290404462529E-3</v>
      </c>
      <c r="H52" s="54">
        <v>2612.8200000000002</v>
      </c>
      <c r="I52" s="54">
        <v>2368.6329999999998</v>
      </c>
      <c r="J52" s="162">
        <f t="shared" si="0"/>
        <v>110.30919521935228</v>
      </c>
      <c r="K52" s="163">
        <f t="shared" si="4"/>
        <v>2.6613908934891477E-3</v>
      </c>
      <c r="L52" s="164">
        <f t="shared" si="1"/>
        <v>49.324025382536874</v>
      </c>
      <c r="M52" s="6"/>
    </row>
    <row r="53" spans="1:13" x14ac:dyDescent="0.4">
      <c r="A53" s="11"/>
      <c r="B53" s="12">
        <v>620</v>
      </c>
      <c r="C53" s="69" t="s">
        <v>59</v>
      </c>
      <c r="D53" s="54">
        <v>5279.6850000000004</v>
      </c>
      <c r="E53" s="54">
        <v>3648.884</v>
      </c>
      <c r="F53" s="13">
        <f t="shared" si="2"/>
        <v>144.6931445340548</v>
      </c>
      <c r="G53" s="164">
        <f t="shared" si="3"/>
        <v>2.9385733953347339E-2</v>
      </c>
      <c r="H53" s="54">
        <v>19744.506000000001</v>
      </c>
      <c r="I53" s="54">
        <v>17223.350999999999</v>
      </c>
      <c r="J53" s="162">
        <f t="shared" si="0"/>
        <v>114.63800511294234</v>
      </c>
      <c r="K53" s="163">
        <f t="shared" si="4"/>
        <v>2.0111545557995512E-2</v>
      </c>
      <c r="L53" s="164">
        <f t="shared" si="1"/>
        <v>26.740020742985415</v>
      </c>
      <c r="M53" s="6"/>
    </row>
    <row r="54" spans="1:13" x14ac:dyDescent="0.4">
      <c r="A54" s="11"/>
      <c r="B54" s="12">
        <v>621</v>
      </c>
      <c r="C54" s="69" t="s">
        <v>60</v>
      </c>
      <c r="D54" s="54">
        <v>163.46700000000001</v>
      </c>
      <c r="E54" s="54">
        <v>242.82</v>
      </c>
      <c r="F54" s="13">
        <f t="shared" si="2"/>
        <v>67.320237212750186</v>
      </c>
      <c r="G54" s="164">
        <f t="shared" si="3"/>
        <v>9.0982658475871744E-4</v>
      </c>
      <c r="H54" s="54">
        <v>405.25400000000002</v>
      </c>
      <c r="I54" s="54">
        <v>329.48500000000001</v>
      </c>
      <c r="J54" s="162">
        <f t="shared" si="0"/>
        <v>122.9961910253881</v>
      </c>
      <c r="K54" s="163">
        <f t="shared" si="4"/>
        <v>4.127874500157114E-4</v>
      </c>
      <c r="L54" s="164">
        <f t="shared" si="1"/>
        <v>40.336924496735385</v>
      </c>
      <c r="M54" s="6"/>
    </row>
    <row r="55" spans="1:13" x14ac:dyDescent="0.4">
      <c r="A55" s="11"/>
      <c r="B55" s="12">
        <v>622</v>
      </c>
      <c r="C55" s="71" t="s">
        <v>289</v>
      </c>
      <c r="D55" s="59"/>
      <c r="E55" s="59"/>
      <c r="F55" s="13"/>
      <c r="G55" s="164"/>
      <c r="H55" s="54"/>
      <c r="I55" s="54">
        <v>2.1309999999999998</v>
      </c>
      <c r="J55" s="162" t="s">
        <v>344</v>
      </c>
      <c r="K55" s="163"/>
      <c r="L55" s="164"/>
      <c r="M55" s="6"/>
    </row>
    <row r="56" spans="1:13" x14ac:dyDescent="0.4">
      <c r="A56" s="11"/>
      <c r="B56" s="12">
        <v>624</v>
      </c>
      <c r="C56" s="69" t="s">
        <v>61</v>
      </c>
      <c r="D56" s="54">
        <v>0.71299999999999997</v>
      </c>
      <c r="E56" s="54">
        <v>4.92</v>
      </c>
      <c r="F56" s="13">
        <f t="shared" si="2"/>
        <v>14.491869918699187</v>
      </c>
      <c r="G56" s="164">
        <f t="shared" si="3"/>
        <v>3.9684239322491115E-6</v>
      </c>
      <c r="H56" s="54">
        <v>3431.0909999999999</v>
      </c>
      <c r="I56" s="54">
        <v>4604.2610000000004</v>
      </c>
      <c r="J56" s="162">
        <f t="shared" si="0"/>
        <v>74.519906669061541</v>
      </c>
      <c r="K56" s="163">
        <f t="shared" si="4"/>
        <v>3.4948731034409458E-3</v>
      </c>
      <c r="L56" s="164">
        <f t="shared" si="1"/>
        <v>2.0780562217673618E-2</v>
      </c>
      <c r="M56" s="6"/>
    </row>
    <row r="57" spans="1:13" x14ac:dyDescent="0.4">
      <c r="A57" s="11"/>
      <c r="B57" s="12">
        <v>625</v>
      </c>
      <c r="C57" s="69" t="s">
        <v>62</v>
      </c>
      <c r="D57" s="54">
        <v>5125.732</v>
      </c>
      <c r="E57" s="54">
        <v>3.1840000000000002</v>
      </c>
      <c r="F57" s="13">
        <f t="shared" si="2"/>
        <v>160984.04522613063</v>
      </c>
      <c r="G57" s="164">
        <f t="shared" si="3"/>
        <v>2.8528860503639692E-2</v>
      </c>
      <c r="H57" s="54">
        <v>162436.981</v>
      </c>
      <c r="I57" s="54">
        <v>132026.09299999999</v>
      </c>
      <c r="J57" s="162">
        <f t="shared" si="0"/>
        <v>123.03399828699013</v>
      </c>
      <c r="K57" s="163">
        <f t="shared" si="4"/>
        <v>0.16545659555548017</v>
      </c>
      <c r="L57" s="164">
        <f t="shared" si="1"/>
        <v>3.1555203553062836</v>
      </c>
      <c r="M57" s="6"/>
    </row>
    <row r="58" spans="1:13" x14ac:dyDescent="0.4">
      <c r="A58" s="11"/>
      <c r="B58" s="12">
        <v>626</v>
      </c>
      <c r="C58" s="69" t="s">
        <v>63</v>
      </c>
      <c r="D58" s="54">
        <v>84.739000000000004</v>
      </c>
      <c r="E58" s="54">
        <v>79.423000000000002</v>
      </c>
      <c r="F58" s="13">
        <f t="shared" si="2"/>
        <v>106.6932752477242</v>
      </c>
      <c r="G58" s="164">
        <f t="shared" si="3"/>
        <v>4.7164134024524194E-4</v>
      </c>
      <c r="H58" s="54">
        <v>2005.9</v>
      </c>
      <c r="I58" s="54">
        <v>1652.568</v>
      </c>
      <c r="J58" s="162">
        <f t="shared" si="0"/>
        <v>121.38078433081121</v>
      </c>
      <c r="K58" s="163">
        <f t="shared" si="4"/>
        <v>2.0431885829295098E-3</v>
      </c>
      <c r="L58" s="164">
        <f t="shared" si="1"/>
        <v>4.2244877611047409</v>
      </c>
      <c r="M58" s="6"/>
    </row>
    <row r="59" spans="1:13" x14ac:dyDescent="0.4">
      <c r="A59" s="11"/>
      <c r="B59" s="12">
        <v>627</v>
      </c>
      <c r="C59" s="77" t="s">
        <v>64</v>
      </c>
      <c r="D59" s="54">
        <v>1254.9290000000001</v>
      </c>
      <c r="E59" s="54">
        <v>815.06500000000005</v>
      </c>
      <c r="F59" s="13">
        <f t="shared" si="2"/>
        <v>153.96673884904885</v>
      </c>
      <c r="G59" s="164">
        <f t="shared" si="3"/>
        <v>6.9846988455448044E-3</v>
      </c>
      <c r="H59" s="54">
        <v>4169.1490000000003</v>
      </c>
      <c r="I59" s="54">
        <v>2418.2730000000001</v>
      </c>
      <c r="J59" s="162">
        <f t="shared" si="0"/>
        <v>172.40191657434872</v>
      </c>
      <c r="K59" s="163">
        <f t="shared" si="4"/>
        <v>4.2466511976329739E-3</v>
      </c>
      <c r="L59" s="164">
        <f t="shared" si="1"/>
        <v>30.100363407496349</v>
      </c>
      <c r="M59" s="6"/>
    </row>
    <row r="60" spans="1:13" x14ac:dyDescent="0.4">
      <c r="A60" s="11"/>
      <c r="B60" s="12">
        <v>628</v>
      </c>
      <c r="C60" s="69" t="s">
        <v>65</v>
      </c>
      <c r="D60" s="65">
        <v>57.927</v>
      </c>
      <c r="E60" s="65">
        <v>68.686000000000007</v>
      </c>
      <c r="F60" s="13">
        <f t="shared" si="2"/>
        <v>84.335963660716871</v>
      </c>
      <c r="G60" s="164">
        <f t="shared" si="3"/>
        <v>3.2241078979438188E-4</v>
      </c>
      <c r="H60" s="54">
        <v>1795.454</v>
      </c>
      <c r="I60" s="54">
        <v>1036.9590000000001</v>
      </c>
      <c r="J60" s="162">
        <f t="shared" si="0"/>
        <v>173.14609352925234</v>
      </c>
      <c r="K60" s="163">
        <f t="shared" si="4"/>
        <v>1.8288305069919337E-3</v>
      </c>
      <c r="L60" s="164">
        <f t="shared" si="1"/>
        <v>3.2263149041969328</v>
      </c>
      <c r="M60" s="6"/>
    </row>
    <row r="61" spans="1:13" ht="19.5" thickBot="1" x14ac:dyDescent="0.45">
      <c r="A61" s="20" t="s">
        <v>66</v>
      </c>
      <c r="B61" s="21" t="s">
        <v>67</v>
      </c>
      <c r="C61" s="22"/>
      <c r="D61" s="64">
        <f>SUM(D37:D60)</f>
        <v>761212.65699999989</v>
      </c>
      <c r="E61" s="52">
        <f>SUM(E37:E60)</f>
        <v>654571.78999999969</v>
      </c>
      <c r="F61" s="23">
        <f t="shared" si="2"/>
        <v>116.29169918856421</v>
      </c>
      <c r="G61" s="24">
        <f>D61/$D$7*100</f>
        <v>4.2367665155255727</v>
      </c>
      <c r="H61" s="79">
        <f>SUM(H37:H60)</f>
        <v>2815725.1870000004</v>
      </c>
      <c r="I61" s="51">
        <f>SUM(I37:I60)</f>
        <v>2194125.2289999998</v>
      </c>
      <c r="J61" s="25">
        <f t="shared" si="0"/>
        <v>128.33019509480334</v>
      </c>
      <c r="K61" s="26">
        <f t="shared" si="4"/>
        <v>2.8680679768410484</v>
      </c>
      <c r="L61" s="24">
        <f t="shared" si="1"/>
        <v>27.034337744125871</v>
      </c>
      <c r="M61" s="6"/>
    </row>
    <row r="62" spans="1:13" x14ac:dyDescent="0.4">
      <c r="A62" s="27" t="s">
        <v>68</v>
      </c>
      <c r="B62" s="153">
        <v>301</v>
      </c>
      <c r="C62" s="168" t="s">
        <v>69</v>
      </c>
      <c r="D62" s="53">
        <v>6.1520000000000001</v>
      </c>
      <c r="E62" s="53">
        <v>0.63800000000000001</v>
      </c>
      <c r="F62" s="13">
        <f>D62/E62*100</f>
        <v>964.2633228840125</v>
      </c>
      <c r="G62" s="164">
        <f>D62/$D$7*100</f>
        <v>3.4240875219069471E-5</v>
      </c>
      <c r="H62" s="53">
        <v>6.95</v>
      </c>
      <c r="I62" s="53">
        <v>3.1589999999999998</v>
      </c>
      <c r="J62" s="162">
        <f>H62/I62*100</f>
        <v>220.00633111744224</v>
      </c>
      <c r="K62" s="159">
        <f t="shared" si="4"/>
        <v>7.0791966954285312E-6</v>
      </c>
      <c r="L62" s="164">
        <f t="shared" si="1"/>
        <v>88.517985611510795</v>
      </c>
      <c r="M62" s="6"/>
    </row>
    <row r="63" spans="1:13" x14ac:dyDescent="0.4">
      <c r="A63" s="11"/>
      <c r="B63" s="169">
        <v>302</v>
      </c>
      <c r="C63" s="56" t="s">
        <v>70</v>
      </c>
      <c r="D63" s="54">
        <v>418539.75099999999</v>
      </c>
      <c r="E63" s="54">
        <v>378385.64299999998</v>
      </c>
      <c r="F63" s="13">
        <f>D63/E63*100</f>
        <v>110.61195337160295</v>
      </c>
      <c r="G63" s="164">
        <f t="shared" si="3"/>
        <v>2.3295135546507488</v>
      </c>
      <c r="H63" s="54">
        <v>1131972.2760000001</v>
      </c>
      <c r="I63" s="54">
        <v>916903.92599999998</v>
      </c>
      <c r="J63" s="162">
        <f>H63/I63*100</f>
        <v>123.45593075800616</v>
      </c>
      <c r="K63" s="163">
        <f t="shared" si="4"/>
        <v>1.1530150209461747</v>
      </c>
      <c r="L63" s="164">
        <f t="shared" si="1"/>
        <v>36.974381782473969</v>
      </c>
      <c r="M63" s="6"/>
    </row>
    <row r="64" spans="1:13" x14ac:dyDescent="0.4">
      <c r="A64" s="11"/>
      <c r="B64" s="169">
        <v>304</v>
      </c>
      <c r="C64" s="56" t="s">
        <v>71</v>
      </c>
      <c r="D64" s="53">
        <v>4716719.0630000001</v>
      </c>
      <c r="E64" s="53">
        <v>4320468.5719999997</v>
      </c>
      <c r="F64" s="13">
        <f t="shared" si="2"/>
        <v>109.17147027912695</v>
      </c>
      <c r="G64" s="164">
        <f t="shared" si="3"/>
        <v>26.252371404354562</v>
      </c>
      <c r="H64" s="54">
        <v>18255040.600000001</v>
      </c>
      <c r="I64" s="54">
        <v>14831413.978</v>
      </c>
      <c r="J64" s="162">
        <f t="shared" si="0"/>
        <v>123.08361581086199</v>
      </c>
      <c r="K64" s="163">
        <f t="shared" si="4"/>
        <v>18.594391811573193</v>
      </c>
      <c r="L64" s="164">
        <f t="shared" si="1"/>
        <v>25.837899604561819</v>
      </c>
      <c r="M64" s="6"/>
    </row>
    <row r="65" spans="1:13" ht="19.5" thickBot="1" x14ac:dyDescent="0.45">
      <c r="A65" s="20" t="s">
        <v>72</v>
      </c>
      <c r="B65" s="21" t="s">
        <v>73</v>
      </c>
      <c r="C65" s="22"/>
      <c r="D65" s="64">
        <f>SUM(D62:D64)</f>
        <v>5135264.966</v>
      </c>
      <c r="E65" s="52">
        <f>SUM(E62:E64)</f>
        <v>4698854.8530000001</v>
      </c>
      <c r="F65" s="23">
        <f t="shared" si="2"/>
        <v>109.28758445733587</v>
      </c>
      <c r="G65" s="24">
        <f t="shared" si="3"/>
        <v>28.581919199880534</v>
      </c>
      <c r="H65" s="79">
        <f>SUM(H62:H64)</f>
        <v>19387019.826000001</v>
      </c>
      <c r="I65" s="51">
        <f>SUM(I62:I64)</f>
        <v>15748321.063000001</v>
      </c>
      <c r="J65" s="25">
        <f t="shared" si="0"/>
        <v>123.10531229610859</v>
      </c>
      <c r="K65" s="26">
        <f t="shared" si="4"/>
        <v>19.747413911716063</v>
      </c>
      <c r="L65" s="24">
        <f t="shared" si="1"/>
        <v>26.488160697669883</v>
      </c>
      <c r="M65" s="6"/>
    </row>
    <row r="66" spans="1:13" x14ac:dyDescent="0.4">
      <c r="A66" s="27" t="s">
        <v>74</v>
      </c>
      <c r="B66" s="153">
        <v>305</v>
      </c>
      <c r="C66" s="170" t="s">
        <v>75</v>
      </c>
      <c r="D66" s="53">
        <v>357358.51500000001</v>
      </c>
      <c r="E66" s="53">
        <v>283924.08500000002</v>
      </c>
      <c r="F66" s="10">
        <f t="shared" si="2"/>
        <v>125.86410730178103</v>
      </c>
      <c r="G66" s="157">
        <f t="shared" si="3"/>
        <v>1.9889902991851376</v>
      </c>
      <c r="H66" s="60">
        <v>1441240.385</v>
      </c>
      <c r="I66" s="60">
        <v>1189549.875</v>
      </c>
      <c r="J66" s="158">
        <f t="shared" si="0"/>
        <v>121.15846634845806</v>
      </c>
      <c r="K66" s="159">
        <f t="shared" si="4"/>
        <v>1.4680322547928266</v>
      </c>
      <c r="L66" s="160">
        <f t="shared" si="1"/>
        <v>24.795205485447177</v>
      </c>
      <c r="M66" s="6"/>
    </row>
    <row r="67" spans="1:13" x14ac:dyDescent="0.4">
      <c r="A67" s="11"/>
      <c r="B67" s="169">
        <v>306</v>
      </c>
      <c r="C67" s="56" t="s">
        <v>76</v>
      </c>
      <c r="D67" s="54">
        <v>17925.647000000001</v>
      </c>
      <c r="E67" s="54">
        <v>12685.857</v>
      </c>
      <c r="F67" s="13">
        <f t="shared" si="2"/>
        <v>141.30418622880583</v>
      </c>
      <c r="G67" s="164">
        <f t="shared" si="3"/>
        <v>9.9770780583239127E-2</v>
      </c>
      <c r="H67" s="54">
        <v>43743.966999999997</v>
      </c>
      <c r="I67" s="54">
        <v>34999.180999999997</v>
      </c>
      <c r="J67" s="162">
        <f t="shared" si="0"/>
        <v>124.98568752223088</v>
      </c>
      <c r="K67" s="163">
        <f t="shared" si="4"/>
        <v>4.4557143400192047E-2</v>
      </c>
      <c r="L67" s="164">
        <f t="shared" si="1"/>
        <v>40.97855825467316</v>
      </c>
      <c r="M67" s="6"/>
    </row>
    <row r="68" spans="1:13" x14ac:dyDescent="0.4">
      <c r="A68" s="11"/>
      <c r="B68" s="169">
        <v>307</v>
      </c>
      <c r="C68" s="56" t="s">
        <v>77</v>
      </c>
      <c r="D68" s="54">
        <v>9697.93</v>
      </c>
      <c r="E68" s="54">
        <v>5506.8059999999996</v>
      </c>
      <c r="F68" s="13">
        <f t="shared" si="2"/>
        <v>176.10807426301201</v>
      </c>
      <c r="G68" s="164">
        <f t="shared" si="3"/>
        <v>5.3976854846110277E-2</v>
      </c>
      <c r="H68" s="54">
        <v>21077.859</v>
      </c>
      <c r="I68" s="54">
        <v>13760.014999999999</v>
      </c>
      <c r="J68" s="162">
        <f t="shared" si="0"/>
        <v>153.18194783944642</v>
      </c>
      <c r="K68" s="163">
        <f t="shared" si="4"/>
        <v>2.1469684860360942E-2</v>
      </c>
      <c r="L68" s="164">
        <f t="shared" si="1"/>
        <v>46.010033561757865</v>
      </c>
      <c r="M68" s="6"/>
    </row>
    <row r="69" spans="1:13" x14ac:dyDescent="0.4">
      <c r="A69" s="11"/>
      <c r="B69" s="169">
        <v>308</v>
      </c>
      <c r="C69" s="56" t="s">
        <v>78</v>
      </c>
      <c r="D69" s="54">
        <v>215.964</v>
      </c>
      <c r="E69" s="54">
        <v>116.795</v>
      </c>
      <c r="F69" s="13">
        <f t="shared" si="2"/>
        <v>184.90860053940665</v>
      </c>
      <c r="G69" s="164">
        <f t="shared" si="3"/>
        <v>1.202015015573979E-3</v>
      </c>
      <c r="H69" s="54">
        <v>2218.39</v>
      </c>
      <c r="I69" s="54">
        <v>2300.71</v>
      </c>
      <c r="J69" s="162">
        <f t="shared" si="0"/>
        <v>96.42197408626032</v>
      </c>
      <c r="K69" s="163">
        <f t="shared" si="4"/>
        <v>2.259628655708158E-3</v>
      </c>
      <c r="L69" s="164">
        <f t="shared" si="1"/>
        <v>9.7351682977294356</v>
      </c>
      <c r="M69" s="6"/>
    </row>
    <row r="70" spans="1:13" x14ac:dyDescent="0.4">
      <c r="A70" s="11"/>
      <c r="B70" s="169">
        <v>309</v>
      </c>
      <c r="C70" s="56" t="s">
        <v>79</v>
      </c>
      <c r="D70" s="54">
        <v>5623.7950000000001</v>
      </c>
      <c r="E70" s="54">
        <v>3139.76</v>
      </c>
      <c r="F70" s="13">
        <f t="shared" si="2"/>
        <v>179.11544194460723</v>
      </c>
      <c r="G70" s="164">
        <f t="shared" si="3"/>
        <v>3.1300985509204612E-2</v>
      </c>
      <c r="H70" s="54">
        <v>21694.608</v>
      </c>
      <c r="I70" s="54">
        <v>19490.684000000001</v>
      </c>
      <c r="J70" s="162">
        <f t="shared" si="0"/>
        <v>111.30757648115377</v>
      </c>
      <c r="K70" s="163">
        <f t="shared" si="4"/>
        <v>2.2097898886649984E-2</v>
      </c>
      <c r="L70" s="164">
        <f t="shared" si="1"/>
        <v>25.922547206199809</v>
      </c>
      <c r="M70" s="6"/>
    </row>
    <row r="71" spans="1:13" x14ac:dyDescent="0.4">
      <c r="A71" s="11"/>
      <c r="B71" s="169">
        <v>310</v>
      </c>
      <c r="C71" s="56" t="s">
        <v>80</v>
      </c>
      <c r="D71" s="54">
        <v>4973.2079999999996</v>
      </c>
      <c r="E71" s="54">
        <v>3649.0770000000002</v>
      </c>
      <c r="F71" s="13">
        <f t="shared" si="2"/>
        <v>136.28673771477006</v>
      </c>
      <c r="G71" s="164">
        <f t="shared" si="3"/>
        <v>2.7679940599232448E-2</v>
      </c>
      <c r="H71" s="54">
        <v>11521.08</v>
      </c>
      <c r="I71" s="54">
        <v>10423.596</v>
      </c>
      <c r="J71" s="162">
        <f t="shared" si="0"/>
        <v>110.52884244554375</v>
      </c>
      <c r="K71" s="163">
        <f t="shared" si="4"/>
        <v>1.1735250570326294E-2</v>
      </c>
      <c r="L71" s="164">
        <f t="shared" si="1"/>
        <v>43.166161505692173</v>
      </c>
      <c r="M71" s="6"/>
    </row>
    <row r="72" spans="1:13" x14ac:dyDescent="0.4">
      <c r="A72" s="11"/>
      <c r="B72" s="169">
        <v>311</v>
      </c>
      <c r="C72" s="56" t="s">
        <v>81</v>
      </c>
      <c r="D72" s="54">
        <v>28880.286</v>
      </c>
      <c r="E72" s="54">
        <v>14669.08</v>
      </c>
      <c r="F72" s="13">
        <f t="shared" si="2"/>
        <v>196.87864542288952</v>
      </c>
      <c r="G72" s="164">
        <f t="shared" si="3"/>
        <v>0.16074224142019491</v>
      </c>
      <c r="H72" s="54">
        <v>60864.927000000003</v>
      </c>
      <c r="I72" s="54">
        <v>33808.796000000002</v>
      </c>
      <c r="J72" s="162">
        <f t="shared" si="0"/>
        <v>180.0268989170747</v>
      </c>
      <c r="K72" s="163">
        <f t="shared" si="4"/>
        <v>6.1996372674230055E-2</v>
      </c>
      <c r="L72" s="164">
        <f t="shared" si="1"/>
        <v>47.449799783707945</v>
      </c>
      <c r="M72" s="6"/>
    </row>
    <row r="73" spans="1:13" x14ac:dyDescent="0.4">
      <c r="A73" s="11"/>
      <c r="B73" s="169">
        <v>312</v>
      </c>
      <c r="C73" s="56" t="s">
        <v>82</v>
      </c>
      <c r="D73" s="54">
        <v>47940.44</v>
      </c>
      <c r="E73" s="54">
        <v>32657.688999999998</v>
      </c>
      <c r="F73" s="13">
        <f t="shared" si="2"/>
        <v>146.79679263281614</v>
      </c>
      <c r="G73" s="164">
        <f t="shared" si="3"/>
        <v>0.26682747464032625</v>
      </c>
      <c r="H73" s="54">
        <v>452684.05800000002</v>
      </c>
      <c r="I73" s="54">
        <v>527663.93999999994</v>
      </c>
      <c r="J73" s="162">
        <f t="shared" si="0"/>
        <v>85.790220571070307</v>
      </c>
      <c r="K73" s="163">
        <f t="shared" si="4"/>
        <v>0.46109920682975214</v>
      </c>
      <c r="L73" s="164">
        <f t="shared" si="1"/>
        <v>10.590264700684466</v>
      </c>
      <c r="M73" s="6"/>
    </row>
    <row r="74" spans="1:13" x14ac:dyDescent="0.4">
      <c r="A74" s="11"/>
      <c r="B74" s="169">
        <v>314</v>
      </c>
      <c r="C74" s="56" t="s">
        <v>83</v>
      </c>
      <c r="D74" s="54">
        <v>136.089</v>
      </c>
      <c r="E74" s="54">
        <v>189.191</v>
      </c>
      <c r="F74" s="13">
        <f t="shared" si="2"/>
        <v>71.932068650200065</v>
      </c>
      <c r="G74" s="164">
        <f t="shared" si="3"/>
        <v>7.5744578473471149E-4</v>
      </c>
      <c r="H74" s="54">
        <v>1436.7080000000001</v>
      </c>
      <c r="I74" s="54">
        <v>1316.097</v>
      </c>
      <c r="J74" s="162">
        <f t="shared" ref="J74:J138" si="5">H74/I74*100</f>
        <v>109.164294121178</v>
      </c>
      <c r="K74" s="163">
        <f t="shared" si="4"/>
        <v>1.4634156152367964E-3</v>
      </c>
      <c r="L74" s="164">
        <f t="shared" si="1"/>
        <v>9.4722796838327614</v>
      </c>
      <c r="M74" s="6"/>
    </row>
    <row r="75" spans="1:13" x14ac:dyDescent="0.4">
      <c r="A75" s="11"/>
      <c r="B75" s="169">
        <v>315</v>
      </c>
      <c r="C75" s="56" t="s">
        <v>84</v>
      </c>
      <c r="D75" s="54">
        <v>930.62099999999998</v>
      </c>
      <c r="E75" s="54">
        <v>495.04700000000003</v>
      </c>
      <c r="F75" s="13">
        <f t="shared" ref="F75:F110" si="6">D75/E75*100</f>
        <v>187.98639321114962</v>
      </c>
      <c r="G75" s="164">
        <f t="shared" ref="G75:G139" si="7">D75/$D$7*100</f>
        <v>5.1796614982518941E-3</v>
      </c>
      <c r="H75" s="54">
        <v>35997.784</v>
      </c>
      <c r="I75" s="54">
        <v>22025.698</v>
      </c>
      <c r="J75" s="162">
        <f t="shared" si="5"/>
        <v>163.43538352337345</v>
      </c>
      <c r="K75" s="163">
        <f t="shared" ref="K75:K139" si="8">H75/$H$7*100</f>
        <v>3.6666963098640294E-2</v>
      </c>
      <c r="L75" s="164">
        <f t="shared" ref="L75:L139" si="9">D75/H75*100</f>
        <v>2.5852174678307973</v>
      </c>
      <c r="M75" s="6"/>
    </row>
    <row r="76" spans="1:13" x14ac:dyDescent="0.4">
      <c r="A76" s="11"/>
      <c r="B76" s="169">
        <v>316</v>
      </c>
      <c r="C76" s="56" t="s">
        <v>85</v>
      </c>
      <c r="D76" s="54">
        <v>8721.0329999999994</v>
      </c>
      <c r="E76" s="54">
        <v>5781.5910000000003</v>
      </c>
      <c r="F76" s="13">
        <f t="shared" si="6"/>
        <v>150.84140334382005</v>
      </c>
      <c r="G76" s="164">
        <f t="shared" si="7"/>
        <v>4.8539629833287891E-2</v>
      </c>
      <c r="H76" s="54">
        <v>33400.021000000001</v>
      </c>
      <c r="I76" s="54">
        <v>20844.071</v>
      </c>
      <c r="J76" s="162">
        <f t="shared" si="5"/>
        <v>160.23751310384617</v>
      </c>
      <c r="K76" s="163">
        <f t="shared" si="8"/>
        <v>3.4020909106538641E-2</v>
      </c>
      <c r="L76" s="164">
        <f t="shared" si="9"/>
        <v>26.110860828500677</v>
      </c>
      <c r="M76" s="6"/>
    </row>
    <row r="77" spans="1:13" x14ac:dyDescent="0.4">
      <c r="A77" s="11"/>
      <c r="B77" s="169">
        <v>317</v>
      </c>
      <c r="C77" s="56" t="s">
        <v>86</v>
      </c>
      <c r="D77" s="54">
        <v>261.74</v>
      </c>
      <c r="E77" s="54">
        <v>2.351</v>
      </c>
      <c r="F77" s="13">
        <f t="shared" si="6"/>
        <v>11133.134836239899</v>
      </c>
      <c r="G77" s="164">
        <f t="shared" si="7"/>
        <v>1.4567956241611254E-3</v>
      </c>
      <c r="H77" s="54">
        <v>871.07500000000005</v>
      </c>
      <c r="I77" s="54">
        <v>146.70599999999999</v>
      </c>
      <c r="J77" s="162">
        <f t="shared" si="5"/>
        <v>593.75553828745933</v>
      </c>
      <c r="K77" s="163">
        <f t="shared" si="8"/>
        <v>8.8726780740581404E-4</v>
      </c>
      <c r="L77" s="164">
        <f t="shared" si="9"/>
        <v>30.047929282782771</v>
      </c>
      <c r="M77" s="6"/>
    </row>
    <row r="78" spans="1:13" x14ac:dyDescent="0.4">
      <c r="A78" s="11"/>
      <c r="B78" s="169">
        <v>319</v>
      </c>
      <c r="C78" s="56" t="s">
        <v>87</v>
      </c>
      <c r="D78" s="54">
        <v>1933.7739999999999</v>
      </c>
      <c r="E78" s="54">
        <v>947.78200000000004</v>
      </c>
      <c r="F78" s="13">
        <f t="shared" si="6"/>
        <v>204.03151779628647</v>
      </c>
      <c r="G78" s="164">
        <f t="shared" si="7"/>
        <v>1.0763022470071659E-2</v>
      </c>
      <c r="H78" s="54">
        <v>5780.6270000000004</v>
      </c>
      <c r="I78" s="54">
        <v>6541.0590000000002</v>
      </c>
      <c r="J78" s="162">
        <f t="shared" si="5"/>
        <v>88.374481869067381</v>
      </c>
      <c r="K78" s="163">
        <f t="shared" si="8"/>
        <v>5.8880856914971151E-3</v>
      </c>
      <c r="L78" s="164">
        <f t="shared" si="9"/>
        <v>33.452668715694678</v>
      </c>
      <c r="M78" s="6"/>
    </row>
    <row r="79" spans="1:13" x14ac:dyDescent="0.4">
      <c r="A79" s="11"/>
      <c r="B79" s="169">
        <v>320</v>
      </c>
      <c r="C79" s="56" t="s">
        <v>88</v>
      </c>
      <c r="D79" s="54">
        <v>3516.88</v>
      </c>
      <c r="E79" s="54">
        <v>1483.8030000000001</v>
      </c>
      <c r="F79" s="13">
        <f t="shared" si="6"/>
        <v>237.01798688909511</v>
      </c>
      <c r="G79" s="164">
        <f t="shared" si="7"/>
        <v>1.9574292789408494E-2</v>
      </c>
      <c r="H79" s="54">
        <v>14728.545</v>
      </c>
      <c r="I79" s="54">
        <v>8546.0259999999998</v>
      </c>
      <c r="J79" s="162">
        <f t="shared" si="5"/>
        <v>172.34378879727257</v>
      </c>
      <c r="K79" s="163">
        <f t="shared" si="8"/>
        <v>1.5002340588844665E-2</v>
      </c>
      <c r="L79" s="164">
        <f t="shared" si="9"/>
        <v>23.877986589985635</v>
      </c>
      <c r="M79" s="6"/>
    </row>
    <row r="80" spans="1:13" x14ac:dyDescent="0.4">
      <c r="A80" s="11"/>
      <c r="B80" s="169">
        <v>321</v>
      </c>
      <c r="C80" s="56" t="s">
        <v>89</v>
      </c>
      <c r="D80" s="54"/>
      <c r="E80" s="54">
        <v>78.527000000000001</v>
      </c>
      <c r="F80" s="13">
        <f t="shared" si="6"/>
        <v>0</v>
      </c>
      <c r="G80" s="164">
        <f t="shared" si="7"/>
        <v>0</v>
      </c>
      <c r="H80" s="54">
        <v>2024.857</v>
      </c>
      <c r="I80" s="54">
        <v>1618.066</v>
      </c>
      <c r="J80" s="162">
        <f t="shared" si="5"/>
        <v>125.14056904971737</v>
      </c>
      <c r="K80" s="163">
        <f t="shared" si="8"/>
        <v>2.0624979831820617E-3</v>
      </c>
      <c r="L80" s="164">
        <f t="shared" si="9"/>
        <v>0</v>
      </c>
      <c r="M80" s="6"/>
    </row>
    <row r="81" spans="1:13" x14ac:dyDescent="0.4">
      <c r="A81" s="11"/>
      <c r="B81" s="169">
        <v>322</v>
      </c>
      <c r="C81" s="56" t="s">
        <v>90</v>
      </c>
      <c r="D81" s="54">
        <v>1529.1279999999999</v>
      </c>
      <c r="E81" s="54">
        <v>914.24599999999998</v>
      </c>
      <c r="F81" s="13">
        <f t="shared" si="6"/>
        <v>167.25564016686974</v>
      </c>
      <c r="G81" s="164">
        <f t="shared" si="7"/>
        <v>8.5108389209989053E-3</v>
      </c>
      <c r="H81" s="54">
        <v>2653.8429999999998</v>
      </c>
      <c r="I81" s="54">
        <v>3071.6660000000002</v>
      </c>
      <c r="J81" s="162">
        <f t="shared" si="5"/>
        <v>86.397511969074756</v>
      </c>
      <c r="K81" s="163">
        <f t="shared" si="8"/>
        <v>2.7031764886023221E-3</v>
      </c>
      <c r="L81" s="164">
        <f t="shared" si="9"/>
        <v>57.619384417239452</v>
      </c>
      <c r="M81" s="6"/>
    </row>
    <row r="82" spans="1:13" x14ac:dyDescent="0.4">
      <c r="A82" s="11"/>
      <c r="B82" s="169">
        <v>323</v>
      </c>
      <c r="C82" s="56" t="s">
        <v>91</v>
      </c>
      <c r="D82" s="54">
        <v>15255.93</v>
      </c>
      <c r="E82" s="54">
        <v>7423.9120000000003</v>
      </c>
      <c r="F82" s="13">
        <f t="shared" si="6"/>
        <v>205.49718261746639</v>
      </c>
      <c r="G82" s="164">
        <f t="shared" si="7"/>
        <v>8.4911637756966613E-2</v>
      </c>
      <c r="H82" s="54">
        <v>42723.73</v>
      </c>
      <c r="I82" s="54">
        <v>25498.787</v>
      </c>
      <c r="J82" s="162">
        <f t="shared" si="5"/>
        <v>167.55200943480176</v>
      </c>
      <c r="K82" s="163">
        <f t="shared" si="8"/>
        <v>4.3517940752860557E-2</v>
      </c>
      <c r="L82" s="164">
        <f t="shared" si="9"/>
        <v>35.708328837393175</v>
      </c>
      <c r="M82" s="6"/>
    </row>
    <row r="83" spans="1:13" x14ac:dyDescent="0.4">
      <c r="A83" s="11"/>
      <c r="B83" s="169">
        <v>324</v>
      </c>
      <c r="C83" s="56" t="s">
        <v>92</v>
      </c>
      <c r="D83" s="54">
        <v>73707.887000000002</v>
      </c>
      <c r="E83" s="54">
        <v>61988.377</v>
      </c>
      <c r="F83" s="13">
        <f t="shared" si="6"/>
        <v>118.90597974520287</v>
      </c>
      <c r="G83" s="164">
        <f t="shared" si="7"/>
        <v>0.41024423950394556</v>
      </c>
      <c r="H83" s="54">
        <v>120209.52899999999</v>
      </c>
      <c r="I83" s="54">
        <v>92413.514999999999</v>
      </c>
      <c r="J83" s="162">
        <f t="shared" si="5"/>
        <v>130.07786685746126</v>
      </c>
      <c r="K83" s="163">
        <f t="shared" si="8"/>
        <v>0.12244415833896694</v>
      </c>
      <c r="L83" s="164">
        <f t="shared" si="9"/>
        <v>61.316176523742968</v>
      </c>
      <c r="M83" s="6"/>
    </row>
    <row r="84" spans="1:13" x14ac:dyDescent="0.4">
      <c r="A84" s="11"/>
      <c r="B84" s="169">
        <v>325</v>
      </c>
      <c r="C84" s="56" t="s">
        <v>93</v>
      </c>
      <c r="D84" s="62">
        <v>4.0259999999999998</v>
      </c>
      <c r="E84" s="62">
        <v>8.5500000000000007</v>
      </c>
      <c r="F84" s="13">
        <f t="shared" si="6"/>
        <v>47.087719298245609</v>
      </c>
      <c r="G84" s="164">
        <f t="shared" si="7"/>
        <v>2.2407958977889093E-5</v>
      </c>
      <c r="H84" s="54">
        <v>309.88400000000001</v>
      </c>
      <c r="I84" s="54">
        <v>130.755</v>
      </c>
      <c r="J84" s="162">
        <f t="shared" si="5"/>
        <v>236.99590837826472</v>
      </c>
      <c r="K84" s="163">
        <f t="shared" si="8"/>
        <v>3.1564457392319067E-4</v>
      </c>
      <c r="L84" s="164">
        <f t="shared" si="9"/>
        <v>1.2991958281163274</v>
      </c>
      <c r="M84" s="6"/>
    </row>
    <row r="85" spans="1:13" x14ac:dyDescent="0.4">
      <c r="A85" s="11"/>
      <c r="B85" s="169">
        <v>326</v>
      </c>
      <c r="C85" s="56" t="s">
        <v>94</v>
      </c>
      <c r="D85" s="54">
        <v>1712.327</v>
      </c>
      <c r="E85" s="54">
        <v>938.11199999999997</v>
      </c>
      <c r="F85" s="13">
        <f t="shared" si="6"/>
        <v>182.52905836403329</v>
      </c>
      <c r="G85" s="164">
        <f t="shared" si="7"/>
        <v>9.5304901074843261E-3</v>
      </c>
      <c r="H85" s="54">
        <v>3316.8429999999998</v>
      </c>
      <c r="I85" s="54">
        <v>1853.3309999999999</v>
      </c>
      <c r="J85" s="162">
        <f t="shared" si="5"/>
        <v>178.96657423849274</v>
      </c>
      <c r="K85" s="163">
        <f t="shared" si="8"/>
        <v>3.3785012956626267E-3</v>
      </c>
      <c r="L85" s="164">
        <f t="shared" si="9"/>
        <v>51.625205051912317</v>
      </c>
      <c r="M85" s="6"/>
    </row>
    <row r="86" spans="1:13" x14ac:dyDescent="0.4">
      <c r="A86" s="11"/>
      <c r="B86" s="169">
        <v>327</v>
      </c>
      <c r="C86" s="56" t="s">
        <v>95</v>
      </c>
      <c r="D86" s="54">
        <v>2392.5430000000001</v>
      </c>
      <c r="E86" s="54">
        <v>1443.3610000000001</v>
      </c>
      <c r="F86" s="13">
        <f t="shared" si="6"/>
        <v>165.76192650348733</v>
      </c>
      <c r="G86" s="164">
        <f t="shared" si="7"/>
        <v>1.3316444460217514E-2</v>
      </c>
      <c r="H86" s="54">
        <v>3539.607</v>
      </c>
      <c r="I86" s="54">
        <v>2108.7950000000001</v>
      </c>
      <c r="J86" s="162">
        <f t="shared" si="5"/>
        <v>167.84974357393676</v>
      </c>
      <c r="K86" s="163">
        <f t="shared" si="8"/>
        <v>3.605406356477079E-3</v>
      </c>
      <c r="L86" s="164">
        <f t="shared" si="9"/>
        <v>67.593464472185758</v>
      </c>
      <c r="M86" s="6"/>
    </row>
    <row r="87" spans="1:13" x14ac:dyDescent="0.4">
      <c r="A87" s="11"/>
      <c r="B87" s="169">
        <v>328</v>
      </c>
      <c r="C87" s="56" t="s">
        <v>96</v>
      </c>
      <c r="D87" s="54">
        <v>675.58699999999999</v>
      </c>
      <c r="E87" s="54">
        <v>513.23099999999999</v>
      </c>
      <c r="F87" s="13">
        <f t="shared" si="6"/>
        <v>131.63409848586699</v>
      </c>
      <c r="G87" s="164">
        <f t="shared" si="7"/>
        <v>3.7601902091393834E-3</v>
      </c>
      <c r="H87" s="54">
        <v>2166.3470000000002</v>
      </c>
      <c r="I87" s="54">
        <v>1680.5419999999999</v>
      </c>
      <c r="J87" s="162">
        <f t="shared" si="5"/>
        <v>128.90763813103158</v>
      </c>
      <c r="K87" s="163">
        <f t="shared" si="8"/>
        <v>2.206618204827556E-3</v>
      </c>
      <c r="L87" s="164">
        <f t="shared" si="9"/>
        <v>31.185539528062677</v>
      </c>
      <c r="M87" s="6"/>
    </row>
    <row r="88" spans="1:13" x14ac:dyDescent="0.4">
      <c r="A88" s="11"/>
      <c r="B88" s="169">
        <v>329</v>
      </c>
      <c r="C88" s="56" t="s">
        <v>97</v>
      </c>
      <c r="D88" s="54">
        <v>249.792</v>
      </c>
      <c r="E88" s="54">
        <v>124.767</v>
      </c>
      <c r="F88" s="13">
        <f t="shared" si="6"/>
        <v>200.20678544807521</v>
      </c>
      <c r="G88" s="164">
        <f t="shared" si="7"/>
        <v>1.3902953027831277E-3</v>
      </c>
      <c r="H88" s="54">
        <v>1128.546</v>
      </c>
      <c r="I88" s="54">
        <v>683.32500000000005</v>
      </c>
      <c r="J88" s="162">
        <f t="shared" si="5"/>
        <v>165.15508725716165</v>
      </c>
      <c r="K88" s="163">
        <f t="shared" si="8"/>
        <v>1.1495250523509478E-3</v>
      </c>
      <c r="L88" s="164">
        <f t="shared" si="9"/>
        <v>22.13396706913143</v>
      </c>
      <c r="M88" s="6"/>
    </row>
    <row r="89" spans="1:13" x14ac:dyDescent="0.4">
      <c r="A89" s="11"/>
      <c r="B89" s="169">
        <v>330</v>
      </c>
      <c r="C89" s="56" t="s">
        <v>98</v>
      </c>
      <c r="D89" s="54">
        <v>580.00800000000004</v>
      </c>
      <c r="E89" s="54">
        <v>317.33600000000001</v>
      </c>
      <c r="F89" s="13">
        <f t="shared" si="6"/>
        <v>182.77409433534174</v>
      </c>
      <c r="G89" s="164">
        <f t="shared" si="7"/>
        <v>3.2282154671752356E-3</v>
      </c>
      <c r="H89" s="54">
        <v>1654.0540000000001</v>
      </c>
      <c r="I89" s="54">
        <v>1164.7329999999999</v>
      </c>
      <c r="J89" s="162">
        <f t="shared" si="5"/>
        <v>142.01143094597649</v>
      </c>
      <c r="K89" s="163">
        <f t="shared" si="8"/>
        <v>1.6848019583971718E-3</v>
      </c>
      <c r="L89" s="164">
        <f t="shared" si="9"/>
        <v>35.065844283197528</v>
      </c>
      <c r="M89" s="6"/>
    </row>
    <row r="90" spans="1:13" x14ac:dyDescent="0.4">
      <c r="A90" s="11"/>
      <c r="B90" s="169">
        <v>331</v>
      </c>
      <c r="C90" s="56" t="s">
        <v>99</v>
      </c>
      <c r="D90" s="54">
        <v>463.29</v>
      </c>
      <c r="E90" s="54">
        <v>230.20699999999999</v>
      </c>
      <c r="F90" s="13">
        <f t="shared" si="6"/>
        <v>201.24931040324577</v>
      </c>
      <c r="G90" s="164">
        <f t="shared" si="7"/>
        <v>2.5785850260472525E-3</v>
      </c>
      <c r="H90" s="54">
        <v>1450.5440000000001</v>
      </c>
      <c r="I90" s="54">
        <v>619.13599999999997</v>
      </c>
      <c r="J90" s="162">
        <f t="shared" si="5"/>
        <v>234.28519743642755</v>
      </c>
      <c r="K90" s="163">
        <f t="shared" si="8"/>
        <v>1.4775088189026883E-3</v>
      </c>
      <c r="L90" s="164">
        <f t="shared" si="9"/>
        <v>31.939051831588699</v>
      </c>
      <c r="M90" s="6"/>
    </row>
    <row r="91" spans="1:13" x14ac:dyDescent="0.4">
      <c r="A91" s="11"/>
      <c r="B91" s="169">
        <v>332</v>
      </c>
      <c r="C91" s="56" t="s">
        <v>100</v>
      </c>
      <c r="D91" s="54">
        <v>29.652000000000001</v>
      </c>
      <c r="E91" s="54">
        <v>22.132999999999999</v>
      </c>
      <c r="F91" s="13">
        <f t="shared" si="6"/>
        <v>133.97189716712603</v>
      </c>
      <c r="G91" s="164">
        <f t="shared" si="7"/>
        <v>1.6503745643625618E-4</v>
      </c>
      <c r="H91" s="54">
        <v>361.95400000000001</v>
      </c>
      <c r="I91" s="54">
        <v>177.684</v>
      </c>
      <c r="J91" s="162">
        <f t="shared" si="5"/>
        <v>203.70658022106659</v>
      </c>
      <c r="K91" s="163">
        <f t="shared" si="8"/>
        <v>3.6868252671901276E-4</v>
      </c>
      <c r="L91" s="164">
        <f t="shared" si="9"/>
        <v>8.1922012189394238</v>
      </c>
      <c r="M91" s="6"/>
    </row>
    <row r="92" spans="1:13" x14ac:dyDescent="0.4">
      <c r="A92" s="11"/>
      <c r="B92" s="169">
        <v>333</v>
      </c>
      <c r="C92" s="56" t="s">
        <v>101</v>
      </c>
      <c r="D92" s="54">
        <v>90.881</v>
      </c>
      <c r="E92" s="54">
        <v>67.468999999999994</v>
      </c>
      <c r="F92" s="13">
        <f t="shared" si="6"/>
        <v>134.7003809156798</v>
      </c>
      <c r="G92" s="164">
        <f t="shared" si="7"/>
        <v>5.0582655734464441E-4</v>
      </c>
      <c r="H92" s="54">
        <v>554.39599999999996</v>
      </c>
      <c r="I92" s="54">
        <v>506.17700000000002</v>
      </c>
      <c r="J92" s="162">
        <f t="shared" si="5"/>
        <v>109.52611438291346</v>
      </c>
      <c r="K92" s="163">
        <f t="shared" si="8"/>
        <v>5.6470191815234476E-4</v>
      </c>
      <c r="L92" s="164">
        <f t="shared" si="9"/>
        <v>16.392795041811269</v>
      </c>
      <c r="M92" s="6"/>
    </row>
    <row r="93" spans="1:13" x14ac:dyDescent="0.4">
      <c r="A93" s="11"/>
      <c r="B93" s="169">
        <v>334</v>
      </c>
      <c r="C93" s="56" t="s">
        <v>102</v>
      </c>
      <c r="D93" s="54">
        <v>11.946</v>
      </c>
      <c r="E93" s="54">
        <v>10.481999999999999</v>
      </c>
      <c r="F93" s="13">
        <f t="shared" si="6"/>
        <v>113.96680022896395</v>
      </c>
      <c r="G93" s="164">
        <f t="shared" si="7"/>
        <v>6.6489189754064356E-5</v>
      </c>
      <c r="H93" s="54">
        <v>40.026000000000003</v>
      </c>
      <c r="I93" s="54">
        <v>41.898000000000003</v>
      </c>
      <c r="J93" s="162">
        <f t="shared" si="5"/>
        <v>95.532006301016764</v>
      </c>
      <c r="K93" s="163">
        <f t="shared" si="8"/>
        <v>4.0770061428952864E-5</v>
      </c>
      <c r="L93" s="164">
        <f t="shared" si="9"/>
        <v>29.845600359766149</v>
      </c>
      <c r="M93" s="6"/>
    </row>
    <row r="94" spans="1:13" x14ac:dyDescent="0.4">
      <c r="A94" s="11"/>
      <c r="B94" s="169">
        <v>335</v>
      </c>
      <c r="C94" s="56" t="s">
        <v>103</v>
      </c>
      <c r="D94" s="54">
        <v>168.95</v>
      </c>
      <c r="E94" s="54">
        <v>136.91900000000001</v>
      </c>
      <c r="F94" s="13">
        <f t="shared" si="6"/>
        <v>123.3941235328917</v>
      </c>
      <c r="G94" s="164">
        <f t="shared" si="7"/>
        <v>9.403439317720721E-4</v>
      </c>
      <c r="H94" s="54">
        <v>861.80499999999995</v>
      </c>
      <c r="I94" s="54">
        <v>387.68700000000001</v>
      </c>
      <c r="J94" s="162">
        <f t="shared" si="5"/>
        <v>222.29401553314915</v>
      </c>
      <c r="K94" s="163">
        <f t="shared" si="8"/>
        <v>8.7782548318040079E-4</v>
      </c>
      <c r="L94" s="164">
        <f t="shared" si="9"/>
        <v>19.604202806899472</v>
      </c>
      <c r="M94" s="6"/>
    </row>
    <row r="95" spans="1:13" x14ac:dyDescent="0.4">
      <c r="A95" s="11"/>
      <c r="B95" s="169">
        <v>336</v>
      </c>
      <c r="C95" s="56" t="s">
        <v>104</v>
      </c>
      <c r="D95" s="54">
        <v>176.48</v>
      </c>
      <c r="E95" s="54">
        <v>122.895</v>
      </c>
      <c r="F95" s="13">
        <f t="shared" si="6"/>
        <v>143.60226209365717</v>
      </c>
      <c r="G95" s="164">
        <f t="shared" si="7"/>
        <v>9.8225449588123875E-4</v>
      </c>
      <c r="H95" s="54">
        <v>677.25300000000004</v>
      </c>
      <c r="I95" s="54">
        <v>513.08799999999997</v>
      </c>
      <c r="J95" s="162">
        <f t="shared" si="5"/>
        <v>131.99548615442188</v>
      </c>
      <c r="K95" s="163">
        <f t="shared" si="8"/>
        <v>6.8984276252792229E-4</v>
      </c>
      <c r="L95" s="164">
        <f t="shared" si="9"/>
        <v>26.058208675339937</v>
      </c>
      <c r="M95" s="6"/>
    </row>
    <row r="96" spans="1:13" x14ac:dyDescent="0.4">
      <c r="A96" s="11"/>
      <c r="B96" s="169">
        <v>337</v>
      </c>
      <c r="C96" s="56" t="s">
        <v>105</v>
      </c>
      <c r="D96" s="54">
        <v>38.19</v>
      </c>
      <c r="E96" s="54">
        <v>11.065</v>
      </c>
      <c r="F96" s="13">
        <f t="shared" si="6"/>
        <v>345.14234071396294</v>
      </c>
      <c r="G96" s="164">
        <f t="shared" si="7"/>
        <v>2.1255835900784511E-4</v>
      </c>
      <c r="H96" s="54">
        <v>323.52100000000002</v>
      </c>
      <c r="I96" s="54">
        <v>164.065</v>
      </c>
      <c r="J96" s="162">
        <f t="shared" si="5"/>
        <v>197.19074756956084</v>
      </c>
      <c r="K96" s="163">
        <f t="shared" si="8"/>
        <v>3.2953507828801929E-4</v>
      </c>
      <c r="L96" s="164">
        <f t="shared" si="9"/>
        <v>11.804488734888924</v>
      </c>
      <c r="M96" s="6"/>
    </row>
    <row r="97" spans="1:13" x14ac:dyDescent="0.4">
      <c r="A97" s="11"/>
      <c r="B97" s="169">
        <v>338</v>
      </c>
      <c r="C97" s="56" t="s">
        <v>106</v>
      </c>
      <c r="D97" s="59"/>
      <c r="E97" s="59">
        <v>1.133</v>
      </c>
      <c r="F97" s="13" t="s">
        <v>344</v>
      </c>
      <c r="G97" s="164"/>
      <c r="H97" s="54">
        <v>216.81200000000001</v>
      </c>
      <c r="I97" s="54">
        <v>127.538</v>
      </c>
      <c r="J97" s="162">
        <f>H97/I97*100</f>
        <v>169.99796139189888</v>
      </c>
      <c r="K97" s="163">
        <f t="shared" si="8"/>
        <v>2.2084241639269797E-4</v>
      </c>
      <c r="L97" s="164">
        <f>D97/H97*100</f>
        <v>0</v>
      </c>
      <c r="M97" s="6"/>
    </row>
    <row r="98" spans="1:13" x14ac:dyDescent="0.4">
      <c r="A98" s="11"/>
      <c r="B98" s="169">
        <v>401</v>
      </c>
      <c r="C98" s="56" t="s">
        <v>107</v>
      </c>
      <c r="D98" s="54">
        <v>39392.745999999999</v>
      </c>
      <c r="E98" s="54">
        <v>23690.056</v>
      </c>
      <c r="F98" s="13">
        <f t="shared" si="6"/>
        <v>166.28388721411213</v>
      </c>
      <c r="G98" s="164">
        <f t="shared" si="7"/>
        <v>0.21925261708753219</v>
      </c>
      <c r="H98" s="54">
        <v>179033.041</v>
      </c>
      <c r="I98" s="54">
        <v>133519.82199999999</v>
      </c>
      <c r="J98" s="162">
        <f t="shared" si="5"/>
        <v>134.08723762378892</v>
      </c>
      <c r="K98" s="163">
        <f t="shared" si="8"/>
        <v>0.1823611672258591</v>
      </c>
      <c r="L98" s="164">
        <f t="shared" si="9"/>
        <v>22.0030592006757</v>
      </c>
      <c r="M98" s="6"/>
    </row>
    <row r="99" spans="1:13" x14ac:dyDescent="0.4">
      <c r="A99" s="11"/>
      <c r="B99" s="169">
        <v>402</v>
      </c>
      <c r="C99" s="56" t="s">
        <v>108</v>
      </c>
      <c r="D99" s="54">
        <v>3113.518</v>
      </c>
      <c r="E99" s="54">
        <v>1209.3399999999999</v>
      </c>
      <c r="F99" s="13">
        <f t="shared" si="6"/>
        <v>257.45596771792879</v>
      </c>
      <c r="G99" s="164">
        <f t="shared" si="7"/>
        <v>1.7329255742900965E-2</v>
      </c>
      <c r="H99" s="54">
        <v>4463.9660000000003</v>
      </c>
      <c r="I99" s="54">
        <v>1998.635</v>
      </c>
      <c r="J99" s="162">
        <f t="shared" si="5"/>
        <v>223.35073687791919</v>
      </c>
      <c r="K99" s="163">
        <f t="shared" si="8"/>
        <v>4.5469486842741472E-3</v>
      </c>
      <c r="L99" s="164">
        <f t="shared" si="9"/>
        <v>69.74779825832006</v>
      </c>
      <c r="M99" s="6"/>
    </row>
    <row r="100" spans="1:13" x14ac:dyDescent="0.4">
      <c r="A100" s="11"/>
      <c r="B100" s="169">
        <v>403</v>
      </c>
      <c r="C100" s="56" t="s">
        <v>109</v>
      </c>
      <c r="D100" s="54">
        <v>2082.6959999999999</v>
      </c>
      <c r="E100" s="54">
        <v>1714.2439999999999</v>
      </c>
      <c r="F100" s="13">
        <f t="shared" si="6"/>
        <v>121.49355634320436</v>
      </c>
      <c r="G100" s="164">
        <f t="shared" si="7"/>
        <v>1.1591894319774887E-2</v>
      </c>
      <c r="H100" s="54">
        <v>12696.486000000001</v>
      </c>
      <c r="I100" s="54">
        <v>9148.8089999999993</v>
      </c>
      <c r="J100" s="162">
        <f t="shared" si="5"/>
        <v>138.77747365804666</v>
      </c>
      <c r="K100" s="163">
        <f t="shared" si="8"/>
        <v>1.2932506724425126E-2</v>
      </c>
      <c r="L100" s="164">
        <f t="shared" si="9"/>
        <v>16.403719895410429</v>
      </c>
      <c r="M100" s="6"/>
    </row>
    <row r="101" spans="1:13" x14ac:dyDescent="0.4">
      <c r="A101" s="11"/>
      <c r="B101" s="169">
        <v>404</v>
      </c>
      <c r="C101" s="56" t="s">
        <v>110</v>
      </c>
      <c r="D101" s="54">
        <v>1580.336</v>
      </c>
      <c r="E101" s="54">
        <v>1250.277</v>
      </c>
      <c r="F101" s="13">
        <f t="shared" si="6"/>
        <v>126.39887001040569</v>
      </c>
      <c r="G101" s="164">
        <f t="shared" si="7"/>
        <v>8.7958530201891049E-3</v>
      </c>
      <c r="H101" s="54">
        <v>8902.5149999999994</v>
      </c>
      <c r="I101" s="54">
        <v>6427.6369999999997</v>
      </c>
      <c r="J101" s="162">
        <f t="shared" si="5"/>
        <v>138.50369894877386</v>
      </c>
      <c r="K101" s="163">
        <f t="shared" si="8"/>
        <v>9.0680078804320757E-3</v>
      </c>
      <c r="L101" s="164">
        <f t="shared" si="9"/>
        <v>17.751567955796762</v>
      </c>
      <c r="M101" s="6"/>
    </row>
    <row r="102" spans="1:13" x14ac:dyDescent="0.4">
      <c r="A102" s="11"/>
      <c r="B102" s="169">
        <v>405</v>
      </c>
      <c r="C102" s="56" t="s">
        <v>111</v>
      </c>
      <c r="D102" s="54">
        <v>401.964</v>
      </c>
      <c r="E102" s="54">
        <v>279.54000000000002</v>
      </c>
      <c r="F102" s="13">
        <f t="shared" si="6"/>
        <v>143.79480575230735</v>
      </c>
      <c r="G102" s="164">
        <f t="shared" si="7"/>
        <v>2.2372560413780954E-3</v>
      </c>
      <c r="H102" s="54">
        <v>605.375</v>
      </c>
      <c r="I102" s="54">
        <v>425.65800000000002</v>
      </c>
      <c r="J102" s="162">
        <f t="shared" si="5"/>
        <v>142.22098492216756</v>
      </c>
      <c r="K102" s="163">
        <f t="shared" si="8"/>
        <v>6.1662858985540251E-4</v>
      </c>
      <c r="L102" s="164">
        <f t="shared" si="9"/>
        <v>66.399174065661782</v>
      </c>
      <c r="M102" s="6"/>
    </row>
    <row r="103" spans="1:13" x14ac:dyDescent="0.4">
      <c r="A103" s="11"/>
      <c r="B103" s="169">
        <v>406</v>
      </c>
      <c r="C103" s="56" t="s">
        <v>112</v>
      </c>
      <c r="D103" s="54">
        <v>11861.058999999999</v>
      </c>
      <c r="E103" s="54">
        <v>7508.0720000000001</v>
      </c>
      <c r="F103" s="13">
        <f t="shared" si="6"/>
        <v>157.97742749403574</v>
      </c>
      <c r="G103" s="164">
        <f t="shared" si="7"/>
        <v>6.6016424119801839E-2</v>
      </c>
      <c r="H103" s="54">
        <v>70694.260999999999</v>
      </c>
      <c r="I103" s="54">
        <v>47759.019</v>
      </c>
      <c r="J103" s="162">
        <f t="shared" si="5"/>
        <v>148.02284988307653</v>
      </c>
      <c r="K103" s="163">
        <f t="shared" si="8"/>
        <v>7.2008428612512526E-2</v>
      </c>
      <c r="L103" s="164">
        <f t="shared" si="9"/>
        <v>16.777965894572404</v>
      </c>
      <c r="M103" s="6"/>
    </row>
    <row r="104" spans="1:13" x14ac:dyDescent="0.4">
      <c r="A104" s="11"/>
      <c r="B104" s="169">
        <v>407</v>
      </c>
      <c r="C104" s="56" t="s">
        <v>113</v>
      </c>
      <c r="D104" s="54">
        <v>28383.644</v>
      </c>
      <c r="E104" s="54">
        <v>19010.791000000001</v>
      </c>
      <c r="F104" s="13">
        <f t="shared" si="6"/>
        <v>149.30280386544672</v>
      </c>
      <c r="G104" s="164">
        <f t="shared" si="7"/>
        <v>0.15797802543343464</v>
      </c>
      <c r="H104" s="54">
        <v>97198.982000000004</v>
      </c>
      <c r="I104" s="54">
        <v>77186.108999999997</v>
      </c>
      <c r="J104" s="162">
        <f t="shared" si="5"/>
        <v>125.92807599616145</v>
      </c>
      <c r="K104" s="163">
        <f t="shared" si="8"/>
        <v>9.9005857866678745E-2</v>
      </c>
      <c r="L104" s="164">
        <f t="shared" si="9"/>
        <v>29.201585670928115</v>
      </c>
      <c r="M104" s="6"/>
    </row>
    <row r="105" spans="1:13" x14ac:dyDescent="0.4">
      <c r="A105" s="11"/>
      <c r="B105" s="169">
        <v>408</v>
      </c>
      <c r="C105" s="56" t="s">
        <v>114</v>
      </c>
      <c r="D105" s="54">
        <v>7113.4610000000002</v>
      </c>
      <c r="E105" s="54">
        <v>3744.761</v>
      </c>
      <c r="F105" s="13">
        <f t="shared" si="6"/>
        <v>189.95767687176831</v>
      </c>
      <c r="G105" s="164">
        <f t="shared" si="7"/>
        <v>3.9592186358374054E-2</v>
      </c>
      <c r="H105" s="54">
        <v>17385.059000000001</v>
      </c>
      <c r="I105" s="54">
        <v>10350.921</v>
      </c>
      <c r="J105" s="162">
        <f t="shared" si="5"/>
        <v>167.95663883436075</v>
      </c>
      <c r="K105" s="163">
        <f t="shared" si="8"/>
        <v>1.7708237729874829E-2</v>
      </c>
      <c r="L105" s="164">
        <f t="shared" si="9"/>
        <v>40.917094385472033</v>
      </c>
      <c r="M105" s="6"/>
    </row>
    <row r="106" spans="1:13" x14ac:dyDescent="0.4">
      <c r="A106" s="11"/>
      <c r="B106" s="169">
        <v>409</v>
      </c>
      <c r="C106" s="56" t="s">
        <v>115</v>
      </c>
      <c r="D106" s="54">
        <v>39683.69</v>
      </c>
      <c r="E106" s="54">
        <v>34152.883999999998</v>
      </c>
      <c r="F106" s="13">
        <f t="shared" si="6"/>
        <v>116.19425756255315</v>
      </c>
      <c r="G106" s="164">
        <f t="shared" si="7"/>
        <v>0.22087195668436854</v>
      </c>
      <c r="H106" s="54">
        <v>301032.01400000002</v>
      </c>
      <c r="I106" s="54">
        <v>203078.47500000001</v>
      </c>
      <c r="J106" s="162">
        <f t="shared" si="5"/>
        <v>148.23432862591665</v>
      </c>
      <c r="K106" s="163">
        <f t="shared" si="8"/>
        <v>0.30662803434920799</v>
      </c>
      <c r="L106" s="164">
        <f t="shared" si="9"/>
        <v>13.182548086065024</v>
      </c>
      <c r="M106" s="6"/>
    </row>
    <row r="107" spans="1:13" x14ac:dyDescent="0.4">
      <c r="A107" s="11"/>
      <c r="B107" s="169">
        <v>410</v>
      </c>
      <c r="C107" s="56" t="s">
        <v>116</v>
      </c>
      <c r="D107" s="54">
        <v>234097.44699999999</v>
      </c>
      <c r="E107" s="54">
        <v>192762.85500000001</v>
      </c>
      <c r="F107" s="13">
        <f t="shared" si="6"/>
        <v>121.44323500500134</v>
      </c>
      <c r="G107" s="164">
        <f t="shared" si="7"/>
        <v>1.3029423718838962</v>
      </c>
      <c r="H107" s="54">
        <v>567386.01100000006</v>
      </c>
      <c r="I107" s="54">
        <v>459618.03899999999</v>
      </c>
      <c r="J107" s="162">
        <f t="shared" si="5"/>
        <v>123.44728945680048</v>
      </c>
      <c r="K107" s="163">
        <f t="shared" si="8"/>
        <v>0.57793340634583845</v>
      </c>
      <c r="L107" s="164">
        <f t="shared" si="9"/>
        <v>41.258938793258324</v>
      </c>
      <c r="M107" s="6"/>
    </row>
    <row r="108" spans="1:13" x14ac:dyDescent="0.4">
      <c r="A108" s="11"/>
      <c r="B108" s="169">
        <v>411</v>
      </c>
      <c r="C108" s="56" t="s">
        <v>117</v>
      </c>
      <c r="D108" s="54">
        <v>3808.7429999999999</v>
      </c>
      <c r="E108" s="54">
        <v>2820.6010000000001</v>
      </c>
      <c r="F108" s="13">
        <f t="shared" si="6"/>
        <v>135.03303019462874</v>
      </c>
      <c r="G108" s="164">
        <f t="shared" si="7"/>
        <v>2.1198747367442185E-2</v>
      </c>
      <c r="H108" s="54">
        <v>12161.403</v>
      </c>
      <c r="I108" s="54">
        <v>9611.9279999999999</v>
      </c>
      <c r="J108" s="162">
        <f t="shared" si="5"/>
        <v>126.52407508670478</v>
      </c>
      <c r="K108" s="163">
        <f t="shared" si="8"/>
        <v>1.2387476824370448E-2</v>
      </c>
      <c r="L108" s="164">
        <f t="shared" si="9"/>
        <v>31.318286220759234</v>
      </c>
      <c r="M108" s="6"/>
    </row>
    <row r="109" spans="1:13" x14ac:dyDescent="0.4">
      <c r="A109" s="11"/>
      <c r="B109" s="169">
        <v>412</v>
      </c>
      <c r="C109" s="56" t="s">
        <v>118</v>
      </c>
      <c r="D109" s="54">
        <v>2141.5039999999999</v>
      </c>
      <c r="E109" s="54">
        <v>2116.2530000000002</v>
      </c>
      <c r="F109" s="13">
        <f t="shared" si="6"/>
        <v>101.19319381945353</v>
      </c>
      <c r="G109" s="164">
        <f t="shared" si="7"/>
        <v>1.1919208589911924E-2</v>
      </c>
      <c r="H109" s="54">
        <v>9250.3790000000008</v>
      </c>
      <c r="I109" s="54">
        <v>7271.3019999999997</v>
      </c>
      <c r="J109" s="162">
        <f t="shared" si="5"/>
        <v>127.21764272753356</v>
      </c>
      <c r="K109" s="163">
        <f t="shared" si="8"/>
        <v>9.4223384817642419E-3</v>
      </c>
      <c r="L109" s="164">
        <f t="shared" si="9"/>
        <v>23.150446051994191</v>
      </c>
      <c r="M109" s="6"/>
    </row>
    <row r="110" spans="1:13" x14ac:dyDescent="0.4">
      <c r="A110" s="11"/>
      <c r="B110" s="169">
        <v>413</v>
      </c>
      <c r="C110" s="56" t="s">
        <v>119</v>
      </c>
      <c r="D110" s="54">
        <v>85543.796000000002</v>
      </c>
      <c r="E110" s="54">
        <v>59127.741000000002</v>
      </c>
      <c r="F110" s="13">
        <f t="shared" si="6"/>
        <v>144.67624596041983</v>
      </c>
      <c r="G110" s="164">
        <f t="shared" si="7"/>
        <v>0.47612068345278519</v>
      </c>
      <c r="H110" s="54">
        <v>124596.87699999999</v>
      </c>
      <c r="I110" s="54">
        <v>95498.498999999996</v>
      </c>
      <c r="J110" s="162">
        <f t="shared" si="5"/>
        <v>130.46998466436631</v>
      </c>
      <c r="K110" s="163">
        <f t="shared" si="8"/>
        <v>0.12691306473656333</v>
      </c>
      <c r="L110" s="164">
        <f t="shared" si="9"/>
        <v>68.6564527616531</v>
      </c>
      <c r="M110" s="6"/>
    </row>
    <row r="111" spans="1:13" x14ac:dyDescent="0.4">
      <c r="A111" s="11"/>
      <c r="B111" s="169">
        <v>414</v>
      </c>
      <c r="C111" s="56" t="s">
        <v>120</v>
      </c>
      <c r="D111" s="171"/>
      <c r="E111" s="171"/>
      <c r="F111" s="13"/>
      <c r="G111" s="164"/>
      <c r="H111" s="54"/>
      <c r="I111" s="54">
        <v>4.8869999999999996</v>
      </c>
      <c r="J111" s="162" t="s">
        <v>344</v>
      </c>
      <c r="K111" s="163"/>
      <c r="L111" s="164"/>
      <c r="M111" s="6"/>
    </row>
    <row r="112" spans="1:13" ht="19.5" thickBot="1" x14ac:dyDescent="0.45">
      <c r="A112" s="20" t="s">
        <v>121</v>
      </c>
      <c r="B112" s="21" t="s">
        <v>122</v>
      </c>
      <c r="C112" s="22"/>
      <c r="D112" s="64">
        <f>SUM(D66:D111)</f>
        <v>1044407.143</v>
      </c>
      <c r="E112" s="52">
        <f>SUM(E66:E111)</f>
        <v>788989.05100000009</v>
      </c>
      <c r="F112" s="25">
        <f t="shared" ref="F112:F174" si="10">D112/E112*100</f>
        <v>132.37283098875346</v>
      </c>
      <c r="G112" s="24">
        <f t="shared" si="7"/>
        <v>5.8129737746046564</v>
      </c>
      <c r="H112" s="79">
        <f>SUM(H66:H111)</f>
        <v>3736879.9540000004</v>
      </c>
      <c r="I112" s="51">
        <f>SUM(I66:I111)</f>
        <v>3086076.9819999989</v>
      </c>
      <c r="J112" s="25">
        <f t="shared" si="5"/>
        <v>121.08835832015552</v>
      </c>
      <c r="K112" s="26">
        <f t="shared" si="8"/>
        <v>3.8063465067007085</v>
      </c>
      <c r="L112" s="24">
        <f t="shared" si="9"/>
        <v>27.948640466281351</v>
      </c>
      <c r="M112" s="6"/>
    </row>
    <row r="113" spans="1:13" x14ac:dyDescent="0.4">
      <c r="A113" s="27" t="s">
        <v>123</v>
      </c>
      <c r="B113" s="153">
        <v>201</v>
      </c>
      <c r="C113" s="170" t="s">
        <v>124</v>
      </c>
      <c r="D113" s="66">
        <v>6325.5510000000004</v>
      </c>
      <c r="E113" s="66">
        <v>3844.6030000000001</v>
      </c>
      <c r="F113" s="10">
        <f t="shared" si="10"/>
        <v>164.53066805597354</v>
      </c>
      <c r="G113" s="160">
        <f t="shared" si="7"/>
        <v>3.5206827451700277E-2</v>
      </c>
      <c r="H113" s="53">
        <v>9013.35</v>
      </c>
      <c r="I113" s="53">
        <v>6193.6549999999997</v>
      </c>
      <c r="J113" s="158">
        <f t="shared" si="5"/>
        <v>145.52554186502155</v>
      </c>
      <c r="K113" s="159">
        <f t="shared" si="8"/>
        <v>9.1809032424087431E-3</v>
      </c>
      <c r="L113" s="160">
        <f t="shared" si="9"/>
        <v>70.179799963387651</v>
      </c>
      <c r="M113" s="6"/>
    </row>
    <row r="114" spans="1:13" x14ac:dyDescent="0.4">
      <c r="A114" s="11"/>
      <c r="B114" s="169">
        <v>202</v>
      </c>
      <c r="C114" s="56" t="s">
        <v>125</v>
      </c>
      <c r="D114" s="54">
        <v>57388.586000000003</v>
      </c>
      <c r="E114" s="54">
        <v>46594.741999999998</v>
      </c>
      <c r="F114" s="13">
        <f t="shared" si="10"/>
        <v>123.16536917405831</v>
      </c>
      <c r="G114" s="164">
        <f t="shared" si="7"/>
        <v>0.3194140787101491</v>
      </c>
      <c r="H114" s="54">
        <v>131525.92199999999</v>
      </c>
      <c r="I114" s="54">
        <v>110792.469</v>
      </c>
      <c r="J114" s="162">
        <f t="shared" si="5"/>
        <v>118.71377467000939</v>
      </c>
      <c r="K114" s="163">
        <f t="shared" si="8"/>
        <v>0.13397091689001306</v>
      </c>
      <c r="L114" s="164">
        <f t="shared" si="9"/>
        <v>43.632909108213667</v>
      </c>
      <c r="M114" s="6"/>
    </row>
    <row r="115" spans="1:13" x14ac:dyDescent="0.4">
      <c r="A115" s="11"/>
      <c r="B115" s="169">
        <v>203</v>
      </c>
      <c r="C115" s="56" t="s">
        <v>126</v>
      </c>
      <c r="D115" s="54">
        <v>78562.396999999997</v>
      </c>
      <c r="E115" s="54">
        <v>47029.828999999998</v>
      </c>
      <c r="F115" s="13">
        <f t="shared" si="10"/>
        <v>167.04801754648096</v>
      </c>
      <c r="G115" s="164">
        <f t="shared" si="7"/>
        <v>0.43726352935435597</v>
      </c>
      <c r="H115" s="54">
        <v>189962.98199999999</v>
      </c>
      <c r="I115" s="54">
        <v>145369.85</v>
      </c>
      <c r="J115" s="162">
        <f t="shared" si="5"/>
        <v>130.675640100062</v>
      </c>
      <c r="K115" s="163">
        <f t="shared" si="8"/>
        <v>0.19349428984577691</v>
      </c>
      <c r="L115" s="164">
        <f t="shared" si="9"/>
        <v>41.356687588742943</v>
      </c>
      <c r="M115" s="6"/>
    </row>
    <row r="116" spans="1:13" x14ac:dyDescent="0.4">
      <c r="A116" s="11"/>
      <c r="B116" s="169">
        <v>204</v>
      </c>
      <c r="C116" s="56" t="s">
        <v>127</v>
      </c>
      <c r="D116" s="54">
        <v>22535.468000000001</v>
      </c>
      <c r="E116" s="54">
        <v>22131.058000000001</v>
      </c>
      <c r="F116" s="13">
        <f t="shared" si="10"/>
        <v>101.8273414673623</v>
      </c>
      <c r="G116" s="164">
        <f t="shared" si="7"/>
        <v>0.12542817746933244</v>
      </c>
      <c r="H116" s="54">
        <v>75191.186000000002</v>
      </c>
      <c r="I116" s="54">
        <v>62749.565000000002</v>
      </c>
      <c r="J116" s="162">
        <f t="shared" si="5"/>
        <v>119.82742191121164</v>
      </c>
      <c r="K116" s="163">
        <f t="shared" si="8"/>
        <v>7.6588948986554245E-2</v>
      </c>
      <c r="L116" s="164">
        <f t="shared" si="9"/>
        <v>29.970890471125166</v>
      </c>
      <c r="M116" s="6"/>
    </row>
    <row r="117" spans="1:13" x14ac:dyDescent="0.4">
      <c r="A117" s="11"/>
      <c r="B117" s="169">
        <v>205</v>
      </c>
      <c r="C117" s="56" t="s">
        <v>128</v>
      </c>
      <c r="D117" s="54">
        <v>254325.22899999999</v>
      </c>
      <c r="E117" s="54">
        <v>247583.334</v>
      </c>
      <c r="F117" s="13">
        <f t="shared" si="10"/>
        <v>102.72308111013643</v>
      </c>
      <c r="G117" s="164">
        <f t="shared" si="7"/>
        <v>1.4155264029990684</v>
      </c>
      <c r="H117" s="54">
        <v>1449820.4990000001</v>
      </c>
      <c r="I117" s="54">
        <v>1137751.048</v>
      </c>
      <c r="J117" s="162">
        <f t="shared" si="5"/>
        <v>127.42862347159097</v>
      </c>
      <c r="K117" s="163">
        <f t="shared" si="8"/>
        <v>1.4767718684151574</v>
      </c>
      <c r="L117" s="164">
        <f t="shared" si="9"/>
        <v>17.541842536742887</v>
      </c>
      <c r="M117" s="6"/>
    </row>
    <row r="118" spans="1:13" x14ac:dyDescent="0.4">
      <c r="A118" s="11"/>
      <c r="B118" s="169">
        <v>206</v>
      </c>
      <c r="C118" s="56" t="s">
        <v>129</v>
      </c>
      <c r="D118" s="54">
        <v>58251.851999999999</v>
      </c>
      <c r="E118" s="54">
        <v>29484.51</v>
      </c>
      <c r="F118" s="13">
        <f t="shared" si="10"/>
        <v>197.56764484130821</v>
      </c>
      <c r="G118" s="164">
        <f t="shared" si="7"/>
        <v>0.32421885494338465</v>
      </c>
      <c r="H118" s="54">
        <v>326888.22700000001</v>
      </c>
      <c r="I118" s="54">
        <v>110927.101</v>
      </c>
      <c r="J118" s="162">
        <f t="shared" si="5"/>
        <v>294.68743350644314</v>
      </c>
      <c r="K118" s="163">
        <f t="shared" si="8"/>
        <v>0.33296490019466068</v>
      </c>
      <c r="L118" s="164">
        <f t="shared" si="9"/>
        <v>17.82011317281243</v>
      </c>
      <c r="M118" s="6"/>
    </row>
    <row r="119" spans="1:13" x14ac:dyDescent="0.4">
      <c r="A119" s="11"/>
      <c r="B119" s="169">
        <v>207</v>
      </c>
      <c r="C119" s="56" t="s">
        <v>130</v>
      </c>
      <c r="D119" s="54">
        <v>243251.57399999999</v>
      </c>
      <c r="E119" s="54">
        <v>242896.49600000001</v>
      </c>
      <c r="F119" s="13">
        <f t="shared" si="10"/>
        <v>100.14618490009011</v>
      </c>
      <c r="G119" s="164">
        <f t="shared" si="7"/>
        <v>1.353892521485085</v>
      </c>
      <c r="H119" s="54">
        <v>1627204.362</v>
      </c>
      <c r="I119" s="54">
        <v>1381753.7050000001</v>
      </c>
      <c r="J119" s="162">
        <f t="shared" si="5"/>
        <v>117.76370536310591</v>
      </c>
      <c r="K119" s="163">
        <f t="shared" si="8"/>
        <v>1.6574532003247902</v>
      </c>
      <c r="L119" s="164">
        <f t="shared" si="9"/>
        <v>14.949048790713604</v>
      </c>
      <c r="M119" s="6"/>
    </row>
    <row r="120" spans="1:13" x14ac:dyDescent="0.4">
      <c r="A120" s="11"/>
      <c r="B120" s="169">
        <v>208</v>
      </c>
      <c r="C120" s="56" t="s">
        <v>131</v>
      </c>
      <c r="D120" s="54">
        <v>293792.179</v>
      </c>
      <c r="E120" s="54">
        <v>287153.59100000001</v>
      </c>
      <c r="F120" s="13">
        <f t="shared" si="10"/>
        <v>102.3118596486575</v>
      </c>
      <c r="G120" s="164">
        <f t="shared" si="7"/>
        <v>1.635192025597777</v>
      </c>
      <c r="H120" s="54">
        <v>918995.978</v>
      </c>
      <c r="I120" s="54">
        <v>789669.75199999998</v>
      </c>
      <c r="J120" s="162">
        <f t="shared" si="5"/>
        <v>116.37725462732426</v>
      </c>
      <c r="K120" s="163">
        <f t="shared" si="8"/>
        <v>0.93607961015391528</v>
      </c>
      <c r="L120" s="164">
        <f t="shared" si="9"/>
        <v>31.968820977799755</v>
      </c>
      <c r="M120" s="6"/>
    </row>
    <row r="121" spans="1:13" x14ac:dyDescent="0.4">
      <c r="A121" s="11"/>
      <c r="B121" s="169">
        <v>209</v>
      </c>
      <c r="C121" s="56" t="s">
        <v>132</v>
      </c>
      <c r="D121" s="54">
        <v>105.68300000000001</v>
      </c>
      <c r="E121" s="54">
        <v>16.384</v>
      </c>
      <c r="F121" s="13">
        <f t="shared" si="10"/>
        <v>645.037841796875</v>
      </c>
      <c r="G121" s="164">
        <f t="shared" si="7"/>
        <v>5.8821170607557208E-4</v>
      </c>
      <c r="H121" s="54">
        <v>86478.048999999999</v>
      </c>
      <c r="I121" s="54">
        <v>64009.89</v>
      </c>
      <c r="J121" s="162">
        <f t="shared" si="5"/>
        <v>135.10107422462372</v>
      </c>
      <c r="K121" s="163">
        <f t="shared" si="8"/>
        <v>8.8085628591065696E-2</v>
      </c>
      <c r="L121" s="164">
        <f t="shared" si="9"/>
        <v>0.12220789116091184</v>
      </c>
      <c r="M121" s="6"/>
    </row>
    <row r="122" spans="1:13" x14ac:dyDescent="0.4">
      <c r="A122" s="11"/>
      <c r="B122" s="169">
        <v>210</v>
      </c>
      <c r="C122" s="56" t="s">
        <v>133</v>
      </c>
      <c r="D122" s="54">
        <v>227941.46299999999</v>
      </c>
      <c r="E122" s="54">
        <v>208214.31099999999</v>
      </c>
      <c r="F122" s="13">
        <f t="shared" si="10"/>
        <v>109.47444577908961</v>
      </c>
      <c r="G122" s="164">
        <f t="shared" si="7"/>
        <v>1.2686793224699515</v>
      </c>
      <c r="H122" s="54">
        <v>839940.96900000004</v>
      </c>
      <c r="I122" s="54">
        <v>730915.152</v>
      </c>
      <c r="J122" s="162">
        <f t="shared" si="5"/>
        <v>114.91634380566242</v>
      </c>
      <c r="K122" s="163">
        <f t="shared" si="8"/>
        <v>0.85555501181292648</v>
      </c>
      <c r="L122" s="164">
        <f t="shared" si="9"/>
        <v>27.137795560963994</v>
      </c>
      <c r="M122" s="6"/>
    </row>
    <row r="123" spans="1:13" x14ac:dyDescent="0.4">
      <c r="A123" s="11"/>
      <c r="B123" s="169">
        <v>211</v>
      </c>
      <c r="C123" s="56" t="s">
        <v>134</v>
      </c>
      <c r="D123" s="54">
        <v>4.0369999999999999</v>
      </c>
      <c r="E123" s="54"/>
      <c r="F123" s="13" t="s">
        <v>345</v>
      </c>
      <c r="G123" s="164">
        <f t="shared" si="7"/>
        <v>2.246918290952267E-5</v>
      </c>
      <c r="H123" s="54">
        <v>182.12799999999999</v>
      </c>
      <c r="I123" s="54">
        <v>135.596</v>
      </c>
      <c r="J123" s="162">
        <f t="shared" si="5"/>
        <v>134.31664650874654</v>
      </c>
      <c r="K123" s="163">
        <f t="shared" si="8"/>
        <v>1.8551365981942555E-4</v>
      </c>
      <c r="L123" s="164">
        <f t="shared" si="9"/>
        <v>2.2165729596767112</v>
      </c>
      <c r="M123" s="6"/>
    </row>
    <row r="124" spans="1:13" x14ac:dyDescent="0.4">
      <c r="A124" s="11"/>
      <c r="B124" s="169">
        <v>212</v>
      </c>
      <c r="C124" s="56" t="s">
        <v>135</v>
      </c>
      <c r="D124" s="54">
        <v>4.5289999999999999</v>
      </c>
      <c r="E124" s="54"/>
      <c r="F124" s="13" t="s">
        <v>345</v>
      </c>
      <c r="G124" s="164">
        <f t="shared" si="7"/>
        <v>2.5207562397133557E-5</v>
      </c>
      <c r="H124" s="54">
        <v>57.878999999999998</v>
      </c>
      <c r="I124" s="54">
        <v>85.045000000000002</v>
      </c>
      <c r="J124" s="162">
        <f t="shared" si="5"/>
        <v>68.056911047092711</v>
      </c>
      <c r="K124" s="163">
        <f t="shared" si="8"/>
        <v>5.8954938925857262E-5</v>
      </c>
      <c r="L124" s="164">
        <f t="shared" si="9"/>
        <v>7.8249451441800995</v>
      </c>
      <c r="M124" s="6"/>
    </row>
    <row r="125" spans="1:13" x14ac:dyDescent="0.4">
      <c r="A125" s="11"/>
      <c r="B125" s="169">
        <v>213</v>
      </c>
      <c r="C125" s="56" t="s">
        <v>136</v>
      </c>
      <c r="D125" s="54">
        <v>440284.53100000002</v>
      </c>
      <c r="E125" s="54">
        <v>395586.14600000001</v>
      </c>
      <c r="F125" s="13">
        <f t="shared" si="10"/>
        <v>111.29927967699859</v>
      </c>
      <c r="G125" s="164">
        <f t="shared" si="7"/>
        <v>2.4505409113877641</v>
      </c>
      <c r="H125" s="54">
        <v>2570220.8849999998</v>
      </c>
      <c r="I125" s="54">
        <v>2279033.3420000002</v>
      </c>
      <c r="J125" s="162">
        <f t="shared" si="5"/>
        <v>112.77680048087684</v>
      </c>
      <c r="K125" s="163">
        <f t="shared" si="8"/>
        <v>2.6179998842609202</v>
      </c>
      <c r="L125" s="164">
        <f t="shared" si="9"/>
        <v>17.130221514015908</v>
      </c>
      <c r="M125" s="6"/>
    </row>
    <row r="126" spans="1:13" x14ac:dyDescent="0.4">
      <c r="A126" s="11"/>
      <c r="B126" s="169">
        <v>215</v>
      </c>
      <c r="C126" s="56" t="s">
        <v>137</v>
      </c>
      <c r="D126" s="54">
        <v>31149.741999999998</v>
      </c>
      <c r="E126" s="54">
        <v>22022.109</v>
      </c>
      <c r="F126" s="13">
        <f t="shared" si="10"/>
        <v>141.44758796716516</v>
      </c>
      <c r="G126" s="164">
        <f t="shared" si="7"/>
        <v>0.17337360678286859</v>
      </c>
      <c r="H126" s="54">
        <v>544741.24</v>
      </c>
      <c r="I126" s="54">
        <v>483562.239</v>
      </c>
      <c r="J126" s="162">
        <f t="shared" si="5"/>
        <v>112.65173251048661</v>
      </c>
      <c r="K126" s="163">
        <f t="shared" si="8"/>
        <v>0.55486768144915699</v>
      </c>
      <c r="L126" s="164">
        <f t="shared" si="9"/>
        <v>5.7182639596003417</v>
      </c>
      <c r="M126" s="6"/>
    </row>
    <row r="127" spans="1:13" x14ac:dyDescent="0.4">
      <c r="A127" s="11"/>
      <c r="B127" s="169">
        <v>217</v>
      </c>
      <c r="C127" s="56" t="s">
        <v>138</v>
      </c>
      <c r="D127" s="54">
        <v>21056.58</v>
      </c>
      <c r="E127" s="54">
        <v>22173.118999999999</v>
      </c>
      <c r="F127" s="13">
        <f t="shared" si="10"/>
        <v>94.964447717075799</v>
      </c>
      <c r="G127" s="164">
        <f t="shared" si="7"/>
        <v>0.11719696494153999</v>
      </c>
      <c r="H127" s="54">
        <v>83569.032999999996</v>
      </c>
      <c r="I127" s="54">
        <v>83832.282000000007</v>
      </c>
      <c r="J127" s="162">
        <f t="shared" si="5"/>
        <v>99.68598135023926</v>
      </c>
      <c r="K127" s="163">
        <f t="shared" si="8"/>
        <v>8.5122535576080266E-2</v>
      </c>
      <c r="L127" s="164">
        <f t="shared" si="9"/>
        <v>25.196629952628509</v>
      </c>
      <c r="M127" s="6"/>
    </row>
    <row r="128" spans="1:13" x14ac:dyDescent="0.4">
      <c r="A128" s="11"/>
      <c r="B128" s="169">
        <v>218</v>
      </c>
      <c r="C128" s="56" t="s">
        <v>139</v>
      </c>
      <c r="D128" s="54">
        <v>126728.103</v>
      </c>
      <c r="E128" s="54">
        <v>91656.012000000002</v>
      </c>
      <c r="F128" s="13">
        <f t="shared" si="10"/>
        <v>138.2649105440023</v>
      </c>
      <c r="G128" s="164">
        <f t="shared" si="7"/>
        <v>0.70534479219317026</v>
      </c>
      <c r="H128" s="54">
        <v>352272.587</v>
      </c>
      <c r="I128" s="54">
        <v>263647.51899999997</v>
      </c>
      <c r="J128" s="162">
        <f t="shared" si="5"/>
        <v>133.61498273761492</v>
      </c>
      <c r="K128" s="163">
        <f t="shared" si="8"/>
        <v>0.35882114155114531</v>
      </c>
      <c r="L128" s="164">
        <f t="shared" si="9"/>
        <v>35.974443563501012</v>
      </c>
      <c r="M128" s="6"/>
    </row>
    <row r="129" spans="1:13" x14ac:dyDescent="0.4">
      <c r="A129" s="11"/>
      <c r="B129" s="169">
        <v>219</v>
      </c>
      <c r="C129" s="56" t="s">
        <v>140</v>
      </c>
      <c r="D129" s="54">
        <v>15285.120999999999</v>
      </c>
      <c r="E129" s="54">
        <v>13024.694</v>
      </c>
      <c r="F129" s="13">
        <f t="shared" si="10"/>
        <v>117.35493363606085</v>
      </c>
      <c r="G129" s="164">
        <f t="shared" si="7"/>
        <v>8.5074109374086215E-2</v>
      </c>
      <c r="H129" s="54">
        <v>15639.424000000001</v>
      </c>
      <c r="I129" s="54">
        <v>13390.460999999999</v>
      </c>
      <c r="J129" s="162">
        <f t="shared" si="5"/>
        <v>116.795261940571</v>
      </c>
      <c r="K129" s="163">
        <f t="shared" si="8"/>
        <v>1.593015233082096E-2</v>
      </c>
      <c r="L129" s="164">
        <f t="shared" si="9"/>
        <v>97.734552116497369</v>
      </c>
      <c r="M129" s="6"/>
    </row>
    <row r="130" spans="1:13" x14ac:dyDescent="0.4">
      <c r="A130" s="11"/>
      <c r="B130" s="169">
        <v>220</v>
      </c>
      <c r="C130" s="56" t="s">
        <v>141</v>
      </c>
      <c r="D130" s="54">
        <v>142930.12700000001</v>
      </c>
      <c r="E130" s="54">
        <v>123121.88400000001</v>
      </c>
      <c r="F130" s="13">
        <f t="shared" si="10"/>
        <v>116.08832025344901</v>
      </c>
      <c r="G130" s="164">
        <f t="shared" si="7"/>
        <v>0.79552221125694933</v>
      </c>
      <c r="H130" s="54">
        <v>697818.48499999999</v>
      </c>
      <c r="I130" s="54">
        <v>549215.41</v>
      </c>
      <c r="J130" s="162">
        <f t="shared" si="5"/>
        <v>127.05733894101769</v>
      </c>
      <c r="K130" s="163">
        <f t="shared" si="8"/>
        <v>0.71079054863610702</v>
      </c>
      <c r="L130" s="164">
        <f t="shared" si="9"/>
        <v>20.482422015518836</v>
      </c>
      <c r="M130" s="6"/>
    </row>
    <row r="131" spans="1:13" x14ac:dyDescent="0.4">
      <c r="A131" s="11"/>
      <c r="B131" s="169">
        <v>221</v>
      </c>
      <c r="C131" s="56" t="s">
        <v>142</v>
      </c>
      <c r="D131" s="54">
        <v>789.06500000000005</v>
      </c>
      <c r="E131" s="54">
        <v>689.76300000000003</v>
      </c>
      <c r="F131" s="13">
        <f t="shared" si="10"/>
        <v>114.39653910111154</v>
      </c>
      <c r="G131" s="164">
        <f t="shared" si="7"/>
        <v>4.3917874194952956E-3</v>
      </c>
      <c r="H131" s="54">
        <v>30221.14</v>
      </c>
      <c r="I131" s="54">
        <v>21817.82</v>
      </c>
      <c r="J131" s="162">
        <f t="shared" si="5"/>
        <v>138.51585538793518</v>
      </c>
      <c r="K131" s="163">
        <f t="shared" si="8"/>
        <v>3.0782934448932809E-2</v>
      </c>
      <c r="L131" s="164">
        <f t="shared" si="9"/>
        <v>2.6109703340112258</v>
      </c>
      <c r="M131" s="6"/>
    </row>
    <row r="132" spans="1:13" x14ac:dyDescent="0.4">
      <c r="A132" s="11"/>
      <c r="B132" s="169">
        <v>222</v>
      </c>
      <c r="C132" s="56" t="s">
        <v>143</v>
      </c>
      <c r="D132" s="54">
        <v>23074.131000000001</v>
      </c>
      <c r="E132" s="54">
        <v>18449.62</v>
      </c>
      <c r="F132" s="13">
        <f t="shared" si="10"/>
        <v>125.06561652760328</v>
      </c>
      <c r="G132" s="164">
        <f t="shared" si="7"/>
        <v>0.12842627444074492</v>
      </c>
      <c r="H132" s="54">
        <v>62932.718999999997</v>
      </c>
      <c r="I132" s="54">
        <v>51887.673999999999</v>
      </c>
      <c r="J132" s="162">
        <f t="shared" si="5"/>
        <v>121.2864523470449</v>
      </c>
      <c r="K132" s="163">
        <f t="shared" si="8"/>
        <v>6.4102603795558613E-2</v>
      </c>
      <c r="L132" s="164">
        <f t="shared" si="9"/>
        <v>36.664760980691149</v>
      </c>
      <c r="M132" s="6"/>
    </row>
    <row r="133" spans="1:13" x14ac:dyDescent="0.4">
      <c r="A133" s="11"/>
      <c r="B133" s="169">
        <v>225</v>
      </c>
      <c r="C133" s="56" t="s">
        <v>144</v>
      </c>
      <c r="D133" s="54">
        <v>28126.039000000001</v>
      </c>
      <c r="E133" s="54">
        <v>21786.594000000001</v>
      </c>
      <c r="F133" s="13">
        <f t="shared" si="10"/>
        <v>129.0979168198572</v>
      </c>
      <c r="G133" s="164">
        <f t="shared" si="7"/>
        <v>0.1565442444417558</v>
      </c>
      <c r="H133" s="54">
        <v>177320.679</v>
      </c>
      <c r="I133" s="54">
        <v>136196.179</v>
      </c>
      <c r="J133" s="162">
        <f t="shared" si="5"/>
        <v>130.19504680817809</v>
      </c>
      <c r="K133" s="163">
        <f t="shared" si="8"/>
        <v>0.18061697335366092</v>
      </c>
      <c r="L133" s="164">
        <f t="shared" si="9"/>
        <v>15.861680182264584</v>
      </c>
      <c r="M133" s="6"/>
    </row>
    <row r="134" spans="1:13" x14ac:dyDescent="0.4">
      <c r="A134" s="11"/>
      <c r="B134" s="169">
        <v>228</v>
      </c>
      <c r="C134" s="56" t="s">
        <v>145</v>
      </c>
      <c r="D134" s="54">
        <v>927.48800000000006</v>
      </c>
      <c r="E134" s="54">
        <v>201.40100000000001</v>
      </c>
      <c r="F134" s="13">
        <f t="shared" si="10"/>
        <v>460.5180709132527</v>
      </c>
      <c r="G134" s="164">
        <f t="shared" si="7"/>
        <v>5.1622238093602581E-3</v>
      </c>
      <c r="H134" s="54">
        <v>6610.9350000000004</v>
      </c>
      <c r="I134" s="54">
        <v>5024.174</v>
      </c>
      <c r="J134" s="162">
        <f t="shared" si="5"/>
        <v>131.58252480905318</v>
      </c>
      <c r="K134" s="163">
        <f t="shared" si="8"/>
        <v>6.7338286626896149E-3</v>
      </c>
      <c r="L134" s="164">
        <f t="shared" si="9"/>
        <v>14.029603981887584</v>
      </c>
      <c r="M134" s="6"/>
    </row>
    <row r="135" spans="1:13" x14ac:dyDescent="0.4">
      <c r="A135" s="11"/>
      <c r="B135" s="169">
        <v>230</v>
      </c>
      <c r="C135" s="56" t="s">
        <v>146</v>
      </c>
      <c r="D135" s="54">
        <v>7560.7690000000002</v>
      </c>
      <c r="E135" s="54">
        <v>3753.4189999999999</v>
      </c>
      <c r="F135" s="13">
        <f t="shared" si="10"/>
        <v>201.43684997598191</v>
      </c>
      <c r="G135" s="164">
        <f t="shared" si="7"/>
        <v>4.208181857756968E-2</v>
      </c>
      <c r="H135" s="54">
        <v>45258.283000000003</v>
      </c>
      <c r="I135" s="54">
        <v>28821.001</v>
      </c>
      <c r="J135" s="162">
        <f t="shared" si="5"/>
        <v>157.03230779527749</v>
      </c>
      <c r="K135" s="163">
        <f t="shared" si="8"/>
        <v>4.6099609705664651E-2</v>
      </c>
      <c r="L135" s="164">
        <f t="shared" si="9"/>
        <v>16.705823771529289</v>
      </c>
      <c r="M135" s="6"/>
    </row>
    <row r="136" spans="1:13" x14ac:dyDescent="0.4">
      <c r="A136" s="11"/>
      <c r="B136" s="169">
        <v>233</v>
      </c>
      <c r="C136" s="56" t="s">
        <v>147</v>
      </c>
      <c r="D136" s="54">
        <v>5277.6610000000001</v>
      </c>
      <c r="E136" s="54">
        <v>2970.0709999999999</v>
      </c>
      <c r="F136" s="13">
        <f t="shared" si="10"/>
        <v>177.69477564677746</v>
      </c>
      <c r="G136" s="164">
        <f t="shared" si="7"/>
        <v>2.9374468749926757E-2</v>
      </c>
      <c r="H136" s="54">
        <v>33990.809000000001</v>
      </c>
      <c r="I136" s="54">
        <v>13741.226000000001</v>
      </c>
      <c r="J136" s="162">
        <f t="shared" si="5"/>
        <v>247.36372868039575</v>
      </c>
      <c r="K136" s="163">
        <f t="shared" si="8"/>
        <v>3.4622679532049269E-2</v>
      </c>
      <c r="L136" s="164">
        <f t="shared" si="9"/>
        <v>15.526729593285054</v>
      </c>
      <c r="M136" s="6"/>
    </row>
    <row r="137" spans="1:13" x14ac:dyDescent="0.4">
      <c r="A137" s="11"/>
      <c r="B137" s="169">
        <v>234</v>
      </c>
      <c r="C137" s="56" t="s">
        <v>148</v>
      </c>
      <c r="D137" s="54">
        <v>163644.99100000001</v>
      </c>
      <c r="E137" s="54">
        <v>145751.44099999999</v>
      </c>
      <c r="F137" s="13">
        <f t="shared" si="10"/>
        <v>112.27675683837666</v>
      </c>
      <c r="G137" s="164">
        <f t="shared" si="7"/>
        <v>0.91081724919648033</v>
      </c>
      <c r="H137" s="54">
        <v>422475.81199999998</v>
      </c>
      <c r="I137" s="54">
        <v>349023.20500000002</v>
      </c>
      <c r="J137" s="162">
        <f t="shared" si="5"/>
        <v>121.04519296933279</v>
      </c>
      <c r="K137" s="163">
        <f t="shared" si="8"/>
        <v>0.4303294060732209</v>
      </c>
      <c r="L137" s="164">
        <f t="shared" si="9"/>
        <v>38.734759802059394</v>
      </c>
      <c r="M137" s="6"/>
    </row>
    <row r="138" spans="1:13" x14ac:dyDescent="0.4">
      <c r="A138" s="11"/>
      <c r="B138" s="169">
        <v>241</v>
      </c>
      <c r="C138" s="56" t="s">
        <v>149</v>
      </c>
      <c r="D138" s="54">
        <v>886.55100000000004</v>
      </c>
      <c r="E138" s="54">
        <v>685.92399999999998</v>
      </c>
      <c r="F138" s="13">
        <f t="shared" si="10"/>
        <v>129.24915879893399</v>
      </c>
      <c r="G138" s="164">
        <f t="shared" si="7"/>
        <v>4.9343761648799195E-3</v>
      </c>
      <c r="H138" s="54">
        <v>12328.751</v>
      </c>
      <c r="I138" s="54">
        <v>6578.0450000000001</v>
      </c>
      <c r="J138" s="162">
        <f t="shared" si="5"/>
        <v>187.42272210056333</v>
      </c>
      <c r="K138" s="163">
        <f t="shared" si="8"/>
        <v>1.2557935732080748E-2</v>
      </c>
      <c r="L138" s="164">
        <f t="shared" si="9"/>
        <v>7.1909230707960612</v>
      </c>
      <c r="M138" s="6"/>
    </row>
    <row r="139" spans="1:13" x14ac:dyDescent="0.4">
      <c r="A139" s="11"/>
      <c r="B139" s="169">
        <v>242</v>
      </c>
      <c r="C139" s="56" t="s">
        <v>150</v>
      </c>
      <c r="D139" s="54">
        <v>10042.478999999999</v>
      </c>
      <c r="E139" s="54">
        <v>6541.4920000000002</v>
      </c>
      <c r="F139" s="13">
        <f t="shared" si="10"/>
        <v>153.51970162158725</v>
      </c>
      <c r="G139" s="164">
        <f t="shared" si="7"/>
        <v>5.5894549793420928E-2</v>
      </c>
      <c r="H139" s="54">
        <v>27179.17</v>
      </c>
      <c r="I139" s="54">
        <v>21972.814999999999</v>
      </c>
      <c r="J139" s="162">
        <f t="shared" ref="J139:J203" si="11">H139/I139*100</f>
        <v>123.69452889855033</v>
      </c>
      <c r="K139" s="163">
        <f t="shared" si="8"/>
        <v>2.7684415891869103E-2</v>
      </c>
      <c r="L139" s="164">
        <f t="shared" si="9"/>
        <v>36.949174680463017</v>
      </c>
      <c r="M139" s="6"/>
    </row>
    <row r="140" spans="1:13" x14ac:dyDescent="0.4">
      <c r="A140" s="11"/>
      <c r="B140" s="169">
        <v>243</v>
      </c>
      <c r="C140" s="56" t="s">
        <v>151</v>
      </c>
      <c r="D140" s="54">
        <v>45.448999999999998</v>
      </c>
      <c r="E140" s="54">
        <v>10.618</v>
      </c>
      <c r="F140" s="13">
        <f t="shared" si="10"/>
        <v>428.03729515916365</v>
      </c>
      <c r="G140" s="164">
        <f t="shared" ref="G140:G202" si="12">D140/$D$7*100</f>
        <v>2.5296058807403905E-4</v>
      </c>
      <c r="H140" s="54">
        <v>377.49599999999998</v>
      </c>
      <c r="I140" s="54">
        <v>210.43899999999999</v>
      </c>
      <c r="J140" s="162">
        <f t="shared" si="11"/>
        <v>179.38499992872045</v>
      </c>
      <c r="K140" s="163">
        <f t="shared" ref="K140:K204" si="13">H140/$H$7*100</f>
        <v>3.8451344399100554E-4</v>
      </c>
      <c r="L140" s="164">
        <f t="shared" ref="L140:L204" si="14">D140/H140*100</f>
        <v>12.039597770572403</v>
      </c>
      <c r="M140" s="6"/>
    </row>
    <row r="141" spans="1:13" x14ac:dyDescent="0.4">
      <c r="A141" s="11"/>
      <c r="B141" s="169">
        <v>244</v>
      </c>
      <c r="C141" s="56" t="s">
        <v>152</v>
      </c>
      <c r="D141" s="54">
        <v>8.8019999999999996</v>
      </c>
      <c r="E141" s="54">
        <v>40.703000000000003</v>
      </c>
      <c r="F141" s="13">
        <f t="shared" si="10"/>
        <v>21.624941650492591</v>
      </c>
      <c r="G141" s="164">
        <f t="shared" si="12"/>
        <v>4.899027693079478E-5</v>
      </c>
      <c r="H141" s="54">
        <v>1866.6510000000001</v>
      </c>
      <c r="I141" s="54">
        <v>1806.9839999999999</v>
      </c>
      <c r="J141" s="162">
        <f t="shared" si="11"/>
        <v>103.30202148995234</v>
      </c>
      <c r="K141" s="163">
        <f t="shared" si="13"/>
        <v>1.9013510202472467E-3</v>
      </c>
      <c r="L141" s="164">
        <f t="shared" si="14"/>
        <v>0.47153967185081724</v>
      </c>
      <c r="M141" s="6"/>
    </row>
    <row r="142" spans="1:13" x14ac:dyDescent="0.4">
      <c r="A142" s="11"/>
      <c r="B142" s="169">
        <v>247</v>
      </c>
      <c r="C142" s="56" t="s">
        <v>153</v>
      </c>
      <c r="D142" s="54">
        <v>353.50299999999999</v>
      </c>
      <c r="E142" s="54">
        <v>413.93700000000001</v>
      </c>
      <c r="F142" s="13">
        <f t="shared" si="10"/>
        <v>85.400193749290338</v>
      </c>
      <c r="G142" s="164">
        <f t="shared" si="12"/>
        <v>1.9675312276603895E-3</v>
      </c>
      <c r="H142" s="54">
        <v>426.839</v>
      </c>
      <c r="I142" s="54">
        <v>465.52699999999999</v>
      </c>
      <c r="J142" s="162">
        <f t="shared" si="11"/>
        <v>91.689418658853299</v>
      </c>
      <c r="K142" s="163">
        <f t="shared" si="13"/>
        <v>4.3477370334964297E-4</v>
      </c>
      <c r="L142" s="164">
        <f t="shared" si="14"/>
        <v>82.818814588170241</v>
      </c>
      <c r="M142" s="6"/>
    </row>
    <row r="143" spans="1:13" x14ac:dyDescent="0.4">
      <c r="A143" s="11"/>
      <c r="B143" s="169">
        <v>248</v>
      </c>
      <c r="C143" s="56" t="s">
        <v>154</v>
      </c>
      <c r="D143" s="171"/>
      <c r="E143" s="171">
        <v>0.50900000000000001</v>
      </c>
      <c r="F143" s="13" t="s">
        <v>344</v>
      </c>
      <c r="G143" s="164"/>
      <c r="H143" s="54">
        <v>230.489</v>
      </c>
      <c r="I143" s="54">
        <v>131.41</v>
      </c>
      <c r="J143" s="162">
        <f t="shared" si="11"/>
        <v>175.39684955482841</v>
      </c>
      <c r="K143" s="163">
        <f t="shared" si="13"/>
        <v>2.3477366433562977E-4</v>
      </c>
      <c r="L143" s="164">
        <f t="shared" si="14"/>
        <v>0</v>
      </c>
      <c r="M143" s="6"/>
    </row>
    <row r="144" spans="1:13" x14ac:dyDescent="0.4">
      <c r="A144" s="11"/>
      <c r="B144" s="169">
        <v>249</v>
      </c>
      <c r="C144" s="56" t="s">
        <v>155</v>
      </c>
      <c r="D144" s="171">
        <v>6.1070000000000002</v>
      </c>
      <c r="E144" s="171">
        <v>3.2210000000000001</v>
      </c>
      <c r="F144" s="13">
        <f t="shared" si="10"/>
        <v>189.59950325985719</v>
      </c>
      <c r="G144" s="164">
        <f t="shared" si="12"/>
        <v>3.3990413680568477E-5</v>
      </c>
      <c r="H144" s="171">
        <v>6.3849999999999998</v>
      </c>
      <c r="I144" s="171">
        <v>24.222000000000001</v>
      </c>
      <c r="J144" s="162">
        <f t="shared" si="11"/>
        <v>26.360333581042028</v>
      </c>
      <c r="K144" s="163">
        <f t="shared" si="13"/>
        <v>6.5036936547210319E-6</v>
      </c>
      <c r="L144" s="164">
        <f t="shared" si="14"/>
        <v>95.646045418950678</v>
      </c>
      <c r="M144" s="6"/>
    </row>
    <row r="145" spans="1:13" x14ac:dyDescent="0.4">
      <c r="A145" s="11"/>
      <c r="B145" s="14"/>
      <c r="C145" s="15" t="s">
        <v>156</v>
      </c>
      <c r="D145" s="57">
        <f>D115+D116+D118+D119+D120+D121+D122+D125+D127+D128+D130+D131+D132+D133+D135+D136+D138+D139</f>
        <v>1731196.6520000005</v>
      </c>
      <c r="E145" s="49">
        <f>E115+E116+E118+E119+E120+E121+E122+E125+E127+E128+E130+E131+E132+E133+E135+E136+E138+E139</f>
        <v>1524340.2230000005</v>
      </c>
      <c r="F145" s="16">
        <f t="shared" si="10"/>
        <v>113.57022703192159</v>
      </c>
      <c r="G145" s="17">
        <f t="shared" si="12"/>
        <v>9.6355150423931821</v>
      </c>
      <c r="H145" s="78">
        <f>H115+H116+H118+H119+H120+H121+H122+H125+H127+H128+H130+H131+H132+H133+H135+H136+H138+H139</f>
        <v>8157774.2939999998</v>
      </c>
      <c r="I145" s="50">
        <f>I115+I116+I118+I119+I120+I121+I122+I125+I127+I128+I130+I131+I132+I133+I135+I136+I138+I139</f>
        <v>6742138.3280000007</v>
      </c>
      <c r="J145" s="18">
        <f t="shared" si="11"/>
        <v>120.99683953562455</v>
      </c>
      <c r="K145" s="19">
        <f t="shared" si="13"/>
        <v>8.3094228523937588</v>
      </c>
      <c r="L145" s="17">
        <f t="shared" si="14"/>
        <v>21.221433562746235</v>
      </c>
      <c r="M145" s="6"/>
    </row>
    <row r="146" spans="1:13" x14ac:dyDescent="0.4">
      <c r="A146" s="11"/>
      <c r="B146" s="14"/>
      <c r="C146" s="15" t="s">
        <v>157</v>
      </c>
      <c r="D146" s="57">
        <f>D113+D114+D126</f>
        <v>94863.879000000001</v>
      </c>
      <c r="E146" s="49">
        <f>E113+E114+E126</f>
        <v>72461.453999999998</v>
      </c>
      <c r="F146" s="16">
        <f t="shared" si="10"/>
        <v>130.91633380693685</v>
      </c>
      <c r="G146" s="17">
        <f t="shared" si="12"/>
        <v>0.527994512944718</v>
      </c>
      <c r="H146" s="78">
        <f>H113+H114+H126</f>
        <v>685280.51199999999</v>
      </c>
      <c r="I146" s="50">
        <f>I113+I114+I126</f>
        <v>600548.36300000001</v>
      </c>
      <c r="J146" s="18">
        <f t="shared" si="11"/>
        <v>114.10912995861418</v>
      </c>
      <c r="K146" s="19">
        <f t="shared" si="13"/>
        <v>0.69801950158157866</v>
      </c>
      <c r="L146" s="17">
        <f t="shared" si="14"/>
        <v>13.843072630671863</v>
      </c>
      <c r="M146" s="6"/>
    </row>
    <row r="147" spans="1:13" x14ac:dyDescent="0.4">
      <c r="A147" s="11"/>
      <c r="B147" s="14"/>
      <c r="C147" s="15" t="s">
        <v>39</v>
      </c>
      <c r="D147" s="57">
        <f>D148-D145-D146</f>
        <v>434605.25599999999</v>
      </c>
      <c r="E147" s="49">
        <f>E148-E145-E146</f>
        <v>407029.85799999966</v>
      </c>
      <c r="F147" s="16">
        <f t="shared" si="10"/>
        <v>106.77478505766041</v>
      </c>
      <c r="G147" s="17">
        <f t="shared" si="12"/>
        <v>2.4189311346306477</v>
      </c>
      <c r="H147" s="78">
        <f>H148-H145-H146</f>
        <v>1897694.5370000005</v>
      </c>
      <c r="I147" s="50">
        <f>I148-I145-I146</f>
        <v>1508048.1109999986</v>
      </c>
      <c r="J147" s="18">
        <f t="shared" si="11"/>
        <v>125.83779808865808</v>
      </c>
      <c r="K147" s="19">
        <f t="shared" si="13"/>
        <v>1.9329716396062131</v>
      </c>
      <c r="L147" s="17">
        <f t="shared" si="14"/>
        <v>22.90174986154792</v>
      </c>
      <c r="M147" s="6"/>
    </row>
    <row r="148" spans="1:13" ht="19.5" thickBot="1" x14ac:dyDescent="0.45">
      <c r="A148" s="20" t="s">
        <v>333</v>
      </c>
      <c r="B148" s="21" t="s">
        <v>159</v>
      </c>
      <c r="C148" s="22"/>
      <c r="D148" s="64">
        <f>SUM(D113:D144)</f>
        <v>2260665.7870000005</v>
      </c>
      <c r="E148" s="52">
        <f>SUM(E113:E144)</f>
        <v>2003831.5350000001</v>
      </c>
      <c r="F148" s="23">
        <f t="shared" si="10"/>
        <v>112.8171579054424</v>
      </c>
      <c r="G148" s="24">
        <f t="shared" si="12"/>
        <v>12.582440689968546</v>
      </c>
      <c r="H148" s="79">
        <f>SUM(H113:H144)</f>
        <v>10740749.343</v>
      </c>
      <c r="I148" s="51">
        <f>SUM(I113:I144)</f>
        <v>8850734.8019999992</v>
      </c>
      <c r="J148" s="25">
        <f t="shared" si="11"/>
        <v>121.35432349156947</v>
      </c>
      <c r="K148" s="26">
        <f t="shared" si="13"/>
        <v>10.940413993581551</v>
      </c>
      <c r="L148" s="24">
        <f t="shared" si="14"/>
        <v>21.047561159904824</v>
      </c>
      <c r="M148" s="6"/>
    </row>
    <row r="149" spans="1:13" x14ac:dyDescent="0.4">
      <c r="A149" s="27" t="s">
        <v>160</v>
      </c>
      <c r="B149" s="153">
        <v>150</v>
      </c>
      <c r="C149" s="170" t="s">
        <v>161</v>
      </c>
      <c r="D149" s="53">
        <v>374.34800000000001</v>
      </c>
      <c r="E149" s="53">
        <v>176.91399999999999</v>
      </c>
      <c r="F149" s="10">
        <f t="shared" si="10"/>
        <v>211.59885594130486</v>
      </c>
      <c r="G149" s="160">
        <f t="shared" si="12"/>
        <v>2.0835505781060175E-3</v>
      </c>
      <c r="H149" s="53">
        <v>6075.5379999999996</v>
      </c>
      <c r="I149" s="53">
        <v>4014.7779999999998</v>
      </c>
      <c r="J149" s="158">
        <f t="shared" si="11"/>
        <v>151.3293636659362</v>
      </c>
      <c r="K149" s="159">
        <f t="shared" si="13"/>
        <v>6.1884789255468291E-3</v>
      </c>
      <c r="L149" s="160">
        <f t="shared" si="14"/>
        <v>6.1615613300418834</v>
      </c>
      <c r="M149" s="6"/>
    </row>
    <row r="150" spans="1:13" x14ac:dyDescent="0.4">
      <c r="A150" s="11" t="s">
        <v>162</v>
      </c>
      <c r="B150" s="169">
        <v>151</v>
      </c>
      <c r="C150" s="56" t="s">
        <v>163</v>
      </c>
      <c r="D150" s="54">
        <v>79.004000000000005</v>
      </c>
      <c r="E150" s="54">
        <v>95.765000000000001</v>
      </c>
      <c r="F150" s="13">
        <f t="shared" si="10"/>
        <v>82.497781026471046</v>
      </c>
      <c r="G150" s="164">
        <f t="shared" si="12"/>
        <v>4.3972140861628161E-4</v>
      </c>
      <c r="H150" s="54">
        <v>5198.9579999999996</v>
      </c>
      <c r="I150" s="54">
        <v>751.79700000000003</v>
      </c>
      <c r="J150" s="162">
        <f t="shared" si="11"/>
        <v>691.5374762070079</v>
      </c>
      <c r="K150" s="163">
        <f t="shared" si="13"/>
        <v>5.2956037832045649E-3</v>
      </c>
      <c r="L150" s="164">
        <f t="shared" si="14"/>
        <v>1.5196121992137657</v>
      </c>
      <c r="M150" s="6"/>
    </row>
    <row r="151" spans="1:13" x14ac:dyDescent="0.4">
      <c r="A151" s="11"/>
      <c r="B151" s="169">
        <v>152</v>
      </c>
      <c r="C151" s="56" t="s">
        <v>164</v>
      </c>
      <c r="D151" s="54">
        <v>4984.3689999999997</v>
      </c>
      <c r="E151" s="54">
        <v>1790.645</v>
      </c>
      <c r="F151" s="13">
        <f t="shared" si="10"/>
        <v>278.35606722717233</v>
      </c>
      <c r="G151" s="164">
        <f t="shared" si="12"/>
        <v>2.7742060626592662E-2</v>
      </c>
      <c r="H151" s="54">
        <v>36387.677000000003</v>
      </c>
      <c r="I151" s="54">
        <v>20276.23</v>
      </c>
      <c r="J151" s="162">
        <f t="shared" si="11"/>
        <v>179.45977629963758</v>
      </c>
      <c r="K151" s="163">
        <f t="shared" si="13"/>
        <v>3.7064103996074932E-2</v>
      </c>
      <c r="L151" s="164">
        <f t="shared" si="14"/>
        <v>13.697958789729828</v>
      </c>
      <c r="M151" s="6"/>
    </row>
    <row r="152" spans="1:13" x14ac:dyDescent="0.4">
      <c r="A152" s="11"/>
      <c r="B152" s="169">
        <v>153</v>
      </c>
      <c r="C152" s="56" t="s">
        <v>165</v>
      </c>
      <c r="D152" s="54">
        <v>57112.224000000002</v>
      </c>
      <c r="E152" s="54">
        <v>22579.223000000002</v>
      </c>
      <c r="F152" s="13">
        <f t="shared" si="10"/>
        <v>252.94149404521136</v>
      </c>
      <c r="G152" s="164">
        <f t="shared" si="12"/>
        <v>0.31787589978341108</v>
      </c>
      <c r="H152" s="54">
        <v>89138.233999999997</v>
      </c>
      <c r="I152" s="54">
        <v>38352.718999999997</v>
      </c>
      <c r="J152" s="162">
        <f t="shared" si="11"/>
        <v>232.41698717631988</v>
      </c>
      <c r="K152" s="163">
        <f t="shared" si="13"/>
        <v>9.0795264973976275E-2</v>
      </c>
      <c r="L152" s="164">
        <f t="shared" si="14"/>
        <v>64.07152288882007</v>
      </c>
      <c r="M152" s="6"/>
    </row>
    <row r="153" spans="1:13" x14ac:dyDescent="0.4">
      <c r="A153" s="11"/>
      <c r="B153" s="169">
        <v>154</v>
      </c>
      <c r="C153" s="56" t="s">
        <v>166</v>
      </c>
      <c r="D153" s="54">
        <v>502.39100000000002</v>
      </c>
      <c r="E153" s="54">
        <v>237.54300000000001</v>
      </c>
      <c r="F153" s="13">
        <f t="shared" si="10"/>
        <v>211.49476094854407</v>
      </c>
      <c r="G153" s="164">
        <f t="shared" si="12"/>
        <v>2.7962138397567508E-3</v>
      </c>
      <c r="H153" s="54">
        <v>4807.5680000000002</v>
      </c>
      <c r="I153" s="54">
        <v>1227.1310000000001</v>
      </c>
      <c r="J153" s="162">
        <f t="shared" si="11"/>
        <v>391.77300549004144</v>
      </c>
      <c r="K153" s="163">
        <f t="shared" si="13"/>
        <v>4.8969380573594184E-3</v>
      </c>
      <c r="L153" s="164">
        <f t="shared" si="14"/>
        <v>10.450002995277446</v>
      </c>
      <c r="M153" s="6"/>
    </row>
    <row r="154" spans="1:13" x14ac:dyDescent="0.4">
      <c r="A154" s="11"/>
      <c r="B154" s="169">
        <v>155</v>
      </c>
      <c r="C154" s="56" t="s">
        <v>167</v>
      </c>
      <c r="D154" s="54">
        <v>807.40599999999995</v>
      </c>
      <c r="E154" s="54">
        <v>450.661</v>
      </c>
      <c r="F154" s="13">
        <f t="shared" si="10"/>
        <v>179.16038885104325</v>
      </c>
      <c r="G154" s="164">
        <f t="shared" si="12"/>
        <v>4.4938699767763336E-3</v>
      </c>
      <c r="H154" s="54">
        <v>3111.8119999999999</v>
      </c>
      <c r="I154" s="54">
        <v>2749.5160000000001</v>
      </c>
      <c r="J154" s="162">
        <f t="shared" si="11"/>
        <v>113.17671910256205</v>
      </c>
      <c r="K154" s="163">
        <f t="shared" si="13"/>
        <v>3.1696588816107697E-3</v>
      </c>
      <c r="L154" s="164">
        <f t="shared" si="14"/>
        <v>25.94649034067611</v>
      </c>
      <c r="M154" s="6"/>
    </row>
    <row r="155" spans="1:13" x14ac:dyDescent="0.4">
      <c r="A155" s="11"/>
      <c r="B155" s="169">
        <v>156</v>
      </c>
      <c r="C155" s="56" t="s">
        <v>168</v>
      </c>
      <c r="D155" s="54">
        <v>3213.7979999999998</v>
      </c>
      <c r="E155" s="54">
        <v>1734.424</v>
      </c>
      <c r="F155" s="13">
        <f t="shared" si="10"/>
        <v>185.29482986859037</v>
      </c>
      <c r="G155" s="164">
        <f t="shared" si="12"/>
        <v>1.7887395366920519E-2</v>
      </c>
      <c r="H155" s="54">
        <v>6649.2479999999996</v>
      </c>
      <c r="I155" s="54">
        <v>4037.9769999999999</v>
      </c>
      <c r="J155" s="162">
        <f t="shared" si="11"/>
        <v>164.66780271408183</v>
      </c>
      <c r="K155" s="163">
        <f t="shared" si="13"/>
        <v>6.7728538803862974E-3</v>
      </c>
      <c r="L155" s="164">
        <f t="shared" si="14"/>
        <v>48.333255129001053</v>
      </c>
      <c r="M155" s="6"/>
    </row>
    <row r="156" spans="1:13" x14ac:dyDescent="0.4">
      <c r="A156" s="11"/>
      <c r="B156" s="169">
        <v>157</v>
      </c>
      <c r="C156" s="56" t="s">
        <v>169</v>
      </c>
      <c r="D156" s="54">
        <v>31403.041000000001</v>
      </c>
      <c r="E156" s="54">
        <v>13740.522999999999</v>
      </c>
      <c r="F156" s="13">
        <f t="shared" si="10"/>
        <v>228.54327306173138</v>
      </c>
      <c r="G156" s="164">
        <f t="shared" si="12"/>
        <v>0.1747834213882189</v>
      </c>
      <c r="H156" s="54">
        <v>38064.182999999997</v>
      </c>
      <c r="I156" s="54">
        <v>18882.296999999999</v>
      </c>
      <c r="J156" s="162">
        <f t="shared" si="11"/>
        <v>201.58661311174166</v>
      </c>
      <c r="K156" s="163">
        <f t="shared" si="13"/>
        <v>3.8771775324861417E-2</v>
      </c>
      <c r="L156" s="164">
        <f t="shared" si="14"/>
        <v>82.5002365084258</v>
      </c>
      <c r="M156" s="6"/>
    </row>
    <row r="157" spans="1:13" x14ac:dyDescent="0.4">
      <c r="A157" s="11"/>
      <c r="B157" s="169">
        <v>223</v>
      </c>
      <c r="C157" s="56" t="s">
        <v>170</v>
      </c>
      <c r="D157" s="54">
        <v>204505.69200000001</v>
      </c>
      <c r="E157" s="54">
        <v>138229.02799999999</v>
      </c>
      <c r="F157" s="13">
        <f t="shared" si="10"/>
        <v>147.94699417259883</v>
      </c>
      <c r="G157" s="164">
        <f t="shared" si="12"/>
        <v>1.1382402277895731</v>
      </c>
      <c r="H157" s="54">
        <v>549692.82900000003</v>
      </c>
      <c r="I157" s="54">
        <v>368274.78399999999</v>
      </c>
      <c r="J157" s="162">
        <f t="shared" si="11"/>
        <v>149.26159837215465</v>
      </c>
      <c r="K157" s="163">
        <f t="shared" si="13"/>
        <v>0.55991131777806635</v>
      </c>
      <c r="L157" s="164">
        <f t="shared" si="14"/>
        <v>37.203631048277693</v>
      </c>
      <c r="M157" s="6"/>
    </row>
    <row r="158" spans="1:13" x14ac:dyDescent="0.4">
      <c r="A158" s="11"/>
      <c r="B158" s="169">
        <v>224</v>
      </c>
      <c r="C158" s="56" t="s">
        <v>171</v>
      </c>
      <c r="D158" s="54">
        <v>82844.805999999997</v>
      </c>
      <c r="E158" s="54">
        <v>314330.08500000002</v>
      </c>
      <c r="F158" s="13">
        <f t="shared" si="10"/>
        <v>26.355990073301445</v>
      </c>
      <c r="G158" s="164">
        <f t="shared" si="12"/>
        <v>0.46109861261281176</v>
      </c>
      <c r="H158" s="54">
        <v>603961.48199999996</v>
      </c>
      <c r="I158" s="54">
        <v>862362.44700000004</v>
      </c>
      <c r="J158" s="162">
        <f t="shared" si="11"/>
        <v>70.035689065667299</v>
      </c>
      <c r="K158" s="163">
        <f t="shared" si="13"/>
        <v>0.61518879532957094</v>
      </c>
      <c r="L158" s="164">
        <f t="shared" si="14"/>
        <v>13.716902231192288</v>
      </c>
      <c r="M158" s="6"/>
    </row>
    <row r="159" spans="1:13" x14ac:dyDescent="0.4">
      <c r="A159" s="11"/>
      <c r="B159" s="169">
        <v>227</v>
      </c>
      <c r="C159" s="56" t="s">
        <v>172</v>
      </c>
      <c r="D159" s="54">
        <v>44692.017</v>
      </c>
      <c r="E159" s="54">
        <v>63611.408000000003</v>
      </c>
      <c r="F159" s="13">
        <f t="shared" si="10"/>
        <v>70.257864752812893</v>
      </c>
      <c r="G159" s="164">
        <f t="shared" si="12"/>
        <v>0.24874736303405909</v>
      </c>
      <c r="H159" s="54">
        <v>198323.50200000001</v>
      </c>
      <c r="I159" s="54">
        <v>191025.742</v>
      </c>
      <c r="J159" s="162">
        <f t="shared" si="11"/>
        <v>103.82030187324179</v>
      </c>
      <c r="K159" s="163">
        <f t="shared" si="13"/>
        <v>0.20201022733585811</v>
      </c>
      <c r="L159" s="164">
        <f t="shared" si="14"/>
        <v>22.534907133699161</v>
      </c>
      <c r="M159" s="6"/>
    </row>
    <row r="160" spans="1:13" x14ac:dyDescent="0.4">
      <c r="A160" s="11"/>
      <c r="B160" s="169">
        <v>229</v>
      </c>
      <c r="C160" s="56" t="s">
        <v>173</v>
      </c>
      <c r="D160" s="59">
        <v>8.99</v>
      </c>
      <c r="E160" s="59">
        <v>5.2690000000000001</v>
      </c>
      <c r="F160" s="13">
        <f t="shared" si="10"/>
        <v>170.62061112165497</v>
      </c>
      <c r="G160" s="164">
        <f t="shared" si="12"/>
        <v>5.0036649580532274E-5</v>
      </c>
      <c r="H160" s="54">
        <v>270.69299999999998</v>
      </c>
      <c r="I160" s="54">
        <v>380.80799999999999</v>
      </c>
      <c r="J160" s="162">
        <f t="shared" si="11"/>
        <v>71.083853280393257</v>
      </c>
      <c r="K160" s="163">
        <f t="shared" si="13"/>
        <v>2.7572503468714177E-4</v>
      </c>
      <c r="L160" s="164">
        <f t="shared" si="14"/>
        <v>3.3211054589516538</v>
      </c>
      <c r="M160" s="6"/>
    </row>
    <row r="161" spans="1:13" x14ac:dyDescent="0.4">
      <c r="A161" s="11"/>
      <c r="B161" s="169">
        <v>231</v>
      </c>
      <c r="C161" s="56" t="s">
        <v>174</v>
      </c>
      <c r="D161" s="54">
        <v>24986.37</v>
      </c>
      <c r="E161" s="54">
        <v>18445.517</v>
      </c>
      <c r="F161" s="13">
        <f t="shared" si="10"/>
        <v>135.46039398082473</v>
      </c>
      <c r="G161" s="164">
        <f t="shared" si="12"/>
        <v>0.13906943715011391</v>
      </c>
      <c r="H161" s="54">
        <v>59192.847000000002</v>
      </c>
      <c r="I161" s="54">
        <v>49683.78</v>
      </c>
      <c r="J161" s="162">
        <f t="shared" si="11"/>
        <v>119.13917781618066</v>
      </c>
      <c r="K161" s="163">
        <f t="shared" si="13"/>
        <v>6.029320962236067E-2</v>
      </c>
      <c r="L161" s="164">
        <f t="shared" si="14"/>
        <v>42.211806436679758</v>
      </c>
      <c r="M161" s="6"/>
    </row>
    <row r="162" spans="1:13" x14ac:dyDescent="0.4">
      <c r="A162" s="11"/>
      <c r="B162" s="169">
        <v>232</v>
      </c>
      <c r="C162" s="56" t="s">
        <v>175</v>
      </c>
      <c r="D162" s="54">
        <v>2415.3580000000002</v>
      </c>
      <c r="E162" s="54">
        <v>1379.22</v>
      </c>
      <c r="F162" s="13">
        <f t="shared" si="10"/>
        <v>175.12492568263224</v>
      </c>
      <c r="G162" s="164">
        <f t="shared" si="12"/>
        <v>1.3443428460237517E-2</v>
      </c>
      <c r="H162" s="54">
        <v>25715.862000000001</v>
      </c>
      <c r="I162" s="54">
        <v>21619.058000000001</v>
      </c>
      <c r="J162" s="162">
        <f t="shared" si="11"/>
        <v>118.94996535001663</v>
      </c>
      <c r="K162" s="163">
        <f t="shared" si="13"/>
        <v>2.6193905797193693E-2</v>
      </c>
      <c r="L162" s="164">
        <f t="shared" si="14"/>
        <v>9.3924831296730407</v>
      </c>
      <c r="M162" s="6"/>
    </row>
    <row r="163" spans="1:13" x14ac:dyDescent="0.4">
      <c r="A163" s="11"/>
      <c r="B163" s="169">
        <v>235</v>
      </c>
      <c r="C163" s="56" t="s">
        <v>176</v>
      </c>
      <c r="D163" s="54">
        <v>22265.07</v>
      </c>
      <c r="E163" s="54">
        <v>16717.187999999998</v>
      </c>
      <c r="F163" s="13">
        <f t="shared" si="10"/>
        <v>133.18669383870062</v>
      </c>
      <c r="G163" s="164">
        <f t="shared" si="12"/>
        <v>0.12392319304516371</v>
      </c>
      <c r="H163" s="54">
        <v>29188.199000000001</v>
      </c>
      <c r="I163" s="54">
        <v>22060.835999999999</v>
      </c>
      <c r="J163" s="162">
        <f t="shared" si="11"/>
        <v>132.30776476467165</v>
      </c>
      <c r="K163" s="163">
        <f t="shared" si="13"/>
        <v>2.9730791641195735E-2</v>
      </c>
      <c r="L163" s="164">
        <f t="shared" si="14"/>
        <v>76.281068249534684</v>
      </c>
      <c r="M163" s="6"/>
    </row>
    <row r="164" spans="1:13" x14ac:dyDescent="0.4">
      <c r="A164" s="11"/>
      <c r="B164" s="169">
        <v>236</v>
      </c>
      <c r="C164" s="56" t="s">
        <v>177</v>
      </c>
      <c r="D164" s="54">
        <v>964.11400000000003</v>
      </c>
      <c r="E164" s="54">
        <v>1759.13</v>
      </c>
      <c r="F164" s="13">
        <f t="shared" si="10"/>
        <v>54.806296294190879</v>
      </c>
      <c r="G164" s="164">
        <f t="shared" si="12"/>
        <v>5.3660772384522019E-3</v>
      </c>
      <c r="H164" s="54">
        <v>4343.0600000000004</v>
      </c>
      <c r="I164" s="54">
        <v>5809.375</v>
      </c>
      <c r="J164" s="162">
        <f t="shared" si="11"/>
        <v>74.759505110274347</v>
      </c>
      <c r="K164" s="163">
        <f t="shared" si="13"/>
        <v>4.423795107920553E-3</v>
      </c>
      <c r="L164" s="164">
        <f t="shared" si="14"/>
        <v>22.198956496111037</v>
      </c>
      <c r="M164" s="6"/>
    </row>
    <row r="165" spans="1:13" x14ac:dyDescent="0.4">
      <c r="A165" s="11"/>
      <c r="B165" s="169">
        <v>237</v>
      </c>
      <c r="C165" s="56" t="s">
        <v>178</v>
      </c>
      <c r="D165" s="54">
        <v>1244.7809999999999</v>
      </c>
      <c r="E165" s="54">
        <v>1100.1289999999999</v>
      </c>
      <c r="F165" s="13">
        <f t="shared" si="10"/>
        <v>113.14863984132771</v>
      </c>
      <c r="G165" s="164">
        <f t="shared" si="12"/>
        <v>6.9282169857068452E-3</v>
      </c>
      <c r="H165" s="54">
        <v>12129.509</v>
      </c>
      <c r="I165" s="54">
        <v>12689.831</v>
      </c>
      <c r="J165" s="162">
        <f t="shared" si="11"/>
        <v>95.584480203085448</v>
      </c>
      <c r="K165" s="163">
        <f t="shared" si="13"/>
        <v>1.2354989932369874E-2</v>
      </c>
      <c r="L165" s="164">
        <f t="shared" si="14"/>
        <v>10.262418701367054</v>
      </c>
      <c r="M165" s="6"/>
    </row>
    <row r="166" spans="1:13" x14ac:dyDescent="0.4">
      <c r="A166" s="11"/>
      <c r="B166" s="169">
        <v>238</v>
      </c>
      <c r="C166" s="56" t="s">
        <v>179</v>
      </c>
      <c r="D166" s="54">
        <v>28556.163</v>
      </c>
      <c r="E166" s="54">
        <v>43286.584000000003</v>
      </c>
      <c r="F166" s="13">
        <f t="shared" si="10"/>
        <v>65.970008166964618</v>
      </c>
      <c r="G166" s="164">
        <f t="shared" si="12"/>
        <v>0.15893823374811583</v>
      </c>
      <c r="H166" s="54">
        <v>35716.167999999998</v>
      </c>
      <c r="I166" s="54">
        <v>64032.025999999998</v>
      </c>
      <c r="J166" s="162">
        <f t="shared" si="11"/>
        <v>55.778600539673697</v>
      </c>
      <c r="K166" s="163">
        <f t="shared" si="13"/>
        <v>3.6380112011362625E-2</v>
      </c>
      <c r="L166" s="164">
        <f t="shared" si="14"/>
        <v>79.953042554845197</v>
      </c>
      <c r="M166" s="6"/>
    </row>
    <row r="167" spans="1:13" x14ac:dyDescent="0.4">
      <c r="A167" s="11"/>
      <c r="B167" s="169">
        <v>239</v>
      </c>
      <c r="C167" s="56" t="s">
        <v>180</v>
      </c>
      <c r="D167" s="54">
        <v>844.85299999999995</v>
      </c>
      <c r="E167" s="54">
        <v>365.30700000000002</v>
      </c>
      <c r="F167" s="13">
        <f t="shared" si="10"/>
        <v>231.2720533688103</v>
      </c>
      <c r="G167" s="164">
        <f t="shared" si="12"/>
        <v>4.7022929374929291E-3</v>
      </c>
      <c r="H167" s="54">
        <v>2536.21</v>
      </c>
      <c r="I167" s="54">
        <v>2628.7109999999998</v>
      </c>
      <c r="J167" s="162">
        <f t="shared" si="11"/>
        <v>96.481127061894597</v>
      </c>
      <c r="K167" s="163">
        <f t="shared" si="13"/>
        <v>2.5833567555270213E-3</v>
      </c>
      <c r="L167" s="164">
        <f t="shared" si="14"/>
        <v>33.311634288958722</v>
      </c>
      <c r="M167" s="6"/>
    </row>
    <row r="168" spans="1:13" x14ac:dyDescent="0.4">
      <c r="A168" s="11"/>
      <c r="B168" s="169">
        <v>240</v>
      </c>
      <c r="C168" s="56" t="s">
        <v>181</v>
      </c>
      <c r="D168" s="54">
        <v>36.347999999999999</v>
      </c>
      <c r="E168" s="54">
        <v>27.710999999999999</v>
      </c>
      <c r="F168" s="13">
        <f t="shared" si="10"/>
        <v>131.16812818014506</v>
      </c>
      <c r="G168" s="164">
        <f t="shared" si="12"/>
        <v>2.0230613336520435E-4</v>
      </c>
      <c r="H168" s="54">
        <v>943.00599999999997</v>
      </c>
      <c r="I168" s="54">
        <v>646.63300000000004</v>
      </c>
      <c r="J168" s="162">
        <f t="shared" si="11"/>
        <v>145.83326245335451</v>
      </c>
      <c r="K168" s="163">
        <f t="shared" si="13"/>
        <v>9.6053596531932056E-4</v>
      </c>
      <c r="L168" s="164">
        <f t="shared" si="14"/>
        <v>3.8544823680867353</v>
      </c>
      <c r="M168" s="6"/>
    </row>
    <row r="169" spans="1:13" x14ac:dyDescent="0.4">
      <c r="A169" s="11"/>
      <c r="B169" s="169">
        <v>245</v>
      </c>
      <c r="C169" s="56" t="s">
        <v>182</v>
      </c>
      <c r="D169" s="54">
        <v>101236.27</v>
      </c>
      <c r="E169" s="54">
        <v>58643.470999999998</v>
      </c>
      <c r="F169" s="13">
        <f t="shared" si="10"/>
        <v>172.63007846176092</v>
      </c>
      <c r="G169" s="164">
        <f t="shared" si="12"/>
        <v>0.56346204302893799</v>
      </c>
      <c r="H169" s="374">
        <v>304019.79399999999</v>
      </c>
      <c r="I169" s="375">
        <v>239233.14499999999</v>
      </c>
      <c r="J169" s="162">
        <f t="shared" si="11"/>
        <v>127.0809669788858</v>
      </c>
      <c r="K169" s="163">
        <f t="shared" si="13"/>
        <v>0.3096713555438364</v>
      </c>
      <c r="L169" s="164">
        <f t="shared" si="14"/>
        <v>33.299236430638466</v>
      </c>
      <c r="M169" s="6"/>
    </row>
    <row r="170" spans="1:13" x14ac:dyDescent="0.4">
      <c r="A170" s="11"/>
      <c r="B170" s="169">
        <v>246</v>
      </c>
      <c r="C170" s="56" t="s">
        <v>183</v>
      </c>
      <c r="D170" s="54">
        <v>1369.145</v>
      </c>
      <c r="E170" s="54">
        <v>1935.921</v>
      </c>
      <c r="F170" s="13">
        <f t="shared" si="10"/>
        <v>70.723185501887727</v>
      </c>
      <c r="G170" s="164">
        <f t="shared" si="12"/>
        <v>7.6204036251321314E-3</v>
      </c>
      <c r="H170" s="53">
        <v>18181.23</v>
      </c>
      <c r="I170" s="53">
        <v>15565.651</v>
      </c>
      <c r="J170" s="158">
        <f t="shared" si="11"/>
        <v>116.8035310569407</v>
      </c>
      <c r="K170" s="163">
        <f t="shared" si="13"/>
        <v>1.8519209112924616E-2</v>
      </c>
      <c r="L170" s="164">
        <f t="shared" si="14"/>
        <v>7.5305411130050057</v>
      </c>
      <c r="M170" s="6"/>
    </row>
    <row r="171" spans="1:13" x14ac:dyDescent="0.4">
      <c r="A171" s="11"/>
      <c r="B171" s="14"/>
      <c r="C171" s="15" t="s">
        <v>156</v>
      </c>
      <c r="D171" s="57">
        <f>D157+D159+D161+D162+D163+D164+D165+D169+D170</f>
        <v>403678.8170000001</v>
      </c>
      <c r="E171" s="49">
        <f>E157+E159+E161+E162+E163+E164+E165+E169+E170</f>
        <v>301821.01199999993</v>
      </c>
      <c r="F171" s="16">
        <f t="shared" si="10"/>
        <v>133.74775146536194</v>
      </c>
      <c r="G171" s="17">
        <f t="shared" si="12"/>
        <v>2.246800390357377</v>
      </c>
      <c r="H171" s="78">
        <f>H157+H159+H161+H162+H163+H164+H165+H169+H170</f>
        <v>1200786.8319999999</v>
      </c>
      <c r="I171" s="50">
        <f>I157+I159+I161+I162+I163+I164+I165+I169+I170</f>
        <v>925962.20199999993</v>
      </c>
      <c r="J171" s="18">
        <f t="shared" si="11"/>
        <v>129.67989723623731</v>
      </c>
      <c r="K171" s="19">
        <f t="shared" si="13"/>
        <v>1.2231088018717258</v>
      </c>
      <c r="L171" s="17">
        <f t="shared" si="14"/>
        <v>33.617858411025622</v>
      </c>
      <c r="M171" s="6"/>
    </row>
    <row r="172" spans="1:13" x14ac:dyDescent="0.4">
      <c r="A172" s="11"/>
      <c r="B172" s="14"/>
      <c r="C172" s="15" t="s">
        <v>184</v>
      </c>
      <c r="D172" s="57">
        <f>D173-D171</f>
        <v>210767.74099999998</v>
      </c>
      <c r="E172" s="49">
        <f>E173-E171</f>
        <v>398820.65400000004</v>
      </c>
      <c r="F172" s="16">
        <f t="shared" si="10"/>
        <v>52.847749705560624</v>
      </c>
      <c r="G172" s="17">
        <f t="shared" si="12"/>
        <v>1.1730936150497646</v>
      </c>
      <c r="H172" s="78">
        <f>H173-H171</f>
        <v>832860.77700000047</v>
      </c>
      <c r="I172" s="50">
        <f>I173-I171</f>
        <v>1020343.07</v>
      </c>
      <c r="J172" s="18">
        <f t="shared" si="11"/>
        <v>81.625563154949489</v>
      </c>
      <c r="K172" s="19">
        <f t="shared" si="13"/>
        <v>0.84834320291948817</v>
      </c>
      <c r="L172" s="17">
        <f t="shared" si="14"/>
        <v>25.306479404540365</v>
      </c>
      <c r="M172" s="6"/>
    </row>
    <row r="173" spans="1:13" ht="19.5" thickBot="1" x14ac:dyDescent="0.45">
      <c r="A173" s="20" t="s">
        <v>185</v>
      </c>
      <c r="B173" s="21" t="s">
        <v>186</v>
      </c>
      <c r="C173" s="22"/>
      <c r="D173" s="64">
        <f>SUM(D149:D170)</f>
        <v>614446.55800000008</v>
      </c>
      <c r="E173" s="52">
        <f>SUM(E149:E170)</f>
        <v>700641.66599999997</v>
      </c>
      <c r="F173" s="23">
        <f t="shared" si="10"/>
        <v>87.697690248412968</v>
      </c>
      <c r="G173" s="24">
        <f t="shared" si="12"/>
        <v>3.4198940054071416</v>
      </c>
      <c r="H173" s="79">
        <f>SUM(H149:H170)</f>
        <v>2033647.6090000004</v>
      </c>
      <c r="I173" s="51">
        <f>SUM(I149:I170)</f>
        <v>1946305.2719999999</v>
      </c>
      <c r="J173" s="25">
        <f t="shared" si="11"/>
        <v>104.48759700014831</v>
      </c>
      <c r="K173" s="26">
        <f t="shared" si="13"/>
        <v>2.0714520047912139</v>
      </c>
      <c r="L173" s="24">
        <f t="shared" si="14"/>
        <v>30.214013247955979</v>
      </c>
      <c r="M173" s="6"/>
    </row>
    <row r="174" spans="1:13" x14ac:dyDescent="0.4">
      <c r="A174" s="27" t="s">
        <v>187</v>
      </c>
      <c r="B174" s="153">
        <v>133</v>
      </c>
      <c r="C174" s="170" t="s">
        <v>188</v>
      </c>
      <c r="D174" s="53">
        <v>29.835999999999999</v>
      </c>
      <c r="E174" s="53">
        <v>80.963999999999999</v>
      </c>
      <c r="F174" s="13">
        <f t="shared" si="10"/>
        <v>36.850946099501016</v>
      </c>
      <c r="G174" s="164">
        <f t="shared" si="12"/>
        <v>1.660615658381269E-4</v>
      </c>
      <c r="H174" s="53">
        <v>6558.558</v>
      </c>
      <c r="I174" s="53">
        <v>7687.1009999999997</v>
      </c>
      <c r="J174" s="158">
        <f t="shared" si="11"/>
        <v>85.319003874152301</v>
      </c>
      <c r="K174" s="159">
        <f t="shared" si="13"/>
        <v>6.6804780029318502E-3</v>
      </c>
      <c r="L174" s="160">
        <f>E1/H174*100</f>
        <v>0</v>
      </c>
      <c r="M174" s="6"/>
    </row>
    <row r="175" spans="1:13" x14ac:dyDescent="0.4">
      <c r="A175" s="11"/>
      <c r="B175" s="169">
        <v>134</v>
      </c>
      <c r="C175" s="56" t="s">
        <v>189</v>
      </c>
      <c r="D175" s="54">
        <v>51197.828000000001</v>
      </c>
      <c r="E175" s="54">
        <v>30554.036</v>
      </c>
      <c r="F175" s="13">
        <f t="shared" ref="F175:F189" si="15">D175/E175*100</f>
        <v>167.56486115287683</v>
      </c>
      <c r="G175" s="164">
        <f t="shared" si="12"/>
        <v>0.28495748375087471</v>
      </c>
      <c r="H175" s="54">
        <v>80271.918000000005</v>
      </c>
      <c r="I175" s="54">
        <v>46606.487999999998</v>
      </c>
      <c r="J175" s="162">
        <f t="shared" si="11"/>
        <v>172.23335515003834</v>
      </c>
      <c r="K175" s="163">
        <f t="shared" si="13"/>
        <v>8.1764129013138134E-2</v>
      </c>
      <c r="L175" s="164">
        <f>E2/H175*100</f>
        <v>0</v>
      </c>
      <c r="M175" s="6"/>
    </row>
    <row r="176" spans="1:13" x14ac:dyDescent="0.4">
      <c r="A176" s="11"/>
      <c r="B176" s="169">
        <v>135</v>
      </c>
      <c r="C176" s="56" t="s">
        <v>190</v>
      </c>
      <c r="D176" s="54">
        <v>38977.305999999997</v>
      </c>
      <c r="E176" s="54">
        <v>38252.593000000001</v>
      </c>
      <c r="F176" s="13">
        <f t="shared" si="15"/>
        <v>101.89454607691562</v>
      </c>
      <c r="G176" s="164">
        <f t="shared" si="12"/>
        <v>0.21694035616409099</v>
      </c>
      <c r="H176" s="54">
        <v>60453.688999999998</v>
      </c>
      <c r="I176" s="54">
        <v>57199.641000000003</v>
      </c>
      <c r="J176" s="162">
        <f t="shared" si="11"/>
        <v>105.6889308098979</v>
      </c>
      <c r="K176" s="163">
        <f t="shared" si="13"/>
        <v>6.1577489984930088E-2</v>
      </c>
      <c r="L176" s="164">
        <f>E3/H176*100</f>
        <v>0</v>
      </c>
      <c r="M176" s="6"/>
    </row>
    <row r="177" spans="1:13" x14ac:dyDescent="0.4">
      <c r="A177" s="11"/>
      <c r="B177" s="169">
        <v>137</v>
      </c>
      <c r="C177" s="56" t="s">
        <v>191</v>
      </c>
      <c r="D177" s="54">
        <v>303650.95699999999</v>
      </c>
      <c r="E177" s="54">
        <v>217140.36799999999</v>
      </c>
      <c r="F177" s="13">
        <f t="shared" si="15"/>
        <v>139.84085953101084</v>
      </c>
      <c r="G177" s="164">
        <f t="shared" si="12"/>
        <v>1.6900641301671051</v>
      </c>
      <c r="H177" s="54">
        <v>667791.83600000001</v>
      </c>
      <c r="I177" s="54">
        <v>488938.29399999999</v>
      </c>
      <c r="J177" s="162">
        <f t="shared" si="11"/>
        <v>136.57998242207637</v>
      </c>
      <c r="K177" s="163">
        <f t="shared" si="13"/>
        <v>0.68020572066839591</v>
      </c>
      <c r="L177" s="164">
        <f>E4/H177*100</f>
        <v>0</v>
      </c>
      <c r="M177" s="6"/>
    </row>
    <row r="178" spans="1:13" x14ac:dyDescent="0.4">
      <c r="A178" s="11"/>
      <c r="B178" s="169">
        <v>138</v>
      </c>
      <c r="C178" s="56" t="s">
        <v>192</v>
      </c>
      <c r="D178" s="54">
        <v>137980.359</v>
      </c>
      <c r="E178" s="54">
        <v>102068.041</v>
      </c>
      <c r="F178" s="13">
        <f t="shared" si="15"/>
        <v>135.18468430289556</v>
      </c>
      <c r="G178" s="164">
        <f t="shared" si="12"/>
        <v>0.76797273329021609</v>
      </c>
      <c r="H178" s="54">
        <v>208216.723</v>
      </c>
      <c r="I178" s="54">
        <v>161847.785</v>
      </c>
      <c r="J178" s="162">
        <f t="shared" si="11"/>
        <v>128.64972047655766</v>
      </c>
      <c r="K178" s="163">
        <f t="shared" si="13"/>
        <v>0.21208735789849756</v>
      </c>
      <c r="L178" s="164">
        <f>E4/H178*100</f>
        <v>0</v>
      </c>
      <c r="M178" s="6"/>
    </row>
    <row r="179" spans="1:13" x14ac:dyDescent="0.4">
      <c r="A179" s="11"/>
      <c r="B179" s="169">
        <v>140</v>
      </c>
      <c r="C179" s="56" t="s">
        <v>193</v>
      </c>
      <c r="D179" s="54">
        <v>98535.41</v>
      </c>
      <c r="E179" s="54">
        <v>54082.004999999997</v>
      </c>
      <c r="F179" s="13">
        <f t="shared" si="15"/>
        <v>182.19629616172702</v>
      </c>
      <c r="G179" s="164">
        <f t="shared" si="12"/>
        <v>0.54842956412058685</v>
      </c>
      <c r="H179" s="54">
        <v>163994.603</v>
      </c>
      <c r="I179" s="54">
        <v>101143.87300000001</v>
      </c>
      <c r="J179" s="162">
        <f t="shared" si="11"/>
        <v>162.13992813978956</v>
      </c>
      <c r="K179" s="163">
        <f t="shared" si="13"/>
        <v>0.16704317289578618</v>
      </c>
      <c r="L179" s="164">
        <f t="shared" si="14"/>
        <v>60.084544367597267</v>
      </c>
      <c r="M179" s="6"/>
    </row>
    <row r="180" spans="1:13" x14ac:dyDescent="0.4">
      <c r="A180" s="11"/>
      <c r="B180" s="169">
        <v>141</v>
      </c>
      <c r="C180" s="56" t="s">
        <v>194</v>
      </c>
      <c r="D180" s="54">
        <v>103676.30100000001</v>
      </c>
      <c r="E180" s="54">
        <v>90428.657000000007</v>
      </c>
      <c r="F180" s="13">
        <f t="shared" si="15"/>
        <v>114.64982942298923</v>
      </c>
      <c r="G180" s="164">
        <f t="shared" si="12"/>
        <v>0.57704279676782955</v>
      </c>
      <c r="H180" s="54">
        <v>159169.33100000001</v>
      </c>
      <c r="I180" s="54">
        <v>128927.14599999999</v>
      </c>
      <c r="J180" s="162">
        <f t="shared" si="11"/>
        <v>123.45680171963164</v>
      </c>
      <c r="K180" s="163">
        <f t="shared" si="13"/>
        <v>0.16212820173075831</v>
      </c>
      <c r="L180" s="164">
        <f t="shared" si="14"/>
        <v>65.135852710218401</v>
      </c>
      <c r="M180" s="6"/>
    </row>
    <row r="181" spans="1:13" x14ac:dyDescent="0.4">
      <c r="A181" s="11"/>
      <c r="B181" s="169">
        <v>143</v>
      </c>
      <c r="C181" s="56" t="s">
        <v>195</v>
      </c>
      <c r="D181" s="54">
        <v>55525.392</v>
      </c>
      <c r="E181" s="54">
        <v>43014.928999999996</v>
      </c>
      <c r="F181" s="13">
        <f t="shared" si="15"/>
        <v>129.08400244017605</v>
      </c>
      <c r="G181" s="164">
        <f t="shared" si="12"/>
        <v>0.30904389124868636</v>
      </c>
      <c r="H181" s="54">
        <v>194567.606</v>
      </c>
      <c r="I181" s="54">
        <v>188436.74900000001</v>
      </c>
      <c r="J181" s="162">
        <f t="shared" si="11"/>
        <v>103.25353575273152</v>
      </c>
      <c r="K181" s="163">
        <f t="shared" si="13"/>
        <v>0.19818451128527201</v>
      </c>
      <c r="L181" s="164">
        <f t="shared" si="14"/>
        <v>28.537839952658921</v>
      </c>
      <c r="M181" s="6"/>
    </row>
    <row r="182" spans="1:13" x14ac:dyDescent="0.4">
      <c r="A182" s="11"/>
      <c r="B182" s="169">
        <v>144</v>
      </c>
      <c r="C182" s="56" t="s">
        <v>196</v>
      </c>
      <c r="D182" s="54">
        <v>44205.438999999998</v>
      </c>
      <c r="E182" s="54">
        <v>34252.152000000002</v>
      </c>
      <c r="F182" s="13">
        <f t="shared" si="15"/>
        <v>129.05886614073182</v>
      </c>
      <c r="G182" s="164">
        <f t="shared" si="12"/>
        <v>0.24603916137893159</v>
      </c>
      <c r="H182" s="54">
        <v>67724.06</v>
      </c>
      <c r="I182" s="54">
        <v>48399.406000000003</v>
      </c>
      <c r="J182" s="162">
        <f t="shared" si="11"/>
        <v>139.92746109322084</v>
      </c>
      <c r="K182" s="163">
        <f t="shared" si="13"/>
        <v>6.8983013201871016E-2</v>
      </c>
      <c r="L182" s="164">
        <f t="shared" si="14"/>
        <v>65.272872004425025</v>
      </c>
      <c r="M182" s="6"/>
    </row>
    <row r="183" spans="1:13" x14ac:dyDescent="0.4">
      <c r="A183" s="11"/>
      <c r="B183" s="169">
        <v>145</v>
      </c>
      <c r="C183" s="56" t="s">
        <v>197</v>
      </c>
      <c r="D183" s="54">
        <v>172.96899999999999</v>
      </c>
      <c r="E183" s="54">
        <v>57.444000000000003</v>
      </c>
      <c r="F183" s="13">
        <f t="shared" si="15"/>
        <v>301.10890606503722</v>
      </c>
      <c r="G183" s="164">
        <f t="shared" si="12"/>
        <v>9.6271293006619432E-4</v>
      </c>
      <c r="H183" s="54">
        <v>496.32400000000001</v>
      </c>
      <c r="I183" s="54">
        <v>775.221</v>
      </c>
      <c r="J183" s="162">
        <f t="shared" si="11"/>
        <v>64.023549413651068</v>
      </c>
      <c r="K183" s="163">
        <f t="shared" si="13"/>
        <v>5.0555039146213962E-4</v>
      </c>
      <c r="L183" s="164">
        <f t="shared" si="14"/>
        <v>34.850017327390972</v>
      </c>
      <c r="M183" s="6"/>
    </row>
    <row r="184" spans="1:13" x14ac:dyDescent="0.4">
      <c r="A184" s="11"/>
      <c r="B184" s="169">
        <v>146</v>
      </c>
      <c r="C184" s="56" t="s">
        <v>198</v>
      </c>
      <c r="D184" s="54">
        <v>14693.768</v>
      </c>
      <c r="E184" s="54">
        <v>13702.552</v>
      </c>
      <c r="F184" s="13">
        <f t="shared" si="15"/>
        <v>107.23380579033746</v>
      </c>
      <c r="G184" s="164">
        <f t="shared" si="12"/>
        <v>8.1782749770148905E-2</v>
      </c>
      <c r="H184" s="54">
        <v>22727.355</v>
      </c>
      <c r="I184" s="54">
        <v>17924.690999999999</v>
      </c>
      <c r="J184" s="162">
        <f t="shared" si="11"/>
        <v>126.79356648323812</v>
      </c>
      <c r="K184" s="163">
        <f t="shared" si="13"/>
        <v>2.3149844088033254E-2</v>
      </c>
      <c r="L184" s="164">
        <f t="shared" si="14"/>
        <v>64.652345158510528</v>
      </c>
      <c r="M184" s="6"/>
    </row>
    <row r="185" spans="1:13" x14ac:dyDescent="0.4">
      <c r="A185" s="11"/>
      <c r="B185" s="169">
        <v>147</v>
      </c>
      <c r="C185" s="56" t="s">
        <v>199</v>
      </c>
      <c r="D185" s="54">
        <v>305394.266</v>
      </c>
      <c r="E185" s="54">
        <v>239994.68799999999</v>
      </c>
      <c r="F185" s="13">
        <f t="shared" si="15"/>
        <v>127.25042730945779</v>
      </c>
      <c r="G185" s="164">
        <f t="shared" si="12"/>
        <v>1.6997670602609414</v>
      </c>
      <c r="H185" s="54">
        <v>1115528.8910000001</v>
      </c>
      <c r="I185" s="54">
        <v>771682.87600000005</v>
      </c>
      <c r="J185" s="162">
        <f t="shared" si="11"/>
        <v>144.55794286667572</v>
      </c>
      <c r="K185" s="163">
        <f t="shared" si="13"/>
        <v>1.1362659624204683</v>
      </c>
      <c r="L185" s="164">
        <f t="shared" si="14"/>
        <v>27.376634389651137</v>
      </c>
      <c r="M185" s="6"/>
    </row>
    <row r="186" spans="1:13" x14ac:dyDescent="0.4">
      <c r="A186" s="11"/>
      <c r="B186" s="169">
        <v>149</v>
      </c>
      <c r="C186" s="56" t="s">
        <v>200</v>
      </c>
      <c r="D186" s="54">
        <v>29623.378000000001</v>
      </c>
      <c r="E186" s="54">
        <v>29949.258000000002</v>
      </c>
      <c r="F186" s="13">
        <f t="shared" si="15"/>
        <v>98.911892908999604</v>
      </c>
      <c r="G186" s="164">
        <f t="shared" si="12"/>
        <v>0.16487815176614562</v>
      </c>
      <c r="H186" s="54">
        <v>33642.18</v>
      </c>
      <c r="I186" s="54">
        <v>32356.069</v>
      </c>
      <c r="J186" s="162">
        <f t="shared" si="11"/>
        <v>103.97486789881675</v>
      </c>
      <c r="K186" s="163">
        <f t="shared" si="13"/>
        <v>3.4267569709785874E-2</v>
      </c>
      <c r="L186" s="164">
        <f t="shared" si="14"/>
        <v>88.054275911965277</v>
      </c>
      <c r="M186" s="6"/>
    </row>
    <row r="187" spans="1:13" x14ac:dyDescent="0.4">
      <c r="A187" s="11"/>
      <c r="B187" s="169">
        <v>158</v>
      </c>
      <c r="C187" s="56" t="s">
        <v>201</v>
      </c>
      <c r="D187" s="54">
        <v>80.771000000000001</v>
      </c>
      <c r="E187" s="54">
        <v>55.296999999999997</v>
      </c>
      <c r="F187" s="13">
        <f t="shared" si="15"/>
        <v>146.06759860390258</v>
      </c>
      <c r="G187" s="164">
        <f t="shared" si="12"/>
        <v>4.4955619836142076E-4</v>
      </c>
      <c r="H187" s="54">
        <v>363.947</v>
      </c>
      <c r="I187" s="54">
        <v>293.70400000000001</v>
      </c>
      <c r="J187" s="162">
        <f t="shared" si="11"/>
        <v>123.91625582218833</v>
      </c>
      <c r="K187" s="163">
        <f t="shared" si="13"/>
        <v>3.70712575498004E-4</v>
      </c>
      <c r="L187" s="164">
        <f t="shared" si="14"/>
        <v>22.19306657288012</v>
      </c>
      <c r="M187" s="6"/>
    </row>
    <row r="188" spans="1:13" ht="19.5" thickBot="1" x14ac:dyDescent="0.45">
      <c r="A188" s="20" t="s">
        <v>202</v>
      </c>
      <c r="B188" s="21" t="s">
        <v>203</v>
      </c>
      <c r="C188" s="22"/>
      <c r="D188" s="64">
        <f>SUM(D174:D187)</f>
        <v>1183743.9800000002</v>
      </c>
      <c r="E188" s="52">
        <f>SUM(E174:E187)</f>
        <v>893632.98400000005</v>
      </c>
      <c r="F188" s="23">
        <f t="shared" si="15"/>
        <v>132.46422202338942</v>
      </c>
      <c r="G188" s="24">
        <f t="shared" si="12"/>
        <v>6.5884964093798235</v>
      </c>
      <c r="H188" s="79">
        <f>SUM(H174:H187)</f>
        <v>2781507.0210000006</v>
      </c>
      <c r="I188" s="51">
        <f>SUM(I174:I187)</f>
        <v>2052219.044</v>
      </c>
      <c r="J188" s="25">
        <f t="shared" si="11"/>
        <v>135.536556350171</v>
      </c>
      <c r="K188" s="26">
        <f t="shared" si="13"/>
        <v>2.8332137138668294</v>
      </c>
      <c r="L188" s="24">
        <f t="shared" si="14"/>
        <v>42.557648464048221</v>
      </c>
      <c r="M188" s="6"/>
    </row>
    <row r="189" spans="1:13" x14ac:dyDescent="0.4">
      <c r="A189" s="27" t="s">
        <v>204</v>
      </c>
      <c r="B189" s="153">
        <v>501</v>
      </c>
      <c r="C189" s="170" t="s">
        <v>205</v>
      </c>
      <c r="D189" s="53">
        <v>5216.0630000000001</v>
      </c>
      <c r="E189" s="53">
        <v>4635.9409999999998</v>
      </c>
      <c r="F189" s="10">
        <f t="shared" si="15"/>
        <v>112.51357599244685</v>
      </c>
      <c r="G189" s="160">
        <f t="shared" si="12"/>
        <v>2.9031625864402659E-2</v>
      </c>
      <c r="H189" s="53">
        <v>31002.600999999999</v>
      </c>
      <c r="I189" s="53">
        <v>24837</v>
      </c>
      <c r="J189" s="158">
        <f t="shared" si="11"/>
        <v>124.82425816322421</v>
      </c>
      <c r="K189" s="159">
        <f t="shared" si="13"/>
        <v>3.1578922381135147E-2</v>
      </c>
      <c r="L189" s="160">
        <f t="shared" si="14"/>
        <v>16.824598039370954</v>
      </c>
      <c r="M189" s="6"/>
    </row>
    <row r="190" spans="1:13" x14ac:dyDescent="0.4">
      <c r="A190" s="11"/>
      <c r="B190" s="169">
        <v>502</v>
      </c>
      <c r="C190" s="56" t="s">
        <v>206</v>
      </c>
      <c r="D190" s="59"/>
      <c r="E190" s="59"/>
      <c r="F190" s="10"/>
      <c r="G190" s="164"/>
      <c r="H190" s="54">
        <v>19.603999999999999</v>
      </c>
      <c r="I190" s="54">
        <v>27.526</v>
      </c>
      <c r="J190" s="162">
        <f t="shared" si="11"/>
        <v>71.219937513623478</v>
      </c>
      <c r="K190" s="163">
        <f t="shared" si="13"/>
        <v>1.9968427628371355E-5</v>
      </c>
      <c r="L190" s="164">
        <f t="shared" si="14"/>
        <v>0</v>
      </c>
      <c r="M190" s="6"/>
    </row>
    <row r="191" spans="1:13" x14ac:dyDescent="0.4">
      <c r="A191" s="11"/>
      <c r="B191" s="169">
        <v>503</v>
      </c>
      <c r="C191" s="56" t="s">
        <v>207</v>
      </c>
      <c r="D191" s="54">
        <v>980.899</v>
      </c>
      <c r="E191" s="54">
        <v>332.47300000000001</v>
      </c>
      <c r="F191" s="10">
        <f t="shared" ref="F191:F248" si="16">D191/E191*100</f>
        <v>295.03117546387222</v>
      </c>
      <c r="G191" s="164">
        <f t="shared" si="12"/>
        <v>5.4594993923130731E-3</v>
      </c>
      <c r="H191" s="54">
        <v>27284.234</v>
      </c>
      <c r="I191" s="54">
        <v>9720.9860000000008</v>
      </c>
      <c r="J191" s="162">
        <f t="shared" si="11"/>
        <v>280.67352427006887</v>
      </c>
      <c r="K191" s="163">
        <f t="shared" si="13"/>
        <v>2.7791432974114936E-2</v>
      </c>
      <c r="L191" s="164">
        <f t="shared" si="14"/>
        <v>3.5951128406243691</v>
      </c>
      <c r="M191" s="6"/>
    </row>
    <row r="192" spans="1:13" x14ac:dyDescent="0.4">
      <c r="A192" s="11"/>
      <c r="B192" s="169">
        <v>504</v>
      </c>
      <c r="C192" s="56" t="s">
        <v>208</v>
      </c>
      <c r="D192" s="54">
        <v>3918.6170000000002</v>
      </c>
      <c r="E192" s="54">
        <v>3109.2559999999999</v>
      </c>
      <c r="F192" s="13">
        <f t="shared" si="16"/>
        <v>126.03069673259458</v>
      </c>
      <c r="G192" s="164">
        <f t="shared" si="12"/>
        <v>2.181028539147015E-2</v>
      </c>
      <c r="H192" s="54">
        <v>13050.397000000001</v>
      </c>
      <c r="I192" s="54">
        <v>7441.6710000000003</v>
      </c>
      <c r="J192" s="162">
        <f t="shared" si="11"/>
        <v>175.36917447707646</v>
      </c>
      <c r="K192" s="163">
        <f t="shared" si="13"/>
        <v>1.3292996736177039E-2</v>
      </c>
      <c r="L192" s="164">
        <f t="shared" si="14"/>
        <v>30.026803016030851</v>
      </c>
      <c r="M192" s="6"/>
    </row>
    <row r="193" spans="1:13" x14ac:dyDescent="0.4">
      <c r="A193" s="11"/>
      <c r="B193" s="169">
        <v>505</v>
      </c>
      <c r="C193" s="56" t="s">
        <v>209</v>
      </c>
      <c r="D193" s="54">
        <v>3867.366</v>
      </c>
      <c r="E193" s="54">
        <v>2542.931</v>
      </c>
      <c r="F193" s="13">
        <f t="shared" si="16"/>
        <v>152.08300972381869</v>
      </c>
      <c r="G193" s="164">
        <f t="shared" si="12"/>
        <v>2.1525031962365382E-2</v>
      </c>
      <c r="H193" s="54">
        <v>5809.1620000000003</v>
      </c>
      <c r="I193" s="54">
        <v>3757.2330000000002</v>
      </c>
      <c r="J193" s="162">
        <f t="shared" si="11"/>
        <v>154.6127695567456</v>
      </c>
      <c r="K193" s="163">
        <f t="shared" si="13"/>
        <v>5.9171511415264753E-3</v>
      </c>
      <c r="L193" s="164">
        <f t="shared" si="14"/>
        <v>66.573560868159646</v>
      </c>
      <c r="M193" s="6"/>
    </row>
    <row r="194" spans="1:13" x14ac:dyDescent="0.4">
      <c r="A194" s="11"/>
      <c r="B194" s="169">
        <v>506</v>
      </c>
      <c r="C194" s="56" t="s">
        <v>210</v>
      </c>
      <c r="D194" s="54">
        <v>18234.115000000002</v>
      </c>
      <c r="E194" s="54">
        <v>21377.971000000001</v>
      </c>
      <c r="F194" s="13">
        <f t="shared" si="16"/>
        <v>85.293945809918071</v>
      </c>
      <c r="G194" s="164">
        <f t="shared" si="12"/>
        <v>0.10148765546897967</v>
      </c>
      <c r="H194" s="54">
        <v>101388.48</v>
      </c>
      <c r="I194" s="54">
        <v>119561.26</v>
      </c>
      <c r="J194" s="162">
        <f t="shared" si="11"/>
        <v>84.800444558714076</v>
      </c>
      <c r="K194" s="163">
        <f t="shared" si="13"/>
        <v>0.10327323634108226</v>
      </c>
      <c r="L194" s="164">
        <f t="shared" si="14"/>
        <v>17.984405131628371</v>
      </c>
      <c r="M194" s="6"/>
    </row>
    <row r="195" spans="1:13" x14ac:dyDescent="0.4">
      <c r="A195" s="11"/>
      <c r="B195" s="169">
        <v>507</v>
      </c>
      <c r="C195" s="56" t="s">
        <v>211</v>
      </c>
      <c r="D195" s="54">
        <v>4095.73</v>
      </c>
      <c r="E195" s="54">
        <v>1560.9880000000001</v>
      </c>
      <c r="F195" s="13">
        <f t="shared" si="16"/>
        <v>262.38062047882494</v>
      </c>
      <c r="G195" s="164">
        <f t="shared" si="12"/>
        <v>2.2796063046326302E-2</v>
      </c>
      <c r="H195" s="54">
        <v>7064.1629999999996</v>
      </c>
      <c r="I195" s="54">
        <v>5156.393</v>
      </c>
      <c r="J195" s="162">
        <f t="shared" si="11"/>
        <v>136.99814967555807</v>
      </c>
      <c r="K195" s="163">
        <f t="shared" si="13"/>
        <v>7.1954819231033812E-3</v>
      </c>
      <c r="L195" s="164">
        <f t="shared" si="14"/>
        <v>57.978984913003849</v>
      </c>
      <c r="M195" s="6"/>
    </row>
    <row r="196" spans="1:13" x14ac:dyDescent="0.4">
      <c r="A196" s="11"/>
      <c r="B196" s="169">
        <v>508</v>
      </c>
      <c r="C196" s="56" t="s">
        <v>212</v>
      </c>
      <c r="D196" s="171"/>
      <c r="E196" s="171"/>
      <c r="F196" s="13"/>
      <c r="G196" s="164"/>
      <c r="H196" s="54">
        <v>12.176</v>
      </c>
      <c r="I196" s="54"/>
      <c r="J196" s="162" t="s">
        <v>345</v>
      </c>
      <c r="K196" s="163">
        <f t="shared" si="13"/>
        <v>1.2402345174609755E-5</v>
      </c>
      <c r="L196" s="164">
        <f t="shared" si="14"/>
        <v>0</v>
      </c>
      <c r="M196" s="6"/>
    </row>
    <row r="197" spans="1:13" x14ac:dyDescent="0.4">
      <c r="A197" s="11"/>
      <c r="B197" s="169">
        <v>509</v>
      </c>
      <c r="C197" s="56" t="s">
        <v>213</v>
      </c>
      <c r="D197" s="54">
        <v>44.677999999999997</v>
      </c>
      <c r="E197" s="54">
        <v>3.9510000000000001</v>
      </c>
      <c r="F197" s="13">
        <f t="shared" si="16"/>
        <v>1130.8023285244242</v>
      </c>
      <c r="G197" s="164">
        <f t="shared" si="12"/>
        <v>2.4866934704772202E-4</v>
      </c>
      <c r="H197" s="54">
        <v>3322.22</v>
      </c>
      <c r="I197" s="54">
        <v>1898.577</v>
      </c>
      <c r="J197" s="162">
        <f t="shared" si="11"/>
        <v>174.98473856999215</v>
      </c>
      <c r="K197" s="163">
        <f t="shared" si="13"/>
        <v>3.3839782511491476E-3</v>
      </c>
      <c r="L197" s="164">
        <f t="shared" si="14"/>
        <v>1.344823642022503</v>
      </c>
      <c r="M197" s="6"/>
    </row>
    <row r="198" spans="1:13" x14ac:dyDescent="0.4">
      <c r="A198" s="11"/>
      <c r="B198" s="169">
        <v>510</v>
      </c>
      <c r="C198" s="56" t="s">
        <v>214</v>
      </c>
      <c r="D198" s="54">
        <v>392.87</v>
      </c>
      <c r="E198" s="54">
        <v>168.405</v>
      </c>
      <c r="F198" s="13">
        <f t="shared" si="16"/>
        <v>233.28879783854399</v>
      </c>
      <c r="G198" s="164">
        <f t="shared" si="12"/>
        <v>2.1866405473530276E-3</v>
      </c>
      <c r="H198" s="54">
        <v>10331.9</v>
      </c>
      <c r="I198" s="54">
        <v>10110.084999999999</v>
      </c>
      <c r="J198" s="162">
        <f t="shared" si="11"/>
        <v>102.19399737984401</v>
      </c>
      <c r="K198" s="163">
        <f t="shared" si="13"/>
        <v>1.0523964365107632E-2</v>
      </c>
      <c r="L198" s="164">
        <f t="shared" si="14"/>
        <v>3.8024951848159585</v>
      </c>
      <c r="M198" s="6"/>
    </row>
    <row r="199" spans="1:13" x14ac:dyDescent="0.4">
      <c r="A199" s="11"/>
      <c r="B199" s="169">
        <v>511</v>
      </c>
      <c r="C199" s="56" t="s">
        <v>215</v>
      </c>
      <c r="D199" s="54">
        <v>21.902999999999999</v>
      </c>
      <c r="E199" s="54">
        <v>85.326999999999998</v>
      </c>
      <c r="F199" s="13">
        <f t="shared" si="16"/>
        <v>25.669483281962329</v>
      </c>
      <c r="G199" s="164">
        <f t="shared" si="12"/>
        <v>1.219079795063847E-4</v>
      </c>
      <c r="H199" s="54">
        <v>262.05399999999997</v>
      </c>
      <c r="I199" s="54">
        <v>389.58100000000002</v>
      </c>
      <c r="J199" s="162">
        <f t="shared" si="11"/>
        <v>67.26560073514878</v>
      </c>
      <c r="K199" s="163">
        <f t="shared" si="13"/>
        <v>2.669254404063062E-4</v>
      </c>
      <c r="L199" s="164">
        <f t="shared" si="14"/>
        <v>8.3582009814771006</v>
      </c>
      <c r="M199" s="6"/>
    </row>
    <row r="200" spans="1:13" x14ac:dyDescent="0.4">
      <c r="A200" s="11"/>
      <c r="B200" s="169">
        <v>512</v>
      </c>
      <c r="C200" s="56" t="s">
        <v>216</v>
      </c>
      <c r="D200" s="54"/>
      <c r="E200" s="54">
        <v>5.657</v>
      </c>
      <c r="F200" s="13">
        <f t="shared" si="16"/>
        <v>0</v>
      </c>
      <c r="G200" s="164">
        <f t="shared" si="12"/>
        <v>0</v>
      </c>
      <c r="H200" s="54">
        <v>203.71</v>
      </c>
      <c r="I200" s="54">
        <v>185.249</v>
      </c>
      <c r="J200" s="162">
        <f t="shared" si="11"/>
        <v>109.96550588667147</v>
      </c>
      <c r="K200" s="163">
        <f t="shared" si="13"/>
        <v>2.0749685738499944E-4</v>
      </c>
      <c r="L200" s="164">
        <f t="shared" si="14"/>
        <v>0</v>
      </c>
      <c r="M200" s="6"/>
    </row>
    <row r="201" spans="1:13" x14ac:dyDescent="0.4">
      <c r="A201" s="11"/>
      <c r="B201" s="169">
        <v>513</v>
      </c>
      <c r="C201" s="56" t="s">
        <v>217</v>
      </c>
      <c r="D201" s="54">
        <v>72.893000000000001</v>
      </c>
      <c r="E201" s="54">
        <v>59.942</v>
      </c>
      <c r="F201" s="13">
        <f t="shared" si="16"/>
        <v>121.60588568949986</v>
      </c>
      <c r="G201" s="164">
        <f t="shared" si="12"/>
        <v>4.0570873168784645E-4</v>
      </c>
      <c r="H201" s="54">
        <v>1167.77</v>
      </c>
      <c r="I201" s="54">
        <v>945.06399999999996</v>
      </c>
      <c r="J201" s="162">
        <f t="shared" si="11"/>
        <v>123.56517653830852</v>
      </c>
      <c r="K201" s="163">
        <f t="shared" si="13"/>
        <v>1.1894782050389319E-3</v>
      </c>
      <c r="L201" s="164">
        <f t="shared" si="14"/>
        <v>6.242068215487639</v>
      </c>
      <c r="M201" s="6"/>
    </row>
    <row r="202" spans="1:13" x14ac:dyDescent="0.4">
      <c r="A202" s="11"/>
      <c r="B202" s="169">
        <v>514</v>
      </c>
      <c r="C202" s="56" t="s">
        <v>218</v>
      </c>
      <c r="D202" s="54">
        <v>28.928000000000001</v>
      </c>
      <c r="E202" s="54">
        <v>2.395</v>
      </c>
      <c r="F202" s="13">
        <f t="shared" si="16"/>
        <v>1207.8496868475991</v>
      </c>
      <c r="G202" s="164">
        <f t="shared" si="12"/>
        <v>1.6100780857237348E-4</v>
      </c>
      <c r="H202" s="54">
        <v>1405.4090000000001</v>
      </c>
      <c r="I202" s="54">
        <v>1998.6220000000001</v>
      </c>
      <c r="J202" s="162">
        <f t="shared" si="11"/>
        <v>70.318899721908394</v>
      </c>
      <c r="K202" s="163">
        <f t="shared" si="13"/>
        <v>1.4315347839605063E-3</v>
      </c>
      <c r="L202" s="164">
        <f t="shared" si="14"/>
        <v>2.058333196955477</v>
      </c>
      <c r="M202" s="6"/>
    </row>
    <row r="203" spans="1:13" x14ac:dyDescent="0.4">
      <c r="A203" s="11"/>
      <c r="B203" s="169">
        <v>515</v>
      </c>
      <c r="C203" s="56" t="s">
        <v>219</v>
      </c>
      <c r="D203" s="54">
        <v>12.571999999999999</v>
      </c>
      <c r="E203" s="54">
        <v>15.603999999999999</v>
      </c>
      <c r="F203" s="13">
        <f t="shared" si="16"/>
        <v>80.56908485003845</v>
      </c>
      <c r="G203" s="164">
        <f t="shared" ref="G203:G244" si="17">D203/$D$7*100</f>
        <v>6.9973388045211539E-5</v>
      </c>
      <c r="H203" s="54">
        <v>348509.30200000003</v>
      </c>
      <c r="I203" s="54">
        <v>263786.85499999998</v>
      </c>
      <c r="J203" s="162">
        <f t="shared" si="11"/>
        <v>132.11776682352124</v>
      </c>
      <c r="K203" s="163">
        <f t="shared" si="13"/>
        <v>0.35498789914309414</v>
      </c>
      <c r="L203" s="164">
        <f t="shared" si="14"/>
        <v>3.6073642591037637E-3</v>
      </c>
      <c r="M203" s="6"/>
    </row>
    <row r="204" spans="1:13" x14ac:dyDescent="0.4">
      <c r="A204" s="11"/>
      <c r="B204" s="169">
        <v>516</v>
      </c>
      <c r="C204" s="56" t="s">
        <v>220</v>
      </c>
      <c r="D204" s="54">
        <v>197.05500000000001</v>
      </c>
      <c r="E204" s="54">
        <v>478.49599999999998</v>
      </c>
      <c r="F204" s="13">
        <f t="shared" si="16"/>
        <v>41.182162442319267</v>
      </c>
      <c r="G204" s="164">
        <f t="shared" si="17"/>
        <v>1.0967710770958606E-3</v>
      </c>
      <c r="H204" s="54">
        <v>8130.85</v>
      </c>
      <c r="I204" s="54">
        <v>10288.878000000001</v>
      </c>
      <c r="J204" s="162">
        <f t="shared" ref="J204:J248" si="18">H204/I204*100</f>
        <v>79.025623590832737</v>
      </c>
      <c r="K204" s="163">
        <f t="shared" si="13"/>
        <v>8.2819980505072048E-3</v>
      </c>
      <c r="L204" s="164">
        <f t="shared" si="14"/>
        <v>2.4235473535977174</v>
      </c>
      <c r="M204" s="6"/>
    </row>
    <row r="205" spans="1:13" x14ac:dyDescent="0.4">
      <c r="A205" s="11"/>
      <c r="B205" s="169">
        <v>517</v>
      </c>
      <c r="C205" s="56" t="s">
        <v>221</v>
      </c>
      <c r="D205" s="54">
        <v>2446.6750000000002</v>
      </c>
      <c r="E205" s="54">
        <v>4737.9790000000003</v>
      </c>
      <c r="F205" s="13">
        <f t="shared" si="16"/>
        <v>51.639633691918007</v>
      </c>
      <c r="G205" s="164">
        <f t="shared" si="17"/>
        <v>1.361773299359831E-2</v>
      </c>
      <c r="H205" s="54">
        <v>13967.567999999999</v>
      </c>
      <c r="I205" s="54">
        <v>19877.132000000001</v>
      </c>
      <c r="J205" s="162">
        <f t="shared" si="18"/>
        <v>70.269533854280368</v>
      </c>
      <c r="K205" s="163">
        <f t="shared" ref="K205:K250" si="19">H205/$H$7*100</f>
        <v>1.4227217442988965E-2</v>
      </c>
      <c r="L205" s="164">
        <f t="shared" ref="L205:L248" si="20">D205/H205*100</f>
        <v>17.516828985547093</v>
      </c>
      <c r="M205" s="6"/>
    </row>
    <row r="206" spans="1:13" x14ac:dyDescent="0.4">
      <c r="A206" s="11"/>
      <c r="B206" s="169">
        <v>518</v>
      </c>
      <c r="C206" s="56" t="s">
        <v>222</v>
      </c>
      <c r="D206" s="54">
        <v>36.822000000000003</v>
      </c>
      <c r="E206" s="54">
        <v>47.753</v>
      </c>
      <c r="F206" s="13">
        <f t="shared" si="16"/>
        <v>77.109291562833761</v>
      </c>
      <c r="G206" s="164">
        <f t="shared" si="17"/>
        <v>2.0494432823741488E-4</v>
      </c>
      <c r="H206" s="54">
        <v>3758.058</v>
      </c>
      <c r="I206" s="54">
        <v>3061.28</v>
      </c>
      <c r="J206" s="162">
        <f t="shared" si="18"/>
        <v>122.76100193383159</v>
      </c>
      <c r="K206" s="163">
        <f t="shared" si="19"/>
        <v>3.8279182409825551E-3</v>
      </c>
      <c r="L206" s="164">
        <f t="shared" si="20"/>
        <v>0.97981457444243814</v>
      </c>
      <c r="M206" s="6"/>
    </row>
    <row r="207" spans="1:13" x14ac:dyDescent="0.4">
      <c r="A207" s="11"/>
      <c r="B207" s="169">
        <v>519</v>
      </c>
      <c r="C207" s="56" t="s">
        <v>223</v>
      </c>
      <c r="D207" s="54">
        <v>17.375</v>
      </c>
      <c r="E207" s="54">
        <v>18.346</v>
      </c>
      <c r="F207" s="13">
        <f t="shared" si="16"/>
        <v>94.70729314291944</v>
      </c>
      <c r="G207" s="164">
        <f t="shared" si="17"/>
        <v>9.6705982921217824E-5</v>
      </c>
      <c r="H207" s="54">
        <v>508.49599999999998</v>
      </c>
      <c r="I207" s="54">
        <v>875.77499999999998</v>
      </c>
      <c r="J207" s="162">
        <f t="shared" si="18"/>
        <v>58.062401872627099</v>
      </c>
      <c r="K207" s="163">
        <f t="shared" si="19"/>
        <v>5.1794866227893911E-4</v>
      </c>
      <c r="L207" s="164">
        <f t="shared" si="20"/>
        <v>3.4169393662880339</v>
      </c>
      <c r="M207" s="6"/>
    </row>
    <row r="208" spans="1:13" x14ac:dyDescent="0.4">
      <c r="A208" s="11"/>
      <c r="B208" s="169">
        <v>520</v>
      </c>
      <c r="C208" s="56" t="s">
        <v>224</v>
      </c>
      <c r="D208" s="54">
        <v>47.53</v>
      </c>
      <c r="E208" s="54">
        <v>8.8209999999999997</v>
      </c>
      <c r="F208" s="13">
        <f t="shared" si="16"/>
        <v>538.82779730189327</v>
      </c>
      <c r="G208" s="164">
        <f t="shared" si="17"/>
        <v>2.6454304277671848E-4</v>
      </c>
      <c r="H208" s="54">
        <v>1914.758</v>
      </c>
      <c r="I208" s="54">
        <v>984.66600000000005</v>
      </c>
      <c r="J208" s="162">
        <f t="shared" si="18"/>
        <v>194.45761303832973</v>
      </c>
      <c r="K208" s="163">
        <f t="shared" si="19"/>
        <v>1.9503523030424956E-3</v>
      </c>
      <c r="L208" s="164">
        <f t="shared" si="20"/>
        <v>2.4822980240845056</v>
      </c>
      <c r="M208" s="6"/>
    </row>
    <row r="209" spans="1:13" x14ac:dyDescent="0.4">
      <c r="A209" s="11"/>
      <c r="B209" s="169">
        <v>521</v>
      </c>
      <c r="C209" s="56" t="s">
        <v>225</v>
      </c>
      <c r="D209" s="54">
        <v>126.316</v>
      </c>
      <c r="E209" s="54">
        <v>157.75399999999999</v>
      </c>
      <c r="F209" s="13">
        <f t="shared" si="16"/>
        <v>80.071503733661274</v>
      </c>
      <c r="G209" s="164">
        <f t="shared" si="17"/>
        <v>7.0305110438426198E-4</v>
      </c>
      <c r="H209" s="54">
        <v>1219.184</v>
      </c>
      <c r="I209" s="54">
        <v>1986.317</v>
      </c>
      <c r="J209" s="162">
        <f t="shared" si="18"/>
        <v>61.379125285641713</v>
      </c>
      <c r="K209" s="163">
        <f t="shared" si="19"/>
        <v>1.2418479631538617E-3</v>
      </c>
      <c r="L209" s="164">
        <f t="shared" si="20"/>
        <v>10.360700271657109</v>
      </c>
      <c r="M209" s="6"/>
    </row>
    <row r="210" spans="1:13" x14ac:dyDescent="0.4">
      <c r="A210" s="11"/>
      <c r="B210" s="169">
        <v>522</v>
      </c>
      <c r="C210" s="56" t="s">
        <v>226</v>
      </c>
      <c r="D210" s="54">
        <v>502.71</v>
      </c>
      <c r="E210" s="54">
        <v>350.01100000000002</v>
      </c>
      <c r="F210" s="13">
        <f t="shared" si="16"/>
        <v>143.62691458268452</v>
      </c>
      <c r="G210" s="164">
        <f t="shared" si="17"/>
        <v>2.7979893337741245E-3</v>
      </c>
      <c r="H210" s="54">
        <v>580.58000000000004</v>
      </c>
      <c r="I210" s="54">
        <v>441.81</v>
      </c>
      <c r="J210" s="162">
        <f t="shared" si="18"/>
        <v>131.4094293927254</v>
      </c>
      <c r="K210" s="163">
        <f t="shared" si="19"/>
        <v>5.9137266437869025E-4</v>
      </c>
      <c r="L210" s="164">
        <f t="shared" si="20"/>
        <v>86.587550380653823</v>
      </c>
      <c r="M210" s="6"/>
    </row>
    <row r="211" spans="1:13" x14ac:dyDescent="0.4">
      <c r="A211" s="11"/>
      <c r="B211" s="169">
        <v>523</v>
      </c>
      <c r="C211" s="56" t="s">
        <v>227</v>
      </c>
      <c r="D211" s="54">
        <v>1401.9110000000001</v>
      </c>
      <c r="E211" s="54">
        <v>978.37099999999998</v>
      </c>
      <c r="F211" s="13">
        <f t="shared" si="16"/>
        <v>143.2903264712466</v>
      </c>
      <c r="G211" s="164">
        <f t="shared" si="17"/>
        <v>7.8027730200326568E-3</v>
      </c>
      <c r="H211" s="54">
        <v>3212.0509999999999</v>
      </c>
      <c r="I211" s="54">
        <v>2312.1120000000001</v>
      </c>
      <c r="J211" s="162">
        <f t="shared" si="18"/>
        <v>138.92281169770322</v>
      </c>
      <c r="K211" s="163">
        <f t="shared" si="19"/>
        <v>3.2717612697479009E-3</v>
      </c>
      <c r="L211" s="164">
        <f t="shared" si="20"/>
        <v>43.645353078142286</v>
      </c>
      <c r="M211" s="6"/>
    </row>
    <row r="212" spans="1:13" x14ac:dyDescent="0.4">
      <c r="A212" s="11"/>
      <c r="B212" s="169">
        <v>524</v>
      </c>
      <c r="C212" s="56" t="s">
        <v>228</v>
      </c>
      <c r="D212" s="54">
        <v>3415.788</v>
      </c>
      <c r="E212" s="54">
        <v>2722.0909999999999</v>
      </c>
      <c r="F212" s="13">
        <f t="shared" si="16"/>
        <v>125.48397537040459</v>
      </c>
      <c r="G212" s="164">
        <f t="shared" si="17"/>
        <v>1.9011633726071987E-2</v>
      </c>
      <c r="H212" s="54">
        <v>32419.903999999999</v>
      </c>
      <c r="I212" s="54">
        <v>31544.134999999998</v>
      </c>
      <c r="J212" s="162">
        <f t="shared" si="18"/>
        <v>102.77632910206604</v>
      </c>
      <c r="K212" s="163">
        <f t="shared" si="19"/>
        <v>3.3022572268044635E-2</v>
      </c>
      <c r="L212" s="164">
        <f t="shared" si="20"/>
        <v>10.536083018629544</v>
      </c>
      <c r="M212" s="6"/>
    </row>
    <row r="213" spans="1:13" x14ac:dyDescent="0.4">
      <c r="A213" s="11"/>
      <c r="B213" s="169">
        <v>525</v>
      </c>
      <c r="C213" s="56" t="s">
        <v>229</v>
      </c>
      <c r="D213" s="54">
        <v>10.523999999999999</v>
      </c>
      <c r="E213" s="54">
        <v>116.152</v>
      </c>
      <c r="F213" s="13">
        <f t="shared" si="16"/>
        <v>9.0605413595977673</v>
      </c>
      <c r="G213" s="164">
        <f t="shared" si="17"/>
        <v>5.8574605137432892E-5</v>
      </c>
      <c r="H213" s="54">
        <v>992.82500000000005</v>
      </c>
      <c r="I213" s="54">
        <v>638.476</v>
      </c>
      <c r="J213" s="162">
        <f t="shared" si="18"/>
        <v>155.49918869307538</v>
      </c>
      <c r="K213" s="163">
        <f t="shared" si="19"/>
        <v>1.011281073257386E-3</v>
      </c>
      <c r="L213" s="164">
        <f t="shared" si="20"/>
        <v>1.0600055397476895</v>
      </c>
      <c r="M213" s="6"/>
    </row>
    <row r="214" spans="1:13" x14ac:dyDescent="0.4">
      <c r="A214" s="11"/>
      <c r="B214" s="169">
        <v>526</v>
      </c>
      <c r="C214" s="56" t="s">
        <v>230</v>
      </c>
      <c r="D214" s="54">
        <v>322.68</v>
      </c>
      <c r="E214" s="54">
        <v>316.46100000000001</v>
      </c>
      <c r="F214" s="13">
        <f t="shared" si="16"/>
        <v>101.96517106373297</v>
      </c>
      <c r="G214" s="164">
        <f t="shared" si="17"/>
        <v>1.7959762054111409E-3</v>
      </c>
      <c r="H214" s="54">
        <v>1305.367</v>
      </c>
      <c r="I214" s="54">
        <v>2271.3879999999999</v>
      </c>
      <c r="J214" s="162">
        <f t="shared" si="18"/>
        <v>57.470013929808559</v>
      </c>
      <c r="K214" s="163">
        <f t="shared" si="19"/>
        <v>1.3296330579455331E-3</v>
      </c>
      <c r="L214" s="164">
        <f t="shared" si="20"/>
        <v>24.719485018389463</v>
      </c>
      <c r="M214" s="6"/>
    </row>
    <row r="215" spans="1:13" x14ac:dyDescent="0.4">
      <c r="A215" s="11"/>
      <c r="B215" s="169">
        <v>527</v>
      </c>
      <c r="C215" s="56" t="s">
        <v>231</v>
      </c>
      <c r="D215" s="54">
        <v>233.01499999999999</v>
      </c>
      <c r="E215" s="54">
        <v>89.201999999999998</v>
      </c>
      <c r="F215" s="13">
        <f t="shared" si="16"/>
        <v>261.22172148606529</v>
      </c>
      <c r="G215" s="164">
        <f t="shared" si="17"/>
        <v>1.2969176754179896E-3</v>
      </c>
      <c r="H215" s="54">
        <v>4874.049</v>
      </c>
      <c r="I215" s="54">
        <v>3412.489</v>
      </c>
      <c r="J215" s="162">
        <f t="shared" si="18"/>
        <v>142.82973512881654</v>
      </c>
      <c r="K215" s="163">
        <f t="shared" si="19"/>
        <v>4.9646549027563651E-3</v>
      </c>
      <c r="L215" s="164">
        <f t="shared" si="20"/>
        <v>4.7807274814020122</v>
      </c>
      <c r="M215" s="6"/>
    </row>
    <row r="216" spans="1:13" x14ac:dyDescent="0.4">
      <c r="A216" s="11"/>
      <c r="B216" s="169">
        <v>528</v>
      </c>
      <c r="C216" s="56" t="s">
        <v>232</v>
      </c>
      <c r="D216" s="54">
        <v>1.4490000000000001</v>
      </c>
      <c r="E216" s="54">
        <v>0.26600000000000001</v>
      </c>
      <c r="F216" s="13">
        <f t="shared" si="16"/>
        <v>544.73684210526324</v>
      </c>
      <c r="G216" s="164">
        <f t="shared" si="17"/>
        <v>8.0648615397320652E-6</v>
      </c>
      <c r="H216" s="54">
        <v>248.20599999999999</v>
      </c>
      <c r="I216" s="54">
        <v>341.59800000000001</v>
      </c>
      <c r="J216" s="162">
        <f t="shared" si="18"/>
        <v>72.660261476940718</v>
      </c>
      <c r="K216" s="163">
        <f t="shared" si="19"/>
        <v>2.528200136669833E-4</v>
      </c>
      <c r="L216" s="164">
        <f t="shared" si="20"/>
        <v>0.58378927181454121</v>
      </c>
      <c r="M216" s="6"/>
    </row>
    <row r="217" spans="1:13" x14ac:dyDescent="0.4">
      <c r="A217" s="11"/>
      <c r="B217" s="169">
        <v>529</v>
      </c>
      <c r="C217" s="56" t="s">
        <v>233</v>
      </c>
      <c r="D217" s="54">
        <v>11.215</v>
      </c>
      <c r="E217" s="54">
        <v>17.553999999999998</v>
      </c>
      <c r="F217" s="13">
        <f t="shared" si="16"/>
        <v>63.888572405149823</v>
      </c>
      <c r="G217" s="164">
        <f t="shared" si="17"/>
        <v>6.2420581206414839E-5</v>
      </c>
      <c r="H217" s="54">
        <v>364.55799999999999</v>
      </c>
      <c r="I217" s="54">
        <v>153.63300000000001</v>
      </c>
      <c r="J217" s="162">
        <f t="shared" si="18"/>
        <v>237.2914673279829</v>
      </c>
      <c r="K217" s="163">
        <f t="shared" si="19"/>
        <v>3.7133493365353016E-4</v>
      </c>
      <c r="L217" s="164">
        <f t="shared" si="20"/>
        <v>3.0763280465659784</v>
      </c>
      <c r="M217" s="6"/>
    </row>
    <row r="218" spans="1:13" x14ac:dyDescent="0.4">
      <c r="A218" s="11"/>
      <c r="B218" s="169">
        <v>530</v>
      </c>
      <c r="C218" s="56" t="s">
        <v>234</v>
      </c>
      <c r="D218" s="54"/>
      <c r="E218" s="54">
        <v>5.7690000000000001</v>
      </c>
      <c r="F218" s="13" t="s">
        <v>344</v>
      </c>
      <c r="G218" s="164"/>
      <c r="H218" s="54">
        <v>63.16</v>
      </c>
      <c r="I218" s="54">
        <v>74.247</v>
      </c>
      <c r="J218" s="162">
        <f t="shared" si="18"/>
        <v>85.067410131049058</v>
      </c>
      <c r="K218" s="163">
        <f t="shared" si="19"/>
        <v>6.433410982493037E-5</v>
      </c>
      <c r="L218" s="164">
        <f t="shared" si="20"/>
        <v>0</v>
      </c>
      <c r="M218" s="6"/>
    </row>
    <row r="219" spans="1:13" x14ac:dyDescent="0.4">
      <c r="A219" s="11"/>
      <c r="B219" s="169">
        <v>531</v>
      </c>
      <c r="C219" s="56" t="s">
        <v>235</v>
      </c>
      <c r="D219" s="54">
        <v>1701.412</v>
      </c>
      <c r="E219" s="54">
        <v>1186.402</v>
      </c>
      <c r="F219" s="13">
        <f t="shared" si="16"/>
        <v>143.40940086075378</v>
      </c>
      <c r="G219" s="164">
        <f t="shared" si="17"/>
        <v>9.4697392698679175E-3</v>
      </c>
      <c r="H219" s="54">
        <v>4336.3360000000002</v>
      </c>
      <c r="I219" s="54">
        <v>2867.1559999999999</v>
      </c>
      <c r="J219" s="162">
        <f t="shared" si="18"/>
        <v>151.24171827413647</v>
      </c>
      <c r="K219" s="163">
        <f t="shared" si="19"/>
        <v>4.4169461124414066E-3</v>
      </c>
      <c r="L219" s="164">
        <f t="shared" si="20"/>
        <v>39.236166201143085</v>
      </c>
      <c r="M219" s="6"/>
    </row>
    <row r="220" spans="1:13" x14ac:dyDescent="0.4">
      <c r="A220" s="11"/>
      <c r="B220" s="169">
        <v>532</v>
      </c>
      <c r="C220" s="56" t="s">
        <v>236</v>
      </c>
      <c r="D220" s="54">
        <v>2.734</v>
      </c>
      <c r="E220" s="54">
        <v>4.4850000000000003</v>
      </c>
      <c r="F220" s="13">
        <f t="shared" si="16"/>
        <v>60.958751393533994</v>
      </c>
      <c r="G220" s="164">
        <f t="shared" si="17"/>
        <v>1.521692991692717E-5</v>
      </c>
      <c r="H220" s="54">
        <v>404.11399999999998</v>
      </c>
      <c r="I220" s="54">
        <v>450.17599999999999</v>
      </c>
      <c r="J220" s="162">
        <f t="shared" si="18"/>
        <v>89.768001848166051</v>
      </c>
      <c r="K220" s="163">
        <f t="shared" si="19"/>
        <v>4.116262580397706E-4</v>
      </c>
      <c r="L220" s="164">
        <f t="shared" si="20"/>
        <v>0.67654176791697396</v>
      </c>
      <c r="M220" s="6"/>
    </row>
    <row r="221" spans="1:13" x14ac:dyDescent="0.4">
      <c r="A221" s="11"/>
      <c r="B221" s="169">
        <v>533</v>
      </c>
      <c r="C221" s="56" t="s">
        <v>237</v>
      </c>
      <c r="D221" s="54">
        <v>2528.0520000000001</v>
      </c>
      <c r="E221" s="54">
        <v>1709.9459999999999</v>
      </c>
      <c r="F221" s="13">
        <f t="shared" si="16"/>
        <v>147.84396700246677</v>
      </c>
      <c r="G221" s="164">
        <f t="shared" si="17"/>
        <v>1.4070662074011545E-2</v>
      </c>
      <c r="H221" s="54">
        <v>15282.254000000001</v>
      </c>
      <c r="I221" s="54">
        <v>9097.5120000000006</v>
      </c>
      <c r="J221" s="162">
        <f t="shared" si="18"/>
        <v>167.98278474378489</v>
      </c>
      <c r="K221" s="163">
        <f t="shared" si="19"/>
        <v>1.5566342736043088E-2</v>
      </c>
      <c r="L221" s="164">
        <f t="shared" si="20"/>
        <v>16.5424027110137</v>
      </c>
      <c r="M221" s="6"/>
    </row>
    <row r="222" spans="1:13" x14ac:dyDescent="0.4">
      <c r="A222" s="11"/>
      <c r="B222" s="169">
        <v>534</v>
      </c>
      <c r="C222" s="56" t="s">
        <v>238</v>
      </c>
      <c r="D222" s="54">
        <v>281.24</v>
      </c>
      <c r="E222" s="54">
        <v>170.44</v>
      </c>
      <c r="F222" s="13">
        <f t="shared" si="16"/>
        <v>165.00821403426426</v>
      </c>
      <c r="G222" s="164">
        <f t="shared" si="17"/>
        <v>1.565328957511557E-3</v>
      </c>
      <c r="H222" s="54">
        <v>1973.471</v>
      </c>
      <c r="I222" s="54">
        <v>1387.3430000000001</v>
      </c>
      <c r="J222" s="162">
        <f t="shared" si="18"/>
        <v>142.24823998102846</v>
      </c>
      <c r="K222" s="163">
        <f t="shared" si="19"/>
        <v>2.0101567455718043E-3</v>
      </c>
      <c r="L222" s="164">
        <f t="shared" si="20"/>
        <v>14.251032824905966</v>
      </c>
      <c r="M222" s="6"/>
    </row>
    <row r="223" spans="1:13" x14ac:dyDescent="0.4">
      <c r="A223" s="11"/>
      <c r="B223" s="169">
        <v>535</v>
      </c>
      <c r="C223" s="56" t="s">
        <v>239</v>
      </c>
      <c r="D223" s="54">
        <v>300.89800000000002</v>
      </c>
      <c r="E223" s="54">
        <v>226.50899999999999</v>
      </c>
      <c r="F223" s="13">
        <f t="shared" si="16"/>
        <v>132.84152064597876</v>
      </c>
      <c r="G223" s="164">
        <f t="shared" si="17"/>
        <v>1.6747416891527255E-3</v>
      </c>
      <c r="H223" s="54">
        <v>8809.4079999999994</v>
      </c>
      <c r="I223" s="54">
        <v>5740.2079999999996</v>
      </c>
      <c r="J223" s="162">
        <f t="shared" si="18"/>
        <v>153.46844574273265</v>
      </c>
      <c r="K223" s="163">
        <f t="shared" si="19"/>
        <v>8.973170072270744E-3</v>
      </c>
      <c r="L223" s="164">
        <f t="shared" si="20"/>
        <v>3.4156438207879578</v>
      </c>
      <c r="M223" s="6"/>
    </row>
    <row r="224" spans="1:13" x14ac:dyDescent="0.4">
      <c r="A224" s="11"/>
      <c r="B224" s="169">
        <v>536</v>
      </c>
      <c r="C224" s="56" t="s">
        <v>240</v>
      </c>
      <c r="D224" s="54"/>
      <c r="E224" s="54"/>
      <c r="F224" s="13"/>
      <c r="G224" s="164"/>
      <c r="H224" s="54">
        <v>106.101</v>
      </c>
      <c r="I224" s="54">
        <v>214.02600000000001</v>
      </c>
      <c r="J224" s="162">
        <f t="shared" si="18"/>
        <v>49.573883546858788</v>
      </c>
      <c r="K224" s="163">
        <f t="shared" si="19"/>
        <v>1.080733595081529E-4</v>
      </c>
      <c r="L224" s="164">
        <f t="shared" si="20"/>
        <v>0</v>
      </c>
      <c r="M224" s="6"/>
    </row>
    <row r="225" spans="1:13" x14ac:dyDescent="0.4">
      <c r="A225" s="11"/>
      <c r="B225" s="169">
        <v>537</v>
      </c>
      <c r="C225" s="56" t="s">
        <v>241</v>
      </c>
      <c r="D225" s="54">
        <v>0.46300000000000002</v>
      </c>
      <c r="E225" s="54">
        <v>4.4409999999999998</v>
      </c>
      <c r="F225" s="13">
        <f t="shared" si="16"/>
        <v>10.425579824363883</v>
      </c>
      <c r="G225" s="164">
        <f t="shared" si="17"/>
        <v>2.5769709405769125E-6</v>
      </c>
      <c r="H225" s="54">
        <v>3.4049999999999998</v>
      </c>
      <c r="I225" s="54">
        <v>5.64</v>
      </c>
      <c r="J225" s="162">
        <f t="shared" si="18"/>
        <v>60.37234042553191</v>
      </c>
      <c r="K225" s="163">
        <f t="shared" si="19"/>
        <v>3.46829708603369E-6</v>
      </c>
      <c r="L225" s="164">
        <f t="shared" si="20"/>
        <v>13.597650513950073</v>
      </c>
      <c r="M225" s="6"/>
    </row>
    <row r="226" spans="1:13" x14ac:dyDescent="0.4">
      <c r="A226" s="11"/>
      <c r="B226" s="169">
        <v>538</v>
      </c>
      <c r="C226" s="56" t="s">
        <v>242</v>
      </c>
      <c r="D226" s="54">
        <v>4078.433</v>
      </c>
      <c r="E226" s="54">
        <v>2601.2170000000001</v>
      </c>
      <c r="F226" s="13">
        <f t="shared" si="16"/>
        <v>156.78941818387315</v>
      </c>
      <c r="G226" s="164">
        <f t="shared" si="17"/>
        <v>2.2699791196738484E-2</v>
      </c>
      <c r="H226" s="54">
        <v>8645.8960000000006</v>
      </c>
      <c r="I226" s="54">
        <v>7787.3540000000003</v>
      </c>
      <c r="J226" s="162">
        <f t="shared" si="18"/>
        <v>111.02482306570371</v>
      </c>
      <c r="K226" s="163">
        <f t="shared" si="19"/>
        <v>8.806618473700541E-3</v>
      </c>
      <c r="L226" s="164">
        <f t="shared" si="20"/>
        <v>47.171895197443966</v>
      </c>
      <c r="M226" s="6"/>
    </row>
    <row r="227" spans="1:13" x14ac:dyDescent="0.4">
      <c r="A227" s="11"/>
      <c r="B227" s="169">
        <v>539</v>
      </c>
      <c r="C227" s="56" t="s">
        <v>243</v>
      </c>
      <c r="D227" s="54">
        <v>36.305999999999997</v>
      </c>
      <c r="E227" s="54">
        <v>71.918999999999997</v>
      </c>
      <c r="F227" s="13">
        <f t="shared" si="16"/>
        <v>50.481792016018026</v>
      </c>
      <c r="G227" s="164">
        <f t="shared" si="17"/>
        <v>2.020723692626034E-4</v>
      </c>
      <c r="H227" s="54">
        <v>11622.498</v>
      </c>
      <c r="I227" s="54">
        <v>7336.14</v>
      </c>
      <c r="J227" s="162">
        <f t="shared" si="18"/>
        <v>158.42797438434926</v>
      </c>
      <c r="K227" s="163">
        <f t="shared" si="19"/>
        <v>1.1838553875428016E-2</v>
      </c>
      <c r="L227" s="164">
        <f t="shared" si="20"/>
        <v>0.31237690899150938</v>
      </c>
      <c r="M227" s="6"/>
    </row>
    <row r="228" spans="1:13" x14ac:dyDescent="0.4">
      <c r="A228" s="11"/>
      <c r="B228" s="169">
        <v>540</v>
      </c>
      <c r="C228" s="56" t="s">
        <v>244</v>
      </c>
      <c r="D228" s="54">
        <v>183.62200000000001</v>
      </c>
      <c r="E228" s="54">
        <v>62.874000000000002</v>
      </c>
      <c r="F228" s="13">
        <f t="shared" si="16"/>
        <v>292.047587237968</v>
      </c>
      <c r="G228" s="164">
        <f t="shared" si="17"/>
        <v>1.0220055249473301E-3</v>
      </c>
      <c r="H228" s="54">
        <v>330.53699999999998</v>
      </c>
      <c r="I228" s="54">
        <v>313.012</v>
      </c>
      <c r="J228" s="162">
        <f t="shared" si="18"/>
        <v>105.59882688203646</v>
      </c>
      <c r="K228" s="163">
        <f t="shared" si="19"/>
        <v>3.3668150188731803E-4</v>
      </c>
      <c r="L228" s="164">
        <f t="shared" si="20"/>
        <v>55.552631021640551</v>
      </c>
      <c r="M228" s="6"/>
    </row>
    <row r="229" spans="1:13" x14ac:dyDescent="0.4">
      <c r="A229" s="11"/>
      <c r="B229" s="169">
        <v>541</v>
      </c>
      <c r="C229" s="56" t="s">
        <v>245</v>
      </c>
      <c r="D229" s="54">
        <v>16429.507000000001</v>
      </c>
      <c r="E229" s="54">
        <v>12981.130999999999</v>
      </c>
      <c r="F229" s="13">
        <f t="shared" si="16"/>
        <v>126.56452661944482</v>
      </c>
      <c r="G229" s="164">
        <f t="shared" si="17"/>
        <v>9.1443546667397346E-2</v>
      </c>
      <c r="H229" s="54">
        <v>126778.163</v>
      </c>
      <c r="I229" s="54">
        <v>112790.24400000001</v>
      </c>
      <c r="J229" s="162">
        <f t="shared" si="18"/>
        <v>112.40171002733179</v>
      </c>
      <c r="K229" s="163">
        <f t="shared" si="19"/>
        <v>0.12913489964922298</v>
      </c>
      <c r="L229" s="164">
        <f t="shared" si="20"/>
        <v>12.959256240366884</v>
      </c>
      <c r="M229" s="6"/>
    </row>
    <row r="230" spans="1:13" x14ac:dyDescent="0.4">
      <c r="A230" s="11"/>
      <c r="B230" s="169">
        <v>542</v>
      </c>
      <c r="C230" s="56" t="s">
        <v>246</v>
      </c>
      <c r="D230" s="54">
        <v>4032.8719999999998</v>
      </c>
      <c r="E230" s="54">
        <v>3239.2440000000001</v>
      </c>
      <c r="F230" s="13">
        <f t="shared" si="16"/>
        <v>124.50040811991934</v>
      </c>
      <c r="G230" s="164">
        <f t="shared" si="17"/>
        <v>2.2446207237724176E-2</v>
      </c>
      <c r="H230" s="54">
        <v>27538.858</v>
      </c>
      <c r="I230" s="54">
        <v>25641.406999999999</v>
      </c>
      <c r="J230" s="162">
        <f t="shared" si="18"/>
        <v>107.3999488405609</v>
      </c>
      <c r="K230" s="163">
        <f t="shared" si="19"/>
        <v>2.8050790294888574E-2</v>
      </c>
      <c r="L230" s="164">
        <f t="shared" si="20"/>
        <v>14.644296433788211</v>
      </c>
      <c r="M230" s="6"/>
    </row>
    <row r="231" spans="1:13" x14ac:dyDescent="0.4">
      <c r="A231" s="11"/>
      <c r="B231" s="169">
        <v>543</v>
      </c>
      <c r="C231" s="56" t="s">
        <v>247</v>
      </c>
      <c r="D231" s="54">
        <v>7593.4989999999998</v>
      </c>
      <c r="E231" s="54">
        <v>4684.6899999999996</v>
      </c>
      <c r="F231" s="13">
        <f t="shared" si="16"/>
        <v>162.09181397274955</v>
      </c>
      <c r="G231" s="164">
        <f t="shared" si="17"/>
        <v>4.2263987603239406E-2</v>
      </c>
      <c r="H231" s="54">
        <v>60589.805999999997</v>
      </c>
      <c r="I231" s="54">
        <v>42579.523000000001</v>
      </c>
      <c r="J231" s="162">
        <f t="shared" si="18"/>
        <v>142.29799145471873</v>
      </c>
      <c r="K231" s="163">
        <f t="shared" si="19"/>
        <v>6.1716137325446875E-2</v>
      </c>
      <c r="L231" s="164">
        <f t="shared" si="20"/>
        <v>12.532634615136415</v>
      </c>
      <c r="M231" s="6"/>
    </row>
    <row r="232" spans="1:13" x14ac:dyDescent="0.4">
      <c r="A232" s="11"/>
      <c r="B232" s="169">
        <v>544</v>
      </c>
      <c r="C232" s="56" t="s">
        <v>248</v>
      </c>
      <c r="D232" s="54">
        <v>336.83300000000003</v>
      </c>
      <c r="E232" s="54">
        <v>54.408000000000001</v>
      </c>
      <c r="F232" s="13">
        <f t="shared" si="16"/>
        <v>619.08726657844443</v>
      </c>
      <c r="G232" s="164">
        <f t="shared" si="17"/>
        <v>1.8747491421756872E-3</v>
      </c>
      <c r="H232" s="54">
        <v>1074.78</v>
      </c>
      <c r="I232" s="54">
        <v>204.99299999999999</v>
      </c>
      <c r="J232" s="162">
        <f t="shared" si="18"/>
        <v>524.3008297844317</v>
      </c>
      <c r="K232" s="163">
        <f t="shared" si="19"/>
        <v>1.0947595718435506E-3</v>
      </c>
      <c r="L232" s="164">
        <f t="shared" si="20"/>
        <v>31.339716034909472</v>
      </c>
      <c r="M232" s="6"/>
    </row>
    <row r="233" spans="1:13" x14ac:dyDescent="0.4">
      <c r="A233" s="11"/>
      <c r="B233" s="169">
        <v>545</v>
      </c>
      <c r="C233" s="56" t="s">
        <v>249</v>
      </c>
      <c r="D233" s="54">
        <v>1429.511</v>
      </c>
      <c r="E233" s="54">
        <v>1272.684</v>
      </c>
      <c r="F233" s="13">
        <f t="shared" si="16"/>
        <v>112.32254039494485</v>
      </c>
      <c r="G233" s="164">
        <f t="shared" si="17"/>
        <v>7.9563894303132671E-3</v>
      </c>
      <c r="H233" s="54">
        <v>15763.728999999999</v>
      </c>
      <c r="I233" s="54">
        <v>14248.014999999999</v>
      </c>
      <c r="J233" s="162">
        <f t="shared" si="18"/>
        <v>110.63807133835837</v>
      </c>
      <c r="K233" s="163">
        <f t="shared" si="19"/>
        <v>1.6056768092723873E-2</v>
      </c>
      <c r="L233" s="164">
        <f t="shared" si="20"/>
        <v>9.0683555902286823</v>
      </c>
      <c r="M233" s="6"/>
    </row>
    <row r="234" spans="1:13" x14ac:dyDescent="0.4">
      <c r="A234" s="11"/>
      <c r="B234" s="169">
        <v>546</v>
      </c>
      <c r="C234" s="56" t="s">
        <v>250</v>
      </c>
      <c r="D234" s="54">
        <v>202.51599999999999</v>
      </c>
      <c r="E234" s="54">
        <v>3.3719999999999999</v>
      </c>
      <c r="F234" s="13">
        <f t="shared" si="16"/>
        <v>6005.8125741399763</v>
      </c>
      <c r="G234" s="164">
        <f t="shared" si="17"/>
        <v>1.1271659762459481E-3</v>
      </c>
      <c r="H234" s="54">
        <v>2135.4690000000001</v>
      </c>
      <c r="I234" s="54">
        <v>1426.799</v>
      </c>
      <c r="J234" s="162">
        <f t="shared" si="18"/>
        <v>149.66852373740102</v>
      </c>
      <c r="K234" s="163">
        <f t="shared" si="19"/>
        <v>2.1751661997108018E-3</v>
      </c>
      <c r="L234" s="164">
        <f t="shared" si="20"/>
        <v>9.4834436837996705</v>
      </c>
      <c r="M234" s="6"/>
    </row>
    <row r="235" spans="1:13" x14ac:dyDescent="0.4">
      <c r="A235" s="11"/>
      <c r="B235" s="169">
        <v>547</v>
      </c>
      <c r="C235" s="56" t="s">
        <v>251</v>
      </c>
      <c r="D235" s="54">
        <v>3608.4789999999998</v>
      </c>
      <c r="E235" s="54">
        <v>2799.0639999999999</v>
      </c>
      <c r="F235" s="13">
        <f t="shared" si="16"/>
        <v>128.91734522683299</v>
      </c>
      <c r="G235" s="164">
        <f t="shared" si="17"/>
        <v>2.0084115599745218E-2</v>
      </c>
      <c r="H235" s="54">
        <v>15882.127</v>
      </c>
      <c r="I235" s="54">
        <v>11561.59</v>
      </c>
      <c r="J235" s="162">
        <f t="shared" si="18"/>
        <v>137.36974758662089</v>
      </c>
      <c r="K235" s="163">
        <f t="shared" si="19"/>
        <v>1.6177367046730399E-2</v>
      </c>
      <c r="L235" s="164">
        <f t="shared" si="20"/>
        <v>22.720376181351526</v>
      </c>
      <c r="M235" s="6"/>
    </row>
    <row r="236" spans="1:13" x14ac:dyDescent="0.4">
      <c r="A236" s="11"/>
      <c r="B236" s="169">
        <v>548</v>
      </c>
      <c r="C236" s="56" t="s">
        <v>252</v>
      </c>
      <c r="D236" s="54">
        <v>1640.403</v>
      </c>
      <c r="E236" s="54">
        <v>1085.75</v>
      </c>
      <c r="F236" s="13">
        <f t="shared" si="16"/>
        <v>151.08478010591756</v>
      </c>
      <c r="G236" s="164">
        <f t="shared" si="17"/>
        <v>9.1301746475922017E-3</v>
      </c>
      <c r="H236" s="54">
        <v>2693.9050000000002</v>
      </c>
      <c r="I236" s="54">
        <v>1799.586</v>
      </c>
      <c r="J236" s="162">
        <f t="shared" si="18"/>
        <v>149.69581892724219</v>
      </c>
      <c r="K236" s="163">
        <f t="shared" si="19"/>
        <v>2.7439832192515685E-3</v>
      </c>
      <c r="L236" s="164">
        <f t="shared" si="20"/>
        <v>60.893127263210836</v>
      </c>
      <c r="M236" s="6"/>
    </row>
    <row r="237" spans="1:13" x14ac:dyDescent="0.4">
      <c r="A237" s="11"/>
      <c r="B237" s="169">
        <v>549</v>
      </c>
      <c r="C237" s="56" t="s">
        <v>253</v>
      </c>
      <c r="D237" s="54">
        <v>1184.6790000000001</v>
      </c>
      <c r="E237" s="54">
        <v>551.81700000000001</v>
      </c>
      <c r="F237" s="13">
        <f t="shared" si="16"/>
        <v>214.68693425537816</v>
      </c>
      <c r="G237" s="164">
        <f t="shared" si="17"/>
        <v>6.5937005548849167E-3</v>
      </c>
      <c r="H237" s="54">
        <v>5954.1080000000002</v>
      </c>
      <c r="I237" s="54">
        <v>2354.6570000000002</v>
      </c>
      <c r="J237" s="162">
        <f t="shared" si="18"/>
        <v>252.86519437862921</v>
      </c>
      <c r="K237" s="163">
        <f t="shared" si="19"/>
        <v>6.0647916083200835E-3</v>
      </c>
      <c r="L237" s="164">
        <f t="shared" si="20"/>
        <v>19.89683425292252</v>
      </c>
      <c r="M237" s="6"/>
    </row>
    <row r="238" spans="1:13" x14ac:dyDescent="0.4">
      <c r="A238" s="11"/>
      <c r="B238" s="169">
        <v>550</v>
      </c>
      <c r="C238" s="56" t="s">
        <v>254</v>
      </c>
      <c r="D238" s="54">
        <v>242.93</v>
      </c>
      <c r="E238" s="54">
        <v>202.91</v>
      </c>
      <c r="F238" s="13">
        <f t="shared" si="16"/>
        <v>119.72302991474054</v>
      </c>
      <c r="G238" s="164">
        <f t="shared" si="17"/>
        <v>1.3521027010677093E-3</v>
      </c>
      <c r="H238" s="54">
        <v>3296.9290000000001</v>
      </c>
      <c r="I238" s="54">
        <v>2409.7750000000001</v>
      </c>
      <c r="J238" s="162">
        <f t="shared" si="18"/>
        <v>136.81480636158977</v>
      </c>
      <c r="K238" s="163">
        <f t="shared" si="19"/>
        <v>3.3582171053039554E-3</v>
      </c>
      <c r="L238" s="164">
        <f t="shared" si="20"/>
        <v>7.3683722033443848</v>
      </c>
      <c r="M238" s="6"/>
    </row>
    <row r="239" spans="1:13" x14ac:dyDescent="0.4">
      <c r="A239" s="11"/>
      <c r="B239" s="169">
        <v>551</v>
      </c>
      <c r="C239" s="56" t="s">
        <v>255</v>
      </c>
      <c r="D239" s="67">
        <v>142270.715</v>
      </c>
      <c r="E239" s="67">
        <v>124748.80499999999</v>
      </c>
      <c r="F239" s="13">
        <f t="shared" si="16"/>
        <v>114.04575378497614</v>
      </c>
      <c r="G239" s="164">
        <f t="shared" si="17"/>
        <v>0.79185204805637122</v>
      </c>
      <c r="H239" s="54">
        <v>308996.95400000003</v>
      </c>
      <c r="I239" s="54">
        <v>259270.92</v>
      </c>
      <c r="J239" s="162">
        <f t="shared" si="18"/>
        <v>119.17917906103779</v>
      </c>
      <c r="K239" s="163">
        <f t="shared" si="19"/>
        <v>0.31474103822363775</v>
      </c>
      <c r="L239" s="164">
        <f t="shared" si="20"/>
        <v>46.042756460311253</v>
      </c>
      <c r="M239" s="6"/>
    </row>
    <row r="240" spans="1:13" x14ac:dyDescent="0.4">
      <c r="A240" s="11"/>
      <c r="B240" s="169">
        <v>552</v>
      </c>
      <c r="C240" s="56" t="s">
        <v>256</v>
      </c>
      <c r="D240" s="67">
        <v>563.05499999999995</v>
      </c>
      <c r="E240" s="67">
        <v>515.93100000000004</v>
      </c>
      <c r="F240" s="13">
        <f t="shared" si="16"/>
        <v>109.13377951702843</v>
      </c>
      <c r="G240" s="164">
        <f t="shared" si="17"/>
        <v>3.1338582569039597E-3</v>
      </c>
      <c r="H240" s="54">
        <v>938.88699999999994</v>
      </c>
      <c r="I240" s="54">
        <v>897.25</v>
      </c>
      <c r="J240" s="162">
        <f t="shared" si="18"/>
        <v>104.64051267762606</v>
      </c>
      <c r="K240" s="163">
        <f t="shared" si="19"/>
        <v>9.5634039536414493E-4</v>
      </c>
      <c r="L240" s="164">
        <f t="shared" si="20"/>
        <v>59.970475680246928</v>
      </c>
      <c r="M240" s="6"/>
    </row>
    <row r="241" spans="1:13" x14ac:dyDescent="0.4">
      <c r="A241" s="11"/>
      <c r="B241" s="169">
        <v>553</v>
      </c>
      <c r="C241" s="56" t="s">
        <v>257</v>
      </c>
      <c r="D241" s="67">
        <v>853.38</v>
      </c>
      <c r="E241" s="67">
        <v>663.77300000000002</v>
      </c>
      <c r="F241" s="13">
        <f t="shared" si="16"/>
        <v>128.56503654110668</v>
      </c>
      <c r="G241" s="164">
        <f t="shared" si="17"/>
        <v>4.7497526161328846E-3</v>
      </c>
      <c r="H241" s="54">
        <v>4808.634</v>
      </c>
      <c r="I241" s="54">
        <v>4279.6909999999998</v>
      </c>
      <c r="J241" s="162">
        <f t="shared" si="18"/>
        <v>112.35937360898251</v>
      </c>
      <c r="K241" s="163">
        <f t="shared" si="19"/>
        <v>4.8980238737158675E-3</v>
      </c>
      <c r="L241" s="164">
        <f t="shared" si="20"/>
        <v>17.746827893326877</v>
      </c>
      <c r="M241" s="6"/>
    </row>
    <row r="242" spans="1:13" x14ac:dyDescent="0.4">
      <c r="A242" s="11"/>
      <c r="B242" s="169">
        <v>554</v>
      </c>
      <c r="C242" s="56" t="s">
        <v>258</v>
      </c>
      <c r="D242" s="67">
        <v>2591.0120000000002</v>
      </c>
      <c r="E242" s="67">
        <v>1380.69</v>
      </c>
      <c r="F242" s="13">
        <f t="shared" si="16"/>
        <v>187.660662422412</v>
      </c>
      <c r="G242" s="164">
        <f t="shared" si="17"/>
        <v>1.4421085595434273E-2</v>
      </c>
      <c r="H242" s="54">
        <v>14026.569</v>
      </c>
      <c r="I242" s="54">
        <v>7395.05</v>
      </c>
      <c r="J242" s="162">
        <f t="shared" si="18"/>
        <v>189.67510699724815</v>
      </c>
      <c r="K242" s="163">
        <f t="shared" si="19"/>
        <v>1.4287315239280615E-2</v>
      </c>
      <c r="L242" s="164">
        <f t="shared" si="20"/>
        <v>18.472172346637304</v>
      </c>
      <c r="M242" s="6"/>
    </row>
    <row r="243" spans="1:13" x14ac:dyDescent="0.4">
      <c r="A243" s="11"/>
      <c r="B243" s="169">
        <v>555</v>
      </c>
      <c r="C243" s="56" t="s">
        <v>259</v>
      </c>
      <c r="D243" s="67">
        <v>491.85599999999999</v>
      </c>
      <c r="E243" s="67">
        <v>787.18700000000001</v>
      </c>
      <c r="F243" s="13">
        <f t="shared" si="16"/>
        <v>62.482739171251552</v>
      </c>
      <c r="G243" s="164">
        <f t="shared" si="17"/>
        <v>2.7375780106876843E-3</v>
      </c>
      <c r="H243" s="54">
        <v>1752.376</v>
      </c>
      <c r="I243" s="54">
        <v>2160.9850000000001</v>
      </c>
      <c r="J243" s="162">
        <f t="shared" si="18"/>
        <v>81.091539274913984</v>
      </c>
      <c r="K243" s="163">
        <f t="shared" si="19"/>
        <v>1.7849517105537076E-3</v>
      </c>
      <c r="L243" s="164">
        <f t="shared" si="20"/>
        <v>28.067948887681638</v>
      </c>
      <c r="M243" s="6"/>
    </row>
    <row r="244" spans="1:13" x14ac:dyDescent="0.4">
      <c r="A244" s="11"/>
      <c r="B244" s="169">
        <v>556</v>
      </c>
      <c r="C244" s="56" t="s">
        <v>260</v>
      </c>
      <c r="D244" s="67">
        <v>155.24199999999999</v>
      </c>
      <c r="E244" s="67">
        <v>121.768</v>
      </c>
      <c r="F244" s="13">
        <f t="shared" si="16"/>
        <v>127.48998094737533</v>
      </c>
      <c r="G244" s="164">
        <f t="shared" si="17"/>
        <v>8.6404778133270194E-4</v>
      </c>
      <c r="H244" s="54">
        <v>1359.67</v>
      </c>
      <c r="I244" s="54">
        <v>1206.088</v>
      </c>
      <c r="J244" s="162">
        <f t="shared" si="18"/>
        <v>112.73389669742176</v>
      </c>
      <c r="K244" s="163">
        <f t="shared" si="19"/>
        <v>1.3849455209889658E-3</v>
      </c>
      <c r="L244" s="164">
        <f t="shared" si="20"/>
        <v>11.417623393911756</v>
      </c>
      <c r="M244" s="6"/>
    </row>
    <row r="245" spans="1:13" x14ac:dyDescent="0.4">
      <c r="A245" s="11"/>
      <c r="B245" s="169">
        <v>558</v>
      </c>
      <c r="C245" s="56" t="s">
        <v>261</v>
      </c>
      <c r="D245" s="68"/>
      <c r="E245" s="68"/>
      <c r="F245" s="13"/>
      <c r="G245" s="164"/>
      <c r="H245" s="54">
        <v>177.001</v>
      </c>
      <c r="I245" s="54">
        <v>445.91800000000001</v>
      </c>
      <c r="J245" s="162">
        <f t="shared" si="18"/>
        <v>39.693620800236815</v>
      </c>
      <c r="K245" s="163">
        <f t="shared" si="19"/>
        <v>1.8029135169604971E-4</v>
      </c>
      <c r="L245" s="164">
        <f t="shared" si="20"/>
        <v>0</v>
      </c>
      <c r="M245" s="6"/>
    </row>
    <row r="246" spans="1:13" x14ac:dyDescent="0.4">
      <c r="A246" s="11"/>
      <c r="B246" s="169">
        <v>559</v>
      </c>
      <c r="C246" s="56" t="s">
        <v>262</v>
      </c>
      <c r="D246" s="59"/>
      <c r="E246" s="59">
        <v>0.31</v>
      </c>
      <c r="F246" s="13" t="s">
        <v>344</v>
      </c>
      <c r="G246" s="164"/>
      <c r="H246" s="54">
        <v>52.548999999999999</v>
      </c>
      <c r="I246" s="54">
        <v>114.58199999999999</v>
      </c>
      <c r="J246" s="162">
        <f t="shared" si="18"/>
        <v>45.861479115393344</v>
      </c>
      <c r="K246" s="163">
        <f t="shared" si="19"/>
        <v>5.3525857143607759E-5</v>
      </c>
      <c r="L246" s="164">
        <f t="shared" si="20"/>
        <v>0</v>
      </c>
      <c r="M246" s="6"/>
    </row>
    <row r="247" spans="1:13" x14ac:dyDescent="0.4">
      <c r="A247" s="11"/>
      <c r="B247" s="169">
        <v>560</v>
      </c>
      <c r="C247" s="56" t="s">
        <v>263</v>
      </c>
      <c r="D247" s="53">
        <v>1157.5319999999999</v>
      </c>
      <c r="E247" s="53">
        <v>424.05399999999997</v>
      </c>
      <c r="F247" s="13">
        <f t="shared" si="16"/>
        <v>272.96806538789872</v>
      </c>
      <c r="G247" s="164">
        <f>D247/$D$7*100</f>
        <v>6.4426054574252146E-3</v>
      </c>
      <c r="H247" s="54">
        <v>2119.3330000000001</v>
      </c>
      <c r="I247" s="54">
        <v>1333.1410000000001</v>
      </c>
      <c r="J247" s="162">
        <f t="shared" si="18"/>
        <v>158.97290684181195</v>
      </c>
      <c r="K247" s="163">
        <f t="shared" si="19"/>
        <v>2.1587302403039766E-3</v>
      </c>
      <c r="L247" s="164">
        <f t="shared" si="20"/>
        <v>54.61775001851997</v>
      </c>
      <c r="M247" s="6"/>
    </row>
    <row r="248" spans="1:13" ht="19.5" thickBot="1" x14ac:dyDescent="0.45">
      <c r="A248" s="20" t="s">
        <v>264</v>
      </c>
      <c r="B248" s="21" t="s">
        <v>265</v>
      </c>
      <c r="C248" s="22"/>
      <c r="D248" s="64">
        <f>SUM(D189:D247)</f>
        <v>239554.88</v>
      </c>
      <c r="E248" s="52">
        <f>SUM(E189:E247)</f>
        <v>205501.68799999999</v>
      </c>
      <c r="F248" s="23">
        <f t="shared" si="16"/>
        <v>116.57076023628574</v>
      </c>
      <c r="G248" s="24">
        <f>D248/$D$7*100</f>
        <v>1.3333174177826985</v>
      </c>
      <c r="H248" s="79">
        <f>SUM(H189:H247)</f>
        <v>1271846.6629999999</v>
      </c>
      <c r="I248" s="51">
        <f>SUM(I189:I247)</f>
        <v>1055398.8190000001</v>
      </c>
      <c r="J248" s="25">
        <f t="shared" si="18"/>
        <v>120.50863049146541</v>
      </c>
      <c r="K248" s="26">
        <f t="shared" si="19"/>
        <v>1.295489596230418</v>
      </c>
      <c r="L248" s="24">
        <f t="shared" si="20"/>
        <v>18.835201362634706</v>
      </c>
      <c r="M248" s="6"/>
    </row>
    <row r="249" spans="1:13" x14ac:dyDescent="0.4">
      <c r="A249" s="27" t="s">
        <v>266</v>
      </c>
      <c r="B249" s="169">
        <v>702</v>
      </c>
      <c r="C249" s="56" t="s">
        <v>267</v>
      </c>
      <c r="D249" s="62"/>
      <c r="E249" s="47"/>
      <c r="F249" s="13"/>
      <c r="G249" s="164"/>
      <c r="H249" s="172"/>
      <c r="I249" s="63"/>
      <c r="J249" s="162"/>
      <c r="K249" s="163"/>
      <c r="L249" s="164"/>
      <c r="M249" s="6"/>
    </row>
    <row r="250" spans="1:13" ht="19.5" thickBot="1" x14ac:dyDescent="0.45">
      <c r="A250" s="20" t="s">
        <v>268</v>
      </c>
      <c r="B250" s="21" t="s">
        <v>269</v>
      </c>
      <c r="C250" s="22" t="s">
        <v>267</v>
      </c>
      <c r="D250" s="64"/>
      <c r="E250" s="52">
        <f>SUM(E249:E249)</f>
        <v>0</v>
      </c>
      <c r="F250" s="23">
        <v>0</v>
      </c>
      <c r="G250" s="24">
        <f>D250/$D$7*100</f>
        <v>0</v>
      </c>
      <c r="H250" s="55">
        <f>SUM(H249:H249)</f>
        <v>0</v>
      </c>
      <c r="I250" s="51">
        <f>SUM(I249:I249)</f>
        <v>0</v>
      </c>
      <c r="J250" s="30">
        <v>0</v>
      </c>
      <c r="K250" s="26">
        <f t="shared" si="19"/>
        <v>0</v>
      </c>
      <c r="L250" s="24">
        <v>0</v>
      </c>
      <c r="M250" s="6"/>
    </row>
    <row r="251" spans="1:13" ht="13.5" customHeight="1" x14ac:dyDescent="0.4">
      <c r="A251" s="6"/>
      <c r="B251" s="6"/>
      <c r="C251" s="6"/>
      <c r="D251" s="45"/>
      <c r="E251" s="45"/>
      <c r="F251" s="6"/>
      <c r="G251" s="6"/>
      <c r="H251" s="6"/>
      <c r="I251" s="6"/>
      <c r="J251" s="6"/>
      <c r="K251" s="6"/>
      <c r="L251" s="6"/>
      <c r="M251" s="6"/>
    </row>
    <row r="252" spans="1:13" ht="13.5" customHeight="1" x14ac:dyDescent="0.4">
      <c r="A252" s="6"/>
      <c r="B252" s="6"/>
      <c r="C252" s="6"/>
      <c r="D252" s="45"/>
      <c r="E252" s="45"/>
      <c r="F252" s="6"/>
      <c r="G252" s="6"/>
      <c r="H252" s="6"/>
      <c r="I252" s="6"/>
      <c r="J252" s="6"/>
      <c r="K252" s="6"/>
      <c r="L252" s="6"/>
      <c r="M252" s="6"/>
    </row>
    <row r="253" spans="1:13" ht="13.5" customHeight="1" x14ac:dyDescent="0.4">
      <c r="A253" s="6"/>
      <c r="B253" s="6"/>
      <c r="C253" s="6"/>
      <c r="D253" s="45"/>
      <c r="E253" s="45"/>
      <c r="F253" s="6"/>
      <c r="G253" s="6"/>
      <c r="H253" s="6"/>
      <c r="I253" s="6"/>
      <c r="J253" s="6"/>
      <c r="K253" s="6"/>
      <c r="L253" s="6"/>
      <c r="M253" s="6"/>
    </row>
    <row r="254" spans="1:13" ht="13.5" customHeight="1" x14ac:dyDescent="0.4">
      <c r="A254" s="6"/>
      <c r="B254" s="6"/>
      <c r="C254" s="6"/>
      <c r="D254" s="45"/>
      <c r="E254" s="45"/>
      <c r="F254" s="6"/>
      <c r="G254" s="6"/>
      <c r="H254" s="6"/>
      <c r="I254" s="6"/>
      <c r="J254" s="6"/>
      <c r="K254" s="6"/>
      <c r="L254" s="6"/>
      <c r="M254" s="6"/>
    </row>
    <row r="255" spans="1:13" ht="13.5" customHeight="1" x14ac:dyDescent="0.4">
      <c r="A255" s="6"/>
      <c r="B255" s="6"/>
      <c r="C255" s="6"/>
      <c r="D255" s="45"/>
      <c r="E255" s="45"/>
      <c r="F255" s="6"/>
      <c r="G255" s="6"/>
      <c r="H255" s="6"/>
      <c r="I255" s="6"/>
      <c r="J255" s="6"/>
      <c r="K255" s="6"/>
      <c r="L255" s="6"/>
      <c r="M255" s="6"/>
    </row>
    <row r="256" spans="1:13" ht="13.5" customHeight="1" x14ac:dyDescent="0.4">
      <c r="A256" s="6"/>
      <c r="B256" s="6"/>
      <c r="C256" s="6"/>
      <c r="D256" s="45"/>
      <c r="E256" s="45"/>
      <c r="F256" s="6"/>
      <c r="G256" s="6"/>
      <c r="H256" s="6"/>
      <c r="I256" s="6"/>
      <c r="J256" s="6"/>
      <c r="K256" s="6"/>
      <c r="L256" s="6"/>
      <c r="M256" s="6"/>
    </row>
  </sheetData>
  <mergeCells count="7">
    <mergeCell ref="H5:K5"/>
    <mergeCell ref="L5:L6"/>
    <mergeCell ref="A7:C7"/>
    <mergeCell ref="A5:A6"/>
    <mergeCell ref="B5:B6"/>
    <mergeCell ref="C5:C6"/>
    <mergeCell ref="D5:G5"/>
  </mergeCells>
  <phoneticPr fontId="5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5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258" sqref="L258"/>
    </sheetView>
  </sheetViews>
  <sheetFormatPr defaultRowHeight="13.5" x14ac:dyDescent="0.4"/>
  <cols>
    <col min="1" max="2" width="7.625" style="31" customWidth="1"/>
    <col min="3" max="3" width="13.125" style="40" customWidth="1"/>
    <col min="4" max="5" width="12.875" style="46" customWidth="1"/>
    <col min="6" max="6" width="8.625" style="41" customWidth="1"/>
    <col min="7" max="7" width="10.75" style="31" customWidth="1"/>
    <col min="8" max="9" width="12.875" style="46" customWidth="1"/>
    <col min="10" max="12" width="8.625" style="31" customWidth="1"/>
    <col min="13" max="13" width="7.5" style="31" customWidth="1"/>
    <col min="14" max="14" width="6.875" style="31" customWidth="1"/>
    <col min="15" max="249" width="9" style="31"/>
    <col min="250" max="251" width="7.625" style="31" customWidth="1"/>
    <col min="252" max="252" width="12.375" style="31" customWidth="1"/>
    <col min="253" max="254" width="12.875" style="31" customWidth="1"/>
    <col min="255" max="256" width="8.625" style="31" customWidth="1"/>
    <col min="257" max="258" width="12.875" style="31" customWidth="1"/>
    <col min="259" max="261" width="8.625" style="31" customWidth="1"/>
    <col min="262" max="505" width="9" style="31"/>
    <col min="506" max="507" width="7.625" style="31" customWidth="1"/>
    <col min="508" max="508" width="12.375" style="31" customWidth="1"/>
    <col min="509" max="510" width="12.875" style="31" customWidth="1"/>
    <col min="511" max="512" width="8.625" style="31" customWidth="1"/>
    <col min="513" max="514" width="12.875" style="31" customWidth="1"/>
    <col min="515" max="517" width="8.625" style="31" customWidth="1"/>
    <col min="518" max="761" width="9" style="31"/>
    <col min="762" max="763" width="7.625" style="31" customWidth="1"/>
    <col min="764" max="764" width="12.375" style="31" customWidth="1"/>
    <col min="765" max="766" width="12.875" style="31" customWidth="1"/>
    <col min="767" max="768" width="8.625" style="31" customWidth="1"/>
    <col min="769" max="770" width="12.875" style="31" customWidth="1"/>
    <col min="771" max="773" width="8.625" style="31" customWidth="1"/>
    <col min="774" max="1017" width="9" style="31"/>
    <col min="1018" max="1019" width="7.625" style="31" customWidth="1"/>
    <col min="1020" max="1020" width="12.375" style="31" customWidth="1"/>
    <col min="1021" max="1022" width="12.875" style="31" customWidth="1"/>
    <col min="1023" max="1024" width="8.625" style="31" customWidth="1"/>
    <col min="1025" max="1026" width="12.875" style="31" customWidth="1"/>
    <col min="1027" max="1029" width="8.625" style="31" customWidth="1"/>
    <col min="1030" max="1273" width="9" style="31"/>
    <col min="1274" max="1275" width="7.625" style="31" customWidth="1"/>
    <col min="1276" max="1276" width="12.375" style="31" customWidth="1"/>
    <col min="1277" max="1278" width="12.875" style="31" customWidth="1"/>
    <col min="1279" max="1280" width="8.625" style="31" customWidth="1"/>
    <col min="1281" max="1282" width="12.875" style="31" customWidth="1"/>
    <col min="1283" max="1285" width="8.625" style="31" customWidth="1"/>
    <col min="1286" max="1529" width="9" style="31"/>
    <col min="1530" max="1531" width="7.625" style="31" customWidth="1"/>
    <col min="1532" max="1532" width="12.375" style="31" customWidth="1"/>
    <col min="1533" max="1534" width="12.875" style="31" customWidth="1"/>
    <col min="1535" max="1536" width="8.625" style="31" customWidth="1"/>
    <col min="1537" max="1538" width="12.875" style="31" customWidth="1"/>
    <col min="1539" max="1541" width="8.625" style="31" customWidth="1"/>
    <col min="1542" max="1785" width="9" style="31"/>
    <col min="1786" max="1787" width="7.625" style="31" customWidth="1"/>
    <col min="1788" max="1788" width="12.375" style="31" customWidth="1"/>
    <col min="1789" max="1790" width="12.875" style="31" customWidth="1"/>
    <col min="1791" max="1792" width="8.625" style="31" customWidth="1"/>
    <col min="1793" max="1794" width="12.875" style="31" customWidth="1"/>
    <col min="1795" max="1797" width="8.625" style="31" customWidth="1"/>
    <col min="1798" max="2041" width="9" style="31"/>
    <col min="2042" max="2043" width="7.625" style="31" customWidth="1"/>
    <col min="2044" max="2044" width="12.375" style="31" customWidth="1"/>
    <col min="2045" max="2046" width="12.875" style="31" customWidth="1"/>
    <col min="2047" max="2048" width="8.625" style="31" customWidth="1"/>
    <col min="2049" max="2050" width="12.875" style="31" customWidth="1"/>
    <col min="2051" max="2053" width="8.625" style="31" customWidth="1"/>
    <col min="2054" max="2297" width="9" style="31"/>
    <col min="2298" max="2299" width="7.625" style="31" customWidth="1"/>
    <col min="2300" max="2300" width="12.375" style="31" customWidth="1"/>
    <col min="2301" max="2302" width="12.875" style="31" customWidth="1"/>
    <col min="2303" max="2304" width="8.625" style="31" customWidth="1"/>
    <col min="2305" max="2306" width="12.875" style="31" customWidth="1"/>
    <col min="2307" max="2309" width="8.625" style="31" customWidth="1"/>
    <col min="2310" max="2553" width="9" style="31"/>
    <col min="2554" max="2555" width="7.625" style="31" customWidth="1"/>
    <col min="2556" max="2556" width="12.375" style="31" customWidth="1"/>
    <col min="2557" max="2558" width="12.875" style="31" customWidth="1"/>
    <col min="2559" max="2560" width="8.625" style="31" customWidth="1"/>
    <col min="2561" max="2562" width="12.875" style="31" customWidth="1"/>
    <col min="2563" max="2565" width="8.625" style="31" customWidth="1"/>
    <col min="2566" max="2809" width="9" style="31"/>
    <col min="2810" max="2811" width="7.625" style="31" customWidth="1"/>
    <col min="2812" max="2812" width="12.375" style="31" customWidth="1"/>
    <col min="2813" max="2814" width="12.875" style="31" customWidth="1"/>
    <col min="2815" max="2816" width="8.625" style="31" customWidth="1"/>
    <col min="2817" max="2818" width="12.875" style="31" customWidth="1"/>
    <col min="2819" max="2821" width="8.625" style="31" customWidth="1"/>
    <col min="2822" max="3065" width="9" style="31"/>
    <col min="3066" max="3067" width="7.625" style="31" customWidth="1"/>
    <col min="3068" max="3068" width="12.375" style="31" customWidth="1"/>
    <col min="3069" max="3070" width="12.875" style="31" customWidth="1"/>
    <col min="3071" max="3072" width="8.625" style="31" customWidth="1"/>
    <col min="3073" max="3074" width="12.875" style="31" customWidth="1"/>
    <col min="3075" max="3077" width="8.625" style="31" customWidth="1"/>
    <col min="3078" max="3321" width="9" style="31"/>
    <col min="3322" max="3323" width="7.625" style="31" customWidth="1"/>
    <col min="3324" max="3324" width="12.375" style="31" customWidth="1"/>
    <col min="3325" max="3326" width="12.875" style="31" customWidth="1"/>
    <col min="3327" max="3328" width="8.625" style="31" customWidth="1"/>
    <col min="3329" max="3330" width="12.875" style="31" customWidth="1"/>
    <col min="3331" max="3333" width="8.625" style="31" customWidth="1"/>
    <col min="3334" max="3577" width="9" style="31"/>
    <col min="3578" max="3579" width="7.625" style="31" customWidth="1"/>
    <col min="3580" max="3580" width="12.375" style="31" customWidth="1"/>
    <col min="3581" max="3582" width="12.875" style="31" customWidth="1"/>
    <col min="3583" max="3584" width="8.625" style="31" customWidth="1"/>
    <col min="3585" max="3586" width="12.875" style="31" customWidth="1"/>
    <col min="3587" max="3589" width="8.625" style="31" customWidth="1"/>
    <col min="3590" max="3833" width="9" style="31"/>
    <col min="3834" max="3835" width="7.625" style="31" customWidth="1"/>
    <col min="3836" max="3836" width="12.375" style="31" customWidth="1"/>
    <col min="3837" max="3838" width="12.875" style="31" customWidth="1"/>
    <col min="3839" max="3840" width="8.625" style="31" customWidth="1"/>
    <col min="3841" max="3842" width="12.875" style="31" customWidth="1"/>
    <col min="3843" max="3845" width="8.625" style="31" customWidth="1"/>
    <col min="3846" max="4089" width="9" style="31"/>
    <col min="4090" max="4091" width="7.625" style="31" customWidth="1"/>
    <col min="4092" max="4092" width="12.375" style="31" customWidth="1"/>
    <col min="4093" max="4094" width="12.875" style="31" customWidth="1"/>
    <col min="4095" max="4096" width="8.625" style="31" customWidth="1"/>
    <col min="4097" max="4098" width="12.875" style="31" customWidth="1"/>
    <col min="4099" max="4101" width="8.625" style="31" customWidth="1"/>
    <col min="4102" max="4345" width="9" style="31"/>
    <col min="4346" max="4347" width="7.625" style="31" customWidth="1"/>
    <col min="4348" max="4348" width="12.375" style="31" customWidth="1"/>
    <col min="4349" max="4350" width="12.875" style="31" customWidth="1"/>
    <col min="4351" max="4352" width="8.625" style="31" customWidth="1"/>
    <col min="4353" max="4354" width="12.875" style="31" customWidth="1"/>
    <col min="4355" max="4357" width="8.625" style="31" customWidth="1"/>
    <col min="4358" max="4601" width="9" style="31"/>
    <col min="4602" max="4603" width="7.625" style="31" customWidth="1"/>
    <col min="4604" max="4604" width="12.375" style="31" customWidth="1"/>
    <col min="4605" max="4606" width="12.875" style="31" customWidth="1"/>
    <col min="4607" max="4608" width="8.625" style="31" customWidth="1"/>
    <col min="4609" max="4610" width="12.875" style="31" customWidth="1"/>
    <col min="4611" max="4613" width="8.625" style="31" customWidth="1"/>
    <col min="4614" max="4857" width="9" style="31"/>
    <col min="4858" max="4859" width="7.625" style="31" customWidth="1"/>
    <col min="4860" max="4860" width="12.375" style="31" customWidth="1"/>
    <col min="4861" max="4862" width="12.875" style="31" customWidth="1"/>
    <col min="4863" max="4864" width="8.625" style="31" customWidth="1"/>
    <col min="4865" max="4866" width="12.875" style="31" customWidth="1"/>
    <col min="4867" max="4869" width="8.625" style="31" customWidth="1"/>
    <col min="4870" max="5113" width="9" style="31"/>
    <col min="5114" max="5115" width="7.625" style="31" customWidth="1"/>
    <col min="5116" max="5116" width="12.375" style="31" customWidth="1"/>
    <col min="5117" max="5118" width="12.875" style="31" customWidth="1"/>
    <col min="5119" max="5120" width="8.625" style="31" customWidth="1"/>
    <col min="5121" max="5122" width="12.875" style="31" customWidth="1"/>
    <col min="5123" max="5125" width="8.625" style="31" customWidth="1"/>
    <col min="5126" max="5369" width="9" style="31"/>
    <col min="5370" max="5371" width="7.625" style="31" customWidth="1"/>
    <col min="5372" max="5372" width="12.375" style="31" customWidth="1"/>
    <col min="5373" max="5374" width="12.875" style="31" customWidth="1"/>
    <col min="5375" max="5376" width="8.625" style="31" customWidth="1"/>
    <col min="5377" max="5378" width="12.875" style="31" customWidth="1"/>
    <col min="5379" max="5381" width="8.625" style="31" customWidth="1"/>
    <col min="5382" max="5625" width="9" style="31"/>
    <col min="5626" max="5627" width="7.625" style="31" customWidth="1"/>
    <col min="5628" max="5628" width="12.375" style="31" customWidth="1"/>
    <col min="5629" max="5630" width="12.875" style="31" customWidth="1"/>
    <col min="5631" max="5632" width="8.625" style="31" customWidth="1"/>
    <col min="5633" max="5634" width="12.875" style="31" customWidth="1"/>
    <col min="5635" max="5637" width="8.625" style="31" customWidth="1"/>
    <col min="5638" max="5881" width="9" style="31"/>
    <col min="5882" max="5883" width="7.625" style="31" customWidth="1"/>
    <col min="5884" max="5884" width="12.375" style="31" customWidth="1"/>
    <col min="5885" max="5886" width="12.875" style="31" customWidth="1"/>
    <col min="5887" max="5888" width="8.625" style="31" customWidth="1"/>
    <col min="5889" max="5890" width="12.875" style="31" customWidth="1"/>
    <col min="5891" max="5893" width="8.625" style="31" customWidth="1"/>
    <col min="5894" max="6137" width="9" style="31"/>
    <col min="6138" max="6139" width="7.625" style="31" customWidth="1"/>
    <col min="6140" max="6140" width="12.375" style="31" customWidth="1"/>
    <col min="6141" max="6142" width="12.875" style="31" customWidth="1"/>
    <col min="6143" max="6144" width="8.625" style="31" customWidth="1"/>
    <col min="6145" max="6146" width="12.875" style="31" customWidth="1"/>
    <col min="6147" max="6149" width="8.625" style="31" customWidth="1"/>
    <col min="6150" max="6393" width="9" style="31"/>
    <col min="6394" max="6395" width="7.625" style="31" customWidth="1"/>
    <col min="6396" max="6396" width="12.375" style="31" customWidth="1"/>
    <col min="6397" max="6398" width="12.875" style="31" customWidth="1"/>
    <col min="6399" max="6400" width="8.625" style="31" customWidth="1"/>
    <col min="6401" max="6402" width="12.875" style="31" customWidth="1"/>
    <col min="6403" max="6405" width="8.625" style="31" customWidth="1"/>
    <col min="6406" max="6649" width="9" style="31"/>
    <col min="6650" max="6651" width="7.625" style="31" customWidth="1"/>
    <col min="6652" max="6652" width="12.375" style="31" customWidth="1"/>
    <col min="6653" max="6654" width="12.875" style="31" customWidth="1"/>
    <col min="6655" max="6656" width="8.625" style="31" customWidth="1"/>
    <col min="6657" max="6658" width="12.875" style="31" customWidth="1"/>
    <col min="6659" max="6661" width="8.625" style="31" customWidth="1"/>
    <col min="6662" max="6905" width="9" style="31"/>
    <col min="6906" max="6907" width="7.625" style="31" customWidth="1"/>
    <col min="6908" max="6908" width="12.375" style="31" customWidth="1"/>
    <col min="6909" max="6910" width="12.875" style="31" customWidth="1"/>
    <col min="6911" max="6912" width="8.625" style="31" customWidth="1"/>
    <col min="6913" max="6914" width="12.875" style="31" customWidth="1"/>
    <col min="6915" max="6917" width="8.625" style="31" customWidth="1"/>
    <col min="6918" max="7161" width="9" style="31"/>
    <col min="7162" max="7163" width="7.625" style="31" customWidth="1"/>
    <col min="7164" max="7164" width="12.375" style="31" customWidth="1"/>
    <col min="7165" max="7166" width="12.875" style="31" customWidth="1"/>
    <col min="7167" max="7168" width="8.625" style="31" customWidth="1"/>
    <col min="7169" max="7170" width="12.875" style="31" customWidth="1"/>
    <col min="7171" max="7173" width="8.625" style="31" customWidth="1"/>
    <col min="7174" max="7417" width="9" style="31"/>
    <col min="7418" max="7419" width="7.625" style="31" customWidth="1"/>
    <col min="7420" max="7420" width="12.375" style="31" customWidth="1"/>
    <col min="7421" max="7422" width="12.875" style="31" customWidth="1"/>
    <col min="7423" max="7424" width="8.625" style="31" customWidth="1"/>
    <col min="7425" max="7426" width="12.875" style="31" customWidth="1"/>
    <col min="7427" max="7429" width="8.625" style="31" customWidth="1"/>
    <col min="7430" max="7673" width="9" style="31"/>
    <col min="7674" max="7675" width="7.625" style="31" customWidth="1"/>
    <col min="7676" max="7676" width="12.375" style="31" customWidth="1"/>
    <col min="7677" max="7678" width="12.875" style="31" customWidth="1"/>
    <col min="7679" max="7680" width="8.625" style="31" customWidth="1"/>
    <col min="7681" max="7682" width="12.875" style="31" customWidth="1"/>
    <col min="7683" max="7685" width="8.625" style="31" customWidth="1"/>
    <col min="7686" max="7929" width="9" style="31"/>
    <col min="7930" max="7931" width="7.625" style="31" customWidth="1"/>
    <col min="7932" max="7932" width="12.375" style="31" customWidth="1"/>
    <col min="7933" max="7934" width="12.875" style="31" customWidth="1"/>
    <col min="7935" max="7936" width="8.625" style="31" customWidth="1"/>
    <col min="7937" max="7938" width="12.875" style="31" customWidth="1"/>
    <col min="7939" max="7941" width="8.625" style="31" customWidth="1"/>
    <col min="7942" max="8185" width="9" style="31"/>
    <col min="8186" max="8187" width="7.625" style="31" customWidth="1"/>
    <col min="8188" max="8188" width="12.375" style="31" customWidth="1"/>
    <col min="8189" max="8190" width="12.875" style="31" customWidth="1"/>
    <col min="8191" max="8192" width="8.625" style="31" customWidth="1"/>
    <col min="8193" max="8194" width="12.875" style="31" customWidth="1"/>
    <col min="8195" max="8197" width="8.625" style="31" customWidth="1"/>
    <col min="8198" max="8441" width="9" style="31"/>
    <col min="8442" max="8443" width="7.625" style="31" customWidth="1"/>
    <col min="8444" max="8444" width="12.375" style="31" customWidth="1"/>
    <col min="8445" max="8446" width="12.875" style="31" customWidth="1"/>
    <col min="8447" max="8448" width="8.625" style="31" customWidth="1"/>
    <col min="8449" max="8450" width="12.875" style="31" customWidth="1"/>
    <col min="8451" max="8453" width="8.625" style="31" customWidth="1"/>
    <col min="8454" max="8697" width="9" style="31"/>
    <col min="8698" max="8699" width="7.625" style="31" customWidth="1"/>
    <col min="8700" max="8700" width="12.375" style="31" customWidth="1"/>
    <col min="8701" max="8702" width="12.875" style="31" customWidth="1"/>
    <col min="8703" max="8704" width="8.625" style="31" customWidth="1"/>
    <col min="8705" max="8706" width="12.875" style="31" customWidth="1"/>
    <col min="8707" max="8709" width="8.625" style="31" customWidth="1"/>
    <col min="8710" max="8953" width="9" style="31"/>
    <col min="8954" max="8955" width="7.625" style="31" customWidth="1"/>
    <col min="8956" max="8956" width="12.375" style="31" customWidth="1"/>
    <col min="8957" max="8958" width="12.875" style="31" customWidth="1"/>
    <col min="8959" max="8960" width="8.625" style="31" customWidth="1"/>
    <col min="8961" max="8962" width="12.875" style="31" customWidth="1"/>
    <col min="8963" max="8965" width="8.625" style="31" customWidth="1"/>
    <col min="8966" max="9209" width="9" style="31"/>
    <col min="9210" max="9211" width="7.625" style="31" customWidth="1"/>
    <col min="9212" max="9212" width="12.375" style="31" customWidth="1"/>
    <col min="9213" max="9214" width="12.875" style="31" customWidth="1"/>
    <col min="9215" max="9216" width="8.625" style="31" customWidth="1"/>
    <col min="9217" max="9218" width="12.875" style="31" customWidth="1"/>
    <col min="9219" max="9221" width="8.625" style="31" customWidth="1"/>
    <col min="9222" max="9465" width="9" style="31"/>
    <col min="9466" max="9467" width="7.625" style="31" customWidth="1"/>
    <col min="9468" max="9468" width="12.375" style="31" customWidth="1"/>
    <col min="9469" max="9470" width="12.875" style="31" customWidth="1"/>
    <col min="9471" max="9472" width="8.625" style="31" customWidth="1"/>
    <col min="9473" max="9474" width="12.875" style="31" customWidth="1"/>
    <col min="9475" max="9477" width="8.625" style="31" customWidth="1"/>
    <col min="9478" max="9721" width="9" style="31"/>
    <col min="9722" max="9723" width="7.625" style="31" customWidth="1"/>
    <col min="9724" max="9724" width="12.375" style="31" customWidth="1"/>
    <col min="9725" max="9726" width="12.875" style="31" customWidth="1"/>
    <col min="9727" max="9728" width="8.625" style="31" customWidth="1"/>
    <col min="9729" max="9730" width="12.875" style="31" customWidth="1"/>
    <col min="9731" max="9733" width="8.625" style="31" customWidth="1"/>
    <col min="9734" max="9977" width="9" style="31"/>
    <col min="9978" max="9979" width="7.625" style="31" customWidth="1"/>
    <col min="9980" max="9980" width="12.375" style="31" customWidth="1"/>
    <col min="9981" max="9982" width="12.875" style="31" customWidth="1"/>
    <col min="9983" max="9984" width="8.625" style="31" customWidth="1"/>
    <col min="9985" max="9986" width="12.875" style="31" customWidth="1"/>
    <col min="9987" max="9989" width="8.625" style="31" customWidth="1"/>
    <col min="9990" max="10233" width="9" style="31"/>
    <col min="10234" max="10235" width="7.625" style="31" customWidth="1"/>
    <col min="10236" max="10236" width="12.375" style="31" customWidth="1"/>
    <col min="10237" max="10238" width="12.875" style="31" customWidth="1"/>
    <col min="10239" max="10240" width="8.625" style="31" customWidth="1"/>
    <col min="10241" max="10242" width="12.875" style="31" customWidth="1"/>
    <col min="10243" max="10245" width="8.625" style="31" customWidth="1"/>
    <col min="10246" max="10489" width="9" style="31"/>
    <col min="10490" max="10491" width="7.625" style="31" customWidth="1"/>
    <col min="10492" max="10492" width="12.375" style="31" customWidth="1"/>
    <col min="10493" max="10494" width="12.875" style="31" customWidth="1"/>
    <col min="10495" max="10496" width="8.625" style="31" customWidth="1"/>
    <col min="10497" max="10498" width="12.875" style="31" customWidth="1"/>
    <col min="10499" max="10501" width="8.625" style="31" customWidth="1"/>
    <col min="10502" max="10745" width="9" style="31"/>
    <col min="10746" max="10747" width="7.625" style="31" customWidth="1"/>
    <col min="10748" max="10748" width="12.375" style="31" customWidth="1"/>
    <col min="10749" max="10750" width="12.875" style="31" customWidth="1"/>
    <col min="10751" max="10752" width="8.625" style="31" customWidth="1"/>
    <col min="10753" max="10754" width="12.875" style="31" customWidth="1"/>
    <col min="10755" max="10757" width="8.625" style="31" customWidth="1"/>
    <col min="10758" max="11001" width="9" style="31"/>
    <col min="11002" max="11003" width="7.625" style="31" customWidth="1"/>
    <col min="11004" max="11004" width="12.375" style="31" customWidth="1"/>
    <col min="11005" max="11006" width="12.875" style="31" customWidth="1"/>
    <col min="11007" max="11008" width="8.625" style="31" customWidth="1"/>
    <col min="11009" max="11010" width="12.875" style="31" customWidth="1"/>
    <col min="11011" max="11013" width="8.625" style="31" customWidth="1"/>
    <col min="11014" max="11257" width="9" style="31"/>
    <col min="11258" max="11259" width="7.625" style="31" customWidth="1"/>
    <col min="11260" max="11260" width="12.375" style="31" customWidth="1"/>
    <col min="11261" max="11262" width="12.875" style="31" customWidth="1"/>
    <col min="11263" max="11264" width="8.625" style="31" customWidth="1"/>
    <col min="11265" max="11266" width="12.875" style="31" customWidth="1"/>
    <col min="11267" max="11269" width="8.625" style="31" customWidth="1"/>
    <col min="11270" max="11513" width="9" style="31"/>
    <col min="11514" max="11515" width="7.625" style="31" customWidth="1"/>
    <col min="11516" max="11516" width="12.375" style="31" customWidth="1"/>
    <col min="11517" max="11518" width="12.875" style="31" customWidth="1"/>
    <col min="11519" max="11520" width="8.625" style="31" customWidth="1"/>
    <col min="11521" max="11522" width="12.875" style="31" customWidth="1"/>
    <col min="11523" max="11525" width="8.625" style="31" customWidth="1"/>
    <col min="11526" max="11769" width="9" style="31"/>
    <col min="11770" max="11771" width="7.625" style="31" customWidth="1"/>
    <col min="11772" max="11772" width="12.375" style="31" customWidth="1"/>
    <col min="11773" max="11774" width="12.875" style="31" customWidth="1"/>
    <col min="11775" max="11776" width="8.625" style="31" customWidth="1"/>
    <col min="11777" max="11778" width="12.875" style="31" customWidth="1"/>
    <col min="11779" max="11781" width="8.625" style="31" customWidth="1"/>
    <col min="11782" max="12025" width="9" style="31"/>
    <col min="12026" max="12027" width="7.625" style="31" customWidth="1"/>
    <col min="12028" max="12028" width="12.375" style="31" customWidth="1"/>
    <col min="12029" max="12030" width="12.875" style="31" customWidth="1"/>
    <col min="12031" max="12032" width="8.625" style="31" customWidth="1"/>
    <col min="12033" max="12034" width="12.875" style="31" customWidth="1"/>
    <col min="12035" max="12037" width="8.625" style="31" customWidth="1"/>
    <col min="12038" max="12281" width="9" style="31"/>
    <col min="12282" max="12283" width="7.625" style="31" customWidth="1"/>
    <col min="12284" max="12284" width="12.375" style="31" customWidth="1"/>
    <col min="12285" max="12286" width="12.875" style="31" customWidth="1"/>
    <col min="12287" max="12288" width="8.625" style="31" customWidth="1"/>
    <col min="12289" max="12290" width="12.875" style="31" customWidth="1"/>
    <col min="12291" max="12293" width="8.625" style="31" customWidth="1"/>
    <col min="12294" max="12537" width="9" style="31"/>
    <col min="12538" max="12539" width="7.625" style="31" customWidth="1"/>
    <col min="12540" max="12540" width="12.375" style="31" customWidth="1"/>
    <col min="12541" max="12542" width="12.875" style="31" customWidth="1"/>
    <col min="12543" max="12544" width="8.625" style="31" customWidth="1"/>
    <col min="12545" max="12546" width="12.875" style="31" customWidth="1"/>
    <col min="12547" max="12549" width="8.625" style="31" customWidth="1"/>
    <col min="12550" max="12793" width="9" style="31"/>
    <col min="12794" max="12795" width="7.625" style="31" customWidth="1"/>
    <col min="12796" max="12796" width="12.375" style="31" customWidth="1"/>
    <col min="12797" max="12798" width="12.875" style="31" customWidth="1"/>
    <col min="12799" max="12800" width="8.625" style="31" customWidth="1"/>
    <col min="12801" max="12802" width="12.875" style="31" customWidth="1"/>
    <col min="12803" max="12805" width="8.625" style="31" customWidth="1"/>
    <col min="12806" max="13049" width="9" style="31"/>
    <col min="13050" max="13051" width="7.625" style="31" customWidth="1"/>
    <col min="13052" max="13052" width="12.375" style="31" customWidth="1"/>
    <col min="13053" max="13054" width="12.875" style="31" customWidth="1"/>
    <col min="13055" max="13056" width="8.625" style="31" customWidth="1"/>
    <col min="13057" max="13058" width="12.875" style="31" customWidth="1"/>
    <col min="13059" max="13061" width="8.625" style="31" customWidth="1"/>
    <col min="13062" max="13305" width="9" style="31"/>
    <col min="13306" max="13307" width="7.625" style="31" customWidth="1"/>
    <col min="13308" max="13308" width="12.375" style="31" customWidth="1"/>
    <col min="13309" max="13310" width="12.875" style="31" customWidth="1"/>
    <col min="13311" max="13312" width="8.625" style="31" customWidth="1"/>
    <col min="13313" max="13314" width="12.875" style="31" customWidth="1"/>
    <col min="13315" max="13317" width="8.625" style="31" customWidth="1"/>
    <col min="13318" max="13561" width="9" style="31"/>
    <col min="13562" max="13563" width="7.625" style="31" customWidth="1"/>
    <col min="13564" max="13564" width="12.375" style="31" customWidth="1"/>
    <col min="13565" max="13566" width="12.875" style="31" customWidth="1"/>
    <col min="13567" max="13568" width="8.625" style="31" customWidth="1"/>
    <col min="13569" max="13570" width="12.875" style="31" customWidth="1"/>
    <col min="13571" max="13573" width="8.625" style="31" customWidth="1"/>
    <col min="13574" max="13817" width="9" style="31"/>
    <col min="13818" max="13819" width="7.625" style="31" customWidth="1"/>
    <col min="13820" max="13820" width="12.375" style="31" customWidth="1"/>
    <col min="13821" max="13822" width="12.875" style="31" customWidth="1"/>
    <col min="13823" max="13824" width="8.625" style="31" customWidth="1"/>
    <col min="13825" max="13826" width="12.875" style="31" customWidth="1"/>
    <col min="13827" max="13829" width="8.625" style="31" customWidth="1"/>
    <col min="13830" max="14073" width="9" style="31"/>
    <col min="14074" max="14075" width="7.625" style="31" customWidth="1"/>
    <col min="14076" max="14076" width="12.375" style="31" customWidth="1"/>
    <col min="14077" max="14078" width="12.875" style="31" customWidth="1"/>
    <col min="14079" max="14080" width="8.625" style="31" customWidth="1"/>
    <col min="14081" max="14082" width="12.875" style="31" customWidth="1"/>
    <col min="14083" max="14085" width="8.625" style="31" customWidth="1"/>
    <col min="14086" max="14329" width="9" style="31"/>
    <col min="14330" max="14331" width="7.625" style="31" customWidth="1"/>
    <col min="14332" max="14332" width="12.375" style="31" customWidth="1"/>
    <col min="14333" max="14334" width="12.875" style="31" customWidth="1"/>
    <col min="14335" max="14336" width="8.625" style="31" customWidth="1"/>
    <col min="14337" max="14338" width="12.875" style="31" customWidth="1"/>
    <col min="14339" max="14341" width="8.625" style="31" customWidth="1"/>
    <col min="14342" max="14585" width="9" style="31"/>
    <col min="14586" max="14587" width="7.625" style="31" customWidth="1"/>
    <col min="14588" max="14588" width="12.375" style="31" customWidth="1"/>
    <col min="14589" max="14590" width="12.875" style="31" customWidth="1"/>
    <col min="14591" max="14592" width="8.625" style="31" customWidth="1"/>
    <col min="14593" max="14594" width="12.875" style="31" customWidth="1"/>
    <col min="14595" max="14597" width="8.625" style="31" customWidth="1"/>
    <col min="14598" max="14841" width="9" style="31"/>
    <col min="14842" max="14843" width="7.625" style="31" customWidth="1"/>
    <col min="14844" max="14844" width="12.375" style="31" customWidth="1"/>
    <col min="14845" max="14846" width="12.875" style="31" customWidth="1"/>
    <col min="14847" max="14848" width="8.625" style="31" customWidth="1"/>
    <col min="14849" max="14850" width="12.875" style="31" customWidth="1"/>
    <col min="14851" max="14853" width="8.625" style="31" customWidth="1"/>
    <col min="14854" max="15097" width="9" style="31"/>
    <col min="15098" max="15099" width="7.625" style="31" customWidth="1"/>
    <col min="15100" max="15100" width="12.375" style="31" customWidth="1"/>
    <col min="15101" max="15102" width="12.875" style="31" customWidth="1"/>
    <col min="15103" max="15104" width="8.625" style="31" customWidth="1"/>
    <col min="15105" max="15106" width="12.875" style="31" customWidth="1"/>
    <col min="15107" max="15109" width="8.625" style="31" customWidth="1"/>
    <col min="15110" max="15353" width="9" style="31"/>
    <col min="15354" max="15355" width="7.625" style="31" customWidth="1"/>
    <col min="15356" max="15356" width="12.375" style="31" customWidth="1"/>
    <col min="15357" max="15358" width="12.875" style="31" customWidth="1"/>
    <col min="15359" max="15360" width="8.625" style="31" customWidth="1"/>
    <col min="15361" max="15362" width="12.875" style="31" customWidth="1"/>
    <col min="15363" max="15365" width="8.625" style="31" customWidth="1"/>
    <col min="15366" max="15609" width="9" style="31"/>
    <col min="15610" max="15611" width="7.625" style="31" customWidth="1"/>
    <col min="15612" max="15612" width="12.375" style="31" customWidth="1"/>
    <col min="15613" max="15614" width="12.875" style="31" customWidth="1"/>
    <col min="15615" max="15616" width="8.625" style="31" customWidth="1"/>
    <col min="15617" max="15618" width="12.875" style="31" customWidth="1"/>
    <col min="15619" max="15621" width="8.625" style="31" customWidth="1"/>
    <col min="15622" max="15865" width="9" style="31"/>
    <col min="15866" max="15867" width="7.625" style="31" customWidth="1"/>
    <col min="15868" max="15868" width="12.375" style="31" customWidth="1"/>
    <col min="15869" max="15870" width="12.875" style="31" customWidth="1"/>
    <col min="15871" max="15872" width="8.625" style="31" customWidth="1"/>
    <col min="15873" max="15874" width="12.875" style="31" customWidth="1"/>
    <col min="15875" max="15877" width="8.625" style="31" customWidth="1"/>
    <col min="15878" max="16121" width="9" style="31"/>
    <col min="16122" max="16123" width="7.625" style="31" customWidth="1"/>
    <col min="16124" max="16124" width="12.375" style="31" customWidth="1"/>
    <col min="16125" max="16126" width="12.875" style="31" customWidth="1"/>
    <col min="16127" max="16128" width="8.625" style="31" customWidth="1"/>
    <col min="16129" max="16130" width="12.875" style="31" customWidth="1"/>
    <col min="16131" max="16133" width="8.625" style="31" customWidth="1"/>
    <col min="16134" max="16384" width="9" style="31"/>
  </cols>
  <sheetData>
    <row r="1" spans="1:13" ht="15.95" customHeight="1" x14ac:dyDescent="0.4">
      <c r="A1" s="1" t="s">
        <v>346</v>
      </c>
      <c r="B1" s="8"/>
      <c r="C1" s="9"/>
      <c r="D1" s="108"/>
      <c r="E1" s="108"/>
      <c r="F1" s="5"/>
      <c r="G1" s="6"/>
      <c r="H1" s="108"/>
      <c r="I1" s="108"/>
      <c r="J1" s="6"/>
      <c r="K1" s="6"/>
      <c r="L1" s="6"/>
    </row>
    <row r="2" spans="1:13" ht="15.95" customHeight="1" x14ac:dyDescent="0.4">
      <c r="A2" s="6"/>
      <c r="B2" s="8"/>
      <c r="C2" s="9"/>
      <c r="D2" s="108"/>
      <c r="E2" s="119"/>
      <c r="F2" s="5"/>
      <c r="G2" s="6"/>
      <c r="H2" s="108"/>
      <c r="I2" s="108"/>
      <c r="J2" s="6"/>
      <c r="K2" s="6"/>
      <c r="L2" s="6"/>
    </row>
    <row r="3" spans="1:13" ht="15.75" customHeight="1" x14ac:dyDescent="0.4">
      <c r="A3" s="6" t="s">
        <v>270</v>
      </c>
      <c r="B3" s="8"/>
      <c r="C3" s="9"/>
      <c r="D3" s="108"/>
      <c r="E3" s="108"/>
      <c r="F3" s="5"/>
      <c r="G3" s="6"/>
      <c r="H3" s="108"/>
      <c r="I3" s="108"/>
      <c r="J3" s="6"/>
      <c r="K3" s="6"/>
      <c r="L3" s="6"/>
    </row>
    <row r="4" spans="1:13" ht="15.95" customHeight="1" thickBot="1" x14ac:dyDescent="0.45">
      <c r="A4" s="4" t="s">
        <v>271</v>
      </c>
      <c r="B4" s="8"/>
      <c r="C4" s="9"/>
      <c r="D4" s="108"/>
      <c r="E4" s="108"/>
      <c r="F4" s="5"/>
      <c r="G4" s="6"/>
      <c r="H4" s="108"/>
      <c r="I4" s="108"/>
      <c r="J4" s="6"/>
      <c r="K4" s="6"/>
      <c r="L4" s="5" t="s">
        <v>272</v>
      </c>
      <c r="M4" s="41"/>
    </row>
    <row r="5" spans="1:13" ht="13.5" customHeight="1" x14ac:dyDescent="0.4">
      <c r="A5" s="409" t="s">
        <v>3</v>
      </c>
      <c r="B5" s="411" t="s">
        <v>4</v>
      </c>
      <c r="C5" s="426" t="s">
        <v>5</v>
      </c>
      <c r="D5" s="428" t="s">
        <v>273</v>
      </c>
      <c r="E5" s="403"/>
      <c r="F5" s="403"/>
      <c r="G5" s="429"/>
      <c r="H5" s="418" t="s">
        <v>274</v>
      </c>
      <c r="I5" s="403"/>
      <c r="J5" s="403"/>
      <c r="K5" s="403"/>
      <c r="L5" s="419" t="s">
        <v>275</v>
      </c>
      <c r="M5" s="173"/>
    </row>
    <row r="6" spans="1:13" ht="13.5" customHeight="1" thickBot="1" x14ac:dyDescent="0.45">
      <c r="A6" s="424"/>
      <c r="B6" s="425"/>
      <c r="C6" s="427"/>
      <c r="D6" s="141" t="s">
        <v>347</v>
      </c>
      <c r="E6" s="142" t="s">
        <v>336</v>
      </c>
      <c r="F6" s="140" t="s">
        <v>276</v>
      </c>
      <c r="G6" s="143" t="s">
        <v>277</v>
      </c>
      <c r="H6" s="141" t="s">
        <v>347</v>
      </c>
      <c r="I6" s="142" t="s">
        <v>336</v>
      </c>
      <c r="J6" s="144" t="s">
        <v>276</v>
      </c>
      <c r="K6" s="145" t="s">
        <v>277</v>
      </c>
      <c r="L6" s="420"/>
      <c r="M6" s="174"/>
    </row>
    <row r="7" spans="1:13" ht="19.5" thickBot="1" x14ac:dyDescent="0.45">
      <c r="A7" s="421" t="s">
        <v>278</v>
      </c>
      <c r="B7" s="422"/>
      <c r="C7" s="423"/>
      <c r="D7" s="133">
        <f>D37+D63+D68+D116+D153+D178+D193+D253+D255</f>
        <v>9711242.1719999984</v>
      </c>
      <c r="E7" s="134">
        <f>E37+E63+E68+E116+E153+E178+E193+E253+E255</f>
        <v>7111309.2000000002</v>
      </c>
      <c r="F7" s="135">
        <f>D7/E7*100</f>
        <v>136.56053897923604</v>
      </c>
      <c r="G7" s="136">
        <f>D7/$D$7*100</f>
        <v>100</v>
      </c>
      <c r="H7" s="133">
        <f>H37+H63+H68+H116+H153+H178+H193+H253+H255</f>
        <v>118140965.553</v>
      </c>
      <c r="I7" s="134">
        <f>I37+I63+I68+I116+I153+I178+I193+I253+I255</f>
        <v>84760729.548999995</v>
      </c>
      <c r="J7" s="135">
        <f>H7/I7*100</f>
        <v>139.38172333061735</v>
      </c>
      <c r="K7" s="137">
        <f>H7/$H$7*100</f>
        <v>100</v>
      </c>
      <c r="L7" s="138">
        <f>D7/H7*100</f>
        <v>8.2200463882643433</v>
      </c>
      <c r="M7" s="175"/>
    </row>
    <row r="8" spans="1:13" ht="18.75" x14ac:dyDescent="0.4">
      <c r="A8" s="152"/>
      <c r="B8" s="153"/>
      <c r="C8" s="176"/>
      <c r="D8" s="109"/>
      <c r="E8" s="120"/>
      <c r="F8" s="177"/>
      <c r="G8" s="160"/>
      <c r="H8" s="109"/>
      <c r="I8" s="120"/>
      <c r="J8" s="158"/>
      <c r="K8" s="159"/>
      <c r="L8" s="160"/>
      <c r="M8" s="175"/>
    </row>
    <row r="9" spans="1:13" ht="18.75" x14ac:dyDescent="0.4">
      <c r="A9" s="11" t="s">
        <v>12</v>
      </c>
      <c r="B9" s="169">
        <v>103</v>
      </c>
      <c r="C9" s="56" t="s">
        <v>13</v>
      </c>
      <c r="D9" s="110">
        <v>352868.21799999999</v>
      </c>
      <c r="E9" s="110">
        <v>306977.50900000002</v>
      </c>
      <c r="F9" s="39">
        <f>D9/E9*100</f>
        <v>114.94920886858849</v>
      </c>
      <c r="G9" s="164">
        <f>D9/$D$7*100</f>
        <v>3.6336053797258767</v>
      </c>
      <c r="H9" s="178">
        <v>4416330.7309999997</v>
      </c>
      <c r="I9" s="179">
        <v>3521159.8650000002</v>
      </c>
      <c r="J9" s="162">
        <f>H9/I9*100</f>
        <v>125.42261357963081</v>
      </c>
      <c r="K9" s="163">
        <f>H9/$H$7*100</f>
        <v>3.7381874359396194</v>
      </c>
      <c r="L9" s="164">
        <f t="shared" ref="L9:L75" si="0">D9/H9*100</f>
        <v>7.9900768192716232</v>
      </c>
      <c r="M9" s="175"/>
    </row>
    <row r="10" spans="1:13" ht="18.75" x14ac:dyDescent="0.4">
      <c r="A10" s="11"/>
      <c r="B10" s="169">
        <v>104</v>
      </c>
      <c r="C10" s="56" t="s">
        <v>352</v>
      </c>
      <c r="D10" s="110"/>
      <c r="E10" s="110"/>
      <c r="F10" s="39"/>
      <c r="G10" s="164"/>
      <c r="H10" s="378">
        <v>0.40100000000000002</v>
      </c>
      <c r="I10" s="179"/>
      <c r="J10" s="162" t="s">
        <v>345</v>
      </c>
      <c r="K10" s="163">
        <f t="shared" ref="K10:K11" si="1">H10/$H$7*100</f>
        <v>3.3942502342263721E-7</v>
      </c>
      <c r="L10" s="164">
        <f t="shared" si="0"/>
        <v>0</v>
      </c>
      <c r="M10" s="175"/>
    </row>
    <row r="11" spans="1:13" ht="18.75" x14ac:dyDescent="0.4">
      <c r="A11" s="11"/>
      <c r="B11" s="169">
        <v>105</v>
      </c>
      <c r="C11" s="56" t="s">
        <v>14</v>
      </c>
      <c r="D11" s="112">
        <v>2472429.6570000001</v>
      </c>
      <c r="E11" s="112">
        <v>1968450.2290000001</v>
      </c>
      <c r="F11" s="39">
        <f t="shared" ref="F11:F53" si="2">D11/E11*100</f>
        <v>125.60285348215426</v>
      </c>
      <c r="G11" s="164">
        <f>D11/$D$7*100</f>
        <v>25.459458359803332</v>
      </c>
      <c r="H11" s="112">
        <v>24843385.27</v>
      </c>
      <c r="I11" s="112">
        <v>20377497.785</v>
      </c>
      <c r="J11" s="162">
        <f t="shared" ref="J11:J75" si="3">H11/I11*100</f>
        <v>121.91577951384869</v>
      </c>
      <c r="K11" s="163">
        <f t="shared" si="1"/>
        <v>21.02859508021783</v>
      </c>
      <c r="L11" s="164">
        <f t="shared" si="0"/>
        <v>9.9520642220431181</v>
      </c>
      <c r="M11" s="175"/>
    </row>
    <row r="12" spans="1:13" ht="18.75" x14ac:dyDescent="0.4">
      <c r="A12" s="11"/>
      <c r="B12" s="169">
        <v>106</v>
      </c>
      <c r="C12" s="56" t="s">
        <v>15</v>
      </c>
      <c r="D12" s="112">
        <v>289382.46299999999</v>
      </c>
      <c r="E12" s="112">
        <v>230846.19699999999</v>
      </c>
      <c r="F12" s="39">
        <f t="shared" si="2"/>
        <v>125.3572581054909</v>
      </c>
      <c r="G12" s="164">
        <f t="shared" ref="G12:G54" si="4">D12/$D$7*100</f>
        <v>2.9798707299707119</v>
      </c>
      <c r="H12" s="112">
        <v>5097156.84</v>
      </c>
      <c r="I12" s="112">
        <v>3681825.3650000002</v>
      </c>
      <c r="J12" s="162">
        <f t="shared" si="3"/>
        <v>138.44102679215476</v>
      </c>
      <c r="K12" s="163">
        <f t="shared" ref="K12:K76" si="5">H12/$H$7*100</f>
        <v>4.3144702738300627</v>
      </c>
      <c r="L12" s="164">
        <f t="shared" si="0"/>
        <v>5.6773309529945717</v>
      </c>
      <c r="M12" s="175"/>
    </row>
    <row r="13" spans="1:13" ht="18.75" x14ac:dyDescent="0.4">
      <c r="A13" s="11"/>
      <c r="B13" s="169">
        <v>107</v>
      </c>
      <c r="C13" s="56" t="s">
        <v>16</v>
      </c>
      <c r="D13" s="112">
        <v>1109.721</v>
      </c>
      <c r="E13" s="112">
        <v>782.8</v>
      </c>
      <c r="F13" s="39">
        <f t="shared" si="2"/>
        <v>141.763030148186</v>
      </c>
      <c r="G13" s="164">
        <f t="shared" si="4"/>
        <v>1.1427178731054718E-2</v>
      </c>
      <c r="H13" s="112">
        <v>4728.4440000000004</v>
      </c>
      <c r="I13" s="112">
        <v>3902.491</v>
      </c>
      <c r="J13" s="162">
        <f t="shared" si="3"/>
        <v>121.16476373680298</v>
      </c>
      <c r="K13" s="163">
        <f t="shared" si="5"/>
        <v>4.0023746021262555E-3</v>
      </c>
      <c r="L13" s="164">
        <f t="shared" si="0"/>
        <v>23.469052398632613</v>
      </c>
      <c r="M13" s="175"/>
    </row>
    <row r="14" spans="1:13" ht="18.75" x14ac:dyDescent="0.4">
      <c r="A14" s="11"/>
      <c r="B14" s="169">
        <v>108</v>
      </c>
      <c r="C14" s="56" t="s">
        <v>17</v>
      </c>
      <c r="D14" s="112">
        <v>4817.9380000000001</v>
      </c>
      <c r="E14" s="112">
        <v>3345.1410000000001</v>
      </c>
      <c r="F14" s="39">
        <f t="shared" si="2"/>
        <v>144.02794979344665</v>
      </c>
      <c r="G14" s="164">
        <f>D14/$D$7*100</f>
        <v>4.9611964305568967E-2</v>
      </c>
      <c r="H14" s="112">
        <v>134281.97</v>
      </c>
      <c r="I14" s="112">
        <v>120174.666</v>
      </c>
      <c r="J14" s="162">
        <f t="shared" si="3"/>
        <v>111.73899996526721</v>
      </c>
      <c r="K14" s="163">
        <f t="shared" si="5"/>
        <v>0.11366249579174031</v>
      </c>
      <c r="L14" s="164">
        <f t="shared" si="0"/>
        <v>3.587926212283004</v>
      </c>
      <c r="M14" s="175"/>
    </row>
    <row r="15" spans="1:13" ht="18.75" x14ac:dyDescent="0.4">
      <c r="A15" s="11"/>
      <c r="B15" s="169">
        <v>110</v>
      </c>
      <c r="C15" s="56" t="s">
        <v>18</v>
      </c>
      <c r="D15" s="112">
        <v>490533.74300000002</v>
      </c>
      <c r="E15" s="112">
        <v>346811.41899999999</v>
      </c>
      <c r="F15" s="39">
        <f t="shared" si="2"/>
        <v>141.44105877897869</v>
      </c>
      <c r="G15" s="164">
        <f t="shared" si="4"/>
        <v>5.0511946289871608</v>
      </c>
      <c r="H15" s="112">
        <v>3478360.2749999999</v>
      </c>
      <c r="I15" s="112">
        <v>2524525.27</v>
      </c>
      <c r="J15" s="162">
        <f t="shared" si="3"/>
        <v>137.7827473677853</v>
      </c>
      <c r="K15" s="163">
        <f t="shared" si="5"/>
        <v>2.9442456803347774</v>
      </c>
      <c r="L15" s="164">
        <f t="shared" si="0"/>
        <v>14.102442076676489</v>
      </c>
      <c r="M15" s="175"/>
    </row>
    <row r="16" spans="1:13" ht="18.75" x14ac:dyDescent="0.4">
      <c r="A16" s="11"/>
      <c r="B16" s="169">
        <v>111</v>
      </c>
      <c r="C16" s="56" t="s">
        <v>19</v>
      </c>
      <c r="D16" s="112">
        <v>519648.00699999998</v>
      </c>
      <c r="E16" s="112">
        <v>445852.93</v>
      </c>
      <c r="F16" s="39">
        <f t="shared" si="2"/>
        <v>116.55143928290434</v>
      </c>
      <c r="G16" s="164">
        <f t="shared" si="4"/>
        <v>5.3509942167674334</v>
      </c>
      <c r="H16" s="112">
        <v>3502364.6869999999</v>
      </c>
      <c r="I16" s="112">
        <v>2892199.9449999998</v>
      </c>
      <c r="J16" s="162">
        <f t="shared" si="3"/>
        <v>121.09690732325909</v>
      </c>
      <c r="K16" s="163">
        <f t="shared" si="5"/>
        <v>2.9645641294752929</v>
      </c>
      <c r="L16" s="164">
        <f t="shared" si="0"/>
        <v>14.837061626643793</v>
      </c>
      <c r="M16" s="175"/>
    </row>
    <row r="17" spans="1:13" ht="18.75" x14ac:dyDescent="0.4">
      <c r="A17" s="11"/>
      <c r="B17" s="169">
        <v>112</v>
      </c>
      <c r="C17" s="56" t="s">
        <v>20</v>
      </c>
      <c r="D17" s="112">
        <v>69764.951000000001</v>
      </c>
      <c r="E17" s="112">
        <v>53018.773000000001</v>
      </c>
      <c r="F17" s="39">
        <f t="shared" si="2"/>
        <v>131.58537448612776</v>
      </c>
      <c r="G17" s="164">
        <f t="shared" si="4"/>
        <v>0.71839369016200882</v>
      </c>
      <c r="H17" s="112">
        <v>1292328.828</v>
      </c>
      <c r="I17" s="112">
        <v>971981.83</v>
      </c>
      <c r="J17" s="162">
        <f t="shared" si="3"/>
        <v>132.95812618225591</v>
      </c>
      <c r="K17" s="163">
        <f t="shared" si="5"/>
        <v>1.0938871389367812</v>
      </c>
      <c r="L17" s="164">
        <f t="shared" si="0"/>
        <v>5.3983900605210362</v>
      </c>
      <c r="M17" s="175"/>
    </row>
    <row r="18" spans="1:13" ht="18.75" x14ac:dyDescent="0.4">
      <c r="A18" s="11"/>
      <c r="B18" s="169">
        <v>113</v>
      </c>
      <c r="C18" s="56" t="s">
        <v>21</v>
      </c>
      <c r="D18" s="112">
        <v>283457.86099999998</v>
      </c>
      <c r="E18" s="112">
        <v>173572.26500000001</v>
      </c>
      <c r="F18" s="39">
        <f>D18/E18*100</f>
        <v>163.30826874904233</v>
      </c>
      <c r="G18" s="164">
        <f t="shared" si="4"/>
        <v>2.9188630659142829</v>
      </c>
      <c r="H18" s="112">
        <v>3432767.9840000002</v>
      </c>
      <c r="I18" s="112">
        <v>2164599.4160000002</v>
      </c>
      <c r="J18" s="162">
        <f t="shared" si="3"/>
        <v>158.58675552742548</v>
      </c>
      <c r="K18" s="163">
        <f t="shared" si="5"/>
        <v>2.905654247814661</v>
      </c>
      <c r="L18" s="164">
        <f t="shared" si="0"/>
        <v>8.2574139097424055</v>
      </c>
      <c r="M18" s="175"/>
    </row>
    <row r="19" spans="1:13" ht="18.75" x14ac:dyDescent="0.4">
      <c r="A19" s="11"/>
      <c r="B19" s="169">
        <v>116</v>
      </c>
      <c r="C19" s="56" t="s">
        <v>22</v>
      </c>
      <c r="D19" s="112">
        <v>1.5089999999999999</v>
      </c>
      <c r="E19" s="112">
        <v>1.1240000000000001</v>
      </c>
      <c r="F19" s="39">
        <f>D19/E19*100</f>
        <v>134.25266903914587</v>
      </c>
      <c r="G19" s="164">
        <f t="shared" si="4"/>
        <v>1.5538691892071583E-5</v>
      </c>
      <c r="H19" s="112">
        <v>342156.57699999999</v>
      </c>
      <c r="I19" s="112">
        <v>257447.821</v>
      </c>
      <c r="J19" s="162">
        <f t="shared" si="3"/>
        <v>132.90327168859588</v>
      </c>
      <c r="K19" s="163">
        <f t="shared" si="5"/>
        <v>0.2896172173626792</v>
      </c>
      <c r="L19" s="164">
        <f t="shared" si="0"/>
        <v>4.4102615627932234E-4</v>
      </c>
      <c r="M19" s="175"/>
    </row>
    <row r="20" spans="1:13" ht="18.75" x14ac:dyDescent="0.4">
      <c r="A20" s="11"/>
      <c r="B20" s="169">
        <v>117</v>
      </c>
      <c r="C20" s="56" t="s">
        <v>23</v>
      </c>
      <c r="D20" s="112">
        <v>180647.99299999999</v>
      </c>
      <c r="E20" s="112">
        <v>149398.647</v>
      </c>
      <c r="F20" s="39">
        <f t="shared" si="2"/>
        <v>120.91675301450353</v>
      </c>
      <c r="G20" s="164">
        <f t="shared" si="4"/>
        <v>1.8601945024175639</v>
      </c>
      <c r="H20" s="112">
        <v>1425198.0889999999</v>
      </c>
      <c r="I20" s="112">
        <v>1192226.209</v>
      </c>
      <c r="J20" s="162">
        <f t="shared" si="3"/>
        <v>119.54091247460572</v>
      </c>
      <c r="K20" s="163">
        <f t="shared" si="5"/>
        <v>1.2063538522212538</v>
      </c>
      <c r="L20" s="164">
        <f t="shared" si="0"/>
        <v>12.675290150490792</v>
      </c>
      <c r="M20" s="175"/>
    </row>
    <row r="21" spans="1:13" ht="18.75" x14ac:dyDescent="0.4">
      <c r="A21" s="11"/>
      <c r="B21" s="169">
        <v>118</v>
      </c>
      <c r="C21" s="56" t="s">
        <v>24</v>
      </c>
      <c r="D21" s="112">
        <v>454482.80200000003</v>
      </c>
      <c r="E21" s="112">
        <v>264649.45400000003</v>
      </c>
      <c r="F21" s="39">
        <f t="shared" si="2"/>
        <v>171.7301113343691</v>
      </c>
      <c r="G21" s="164">
        <f t="shared" si="4"/>
        <v>4.679965692858433</v>
      </c>
      <c r="H21" s="112">
        <v>3760567.9079999998</v>
      </c>
      <c r="I21" s="112">
        <v>2154378.1949999998</v>
      </c>
      <c r="J21" s="162">
        <f t="shared" si="3"/>
        <v>174.55467738801545</v>
      </c>
      <c r="K21" s="163">
        <f t="shared" si="5"/>
        <v>3.1831193273199943</v>
      </c>
      <c r="L21" s="164">
        <f t="shared" si="0"/>
        <v>12.085483180164394</v>
      </c>
      <c r="M21" s="175"/>
    </row>
    <row r="22" spans="1:13" ht="18.75" x14ac:dyDescent="0.4">
      <c r="A22" s="11"/>
      <c r="B22" s="169">
        <v>120</v>
      </c>
      <c r="C22" s="56" t="s">
        <v>25</v>
      </c>
      <c r="D22" s="112">
        <v>33470.472000000002</v>
      </c>
      <c r="E22" s="112">
        <v>25271.963</v>
      </c>
      <c r="F22" s="39">
        <f>D22/E22*100</f>
        <v>132.44112457746161</v>
      </c>
      <c r="G22" s="164">
        <f t="shared" si="4"/>
        <v>0.34465695950312059</v>
      </c>
      <c r="H22" s="112">
        <v>254395.443</v>
      </c>
      <c r="I22" s="112">
        <v>191798.791</v>
      </c>
      <c r="J22" s="162">
        <f t="shared" si="3"/>
        <v>132.63662490969509</v>
      </c>
      <c r="K22" s="163">
        <f t="shared" si="5"/>
        <v>0.21533211770296051</v>
      </c>
      <c r="L22" s="164">
        <f t="shared" si="0"/>
        <v>13.156867750968324</v>
      </c>
      <c r="M22" s="175"/>
    </row>
    <row r="23" spans="1:13" ht="18.75" x14ac:dyDescent="0.4">
      <c r="A23" s="11"/>
      <c r="B23" s="169">
        <v>121</v>
      </c>
      <c r="C23" s="56" t="s">
        <v>26</v>
      </c>
      <c r="D23" s="112">
        <v>2574.4479999999999</v>
      </c>
      <c r="E23" s="112">
        <v>1777.35</v>
      </c>
      <c r="F23" s="39">
        <f t="shared" si="2"/>
        <v>144.84755394266747</v>
      </c>
      <c r="G23" s="164">
        <f t="shared" si="4"/>
        <v>2.6509976318197414E-2</v>
      </c>
      <c r="H23" s="112">
        <v>24821.508999999998</v>
      </c>
      <c r="I23" s="112">
        <v>14260.387000000001</v>
      </c>
      <c r="J23" s="162">
        <f t="shared" si="3"/>
        <v>174.05915421509948</v>
      </c>
      <c r="K23" s="163">
        <f t="shared" si="5"/>
        <v>2.1010077989302243E-2</v>
      </c>
      <c r="L23" s="164">
        <f t="shared" si="0"/>
        <v>10.371843226775617</v>
      </c>
      <c r="M23" s="175"/>
    </row>
    <row r="24" spans="1:13" ht="18.75" x14ac:dyDescent="0.4">
      <c r="A24" s="11"/>
      <c r="B24" s="169">
        <v>122</v>
      </c>
      <c r="C24" s="56" t="s">
        <v>27</v>
      </c>
      <c r="D24" s="112">
        <v>38207.690999999999</v>
      </c>
      <c r="E24" s="112">
        <v>19710.101999999999</v>
      </c>
      <c r="F24" s="39">
        <f t="shared" si="2"/>
        <v>193.84826623423868</v>
      </c>
      <c r="G24" s="164">
        <f t="shared" si="4"/>
        <v>0.39343773250926195</v>
      </c>
      <c r="H24" s="112">
        <v>188292.883</v>
      </c>
      <c r="I24" s="112">
        <v>105383.342</v>
      </c>
      <c r="J24" s="162">
        <f t="shared" si="3"/>
        <v>178.67423771775998</v>
      </c>
      <c r="K24" s="163">
        <f t="shared" si="5"/>
        <v>0.15937984095409199</v>
      </c>
      <c r="L24" s="164">
        <f t="shared" si="0"/>
        <v>20.291627804116207</v>
      </c>
      <c r="M24" s="175"/>
    </row>
    <row r="25" spans="1:13" ht="18.75" x14ac:dyDescent="0.4">
      <c r="A25" s="11"/>
      <c r="B25" s="169">
        <v>123</v>
      </c>
      <c r="C25" s="56" t="s">
        <v>28</v>
      </c>
      <c r="D25" s="112">
        <v>100206.819</v>
      </c>
      <c r="E25" s="112">
        <v>74779.342000000004</v>
      </c>
      <c r="F25" s="39">
        <f t="shared" si="2"/>
        <v>134.00334413212676</v>
      </c>
      <c r="G25" s="164">
        <f t="shared" si="4"/>
        <v>1.0318640728466433</v>
      </c>
      <c r="H25" s="112">
        <v>852660.83499999996</v>
      </c>
      <c r="I25" s="112">
        <v>674612.69700000004</v>
      </c>
      <c r="J25" s="162">
        <f t="shared" si="3"/>
        <v>126.39264555674379</v>
      </c>
      <c r="K25" s="163">
        <f t="shared" si="5"/>
        <v>0.72173173040259442</v>
      </c>
      <c r="L25" s="164">
        <f t="shared" si="0"/>
        <v>11.752248360275631</v>
      </c>
      <c r="M25" s="175"/>
    </row>
    <row r="26" spans="1:13" ht="18.75" x14ac:dyDescent="0.4">
      <c r="A26" s="11"/>
      <c r="B26" s="169">
        <v>124</v>
      </c>
      <c r="C26" s="56" t="s">
        <v>29</v>
      </c>
      <c r="D26" s="112">
        <v>3046.2359999999999</v>
      </c>
      <c r="E26" s="112">
        <v>2604.2829999999999</v>
      </c>
      <c r="F26" s="39">
        <f t="shared" si="2"/>
        <v>116.97023710556802</v>
      </c>
      <c r="G26" s="164">
        <f t="shared" si="4"/>
        <v>3.1368139585511309E-2</v>
      </c>
      <c r="H26" s="112">
        <v>40634.502999999997</v>
      </c>
      <c r="I26" s="112">
        <v>29448.462</v>
      </c>
      <c r="J26" s="162">
        <f t="shared" si="3"/>
        <v>137.98514503066409</v>
      </c>
      <c r="K26" s="163">
        <f t="shared" si="5"/>
        <v>3.4394930505092819E-2</v>
      </c>
      <c r="L26" s="164">
        <f t="shared" si="0"/>
        <v>7.4966734550684668</v>
      </c>
      <c r="M26" s="175"/>
    </row>
    <row r="27" spans="1:13" ht="18.75" x14ac:dyDescent="0.4">
      <c r="A27" s="11"/>
      <c r="B27" s="169">
        <v>125</v>
      </c>
      <c r="C27" s="56" t="s">
        <v>30</v>
      </c>
      <c r="D27" s="112">
        <v>5762.4859999999999</v>
      </c>
      <c r="E27" s="112">
        <v>3896.4169999999999</v>
      </c>
      <c r="F27" s="39">
        <f t="shared" si="2"/>
        <v>147.89192224548862</v>
      </c>
      <c r="G27" s="164">
        <f t="shared" si="4"/>
        <v>5.9338299858433398E-2</v>
      </c>
      <c r="H27" s="112">
        <v>38289.533000000003</v>
      </c>
      <c r="I27" s="112">
        <v>31317.8</v>
      </c>
      <c r="J27" s="162">
        <f t="shared" si="3"/>
        <v>122.26124759721311</v>
      </c>
      <c r="K27" s="163">
        <f t="shared" si="5"/>
        <v>3.2410038990939756E-2</v>
      </c>
      <c r="L27" s="164">
        <f t="shared" si="0"/>
        <v>15.049768300908761</v>
      </c>
      <c r="M27" s="175"/>
    </row>
    <row r="28" spans="1:13" ht="18.75" x14ac:dyDescent="0.4">
      <c r="A28" s="11"/>
      <c r="B28" s="169">
        <v>126</v>
      </c>
      <c r="C28" s="56" t="s">
        <v>31</v>
      </c>
      <c r="D28" s="112">
        <v>1.1890000000000001</v>
      </c>
      <c r="E28" s="112"/>
      <c r="F28" s="39" t="s">
        <v>290</v>
      </c>
      <c r="G28" s="164">
        <f t="shared" si="4"/>
        <v>1.2243541855316839E-5</v>
      </c>
      <c r="H28" s="112">
        <v>432.47899999999998</v>
      </c>
      <c r="I28" s="112">
        <v>673.82500000000005</v>
      </c>
      <c r="J28" s="162">
        <f t="shared" si="3"/>
        <v>64.182688383482358</v>
      </c>
      <c r="K28" s="163">
        <f t="shared" si="5"/>
        <v>3.660703109845354E-4</v>
      </c>
      <c r="L28" s="164">
        <f t="shared" si="0"/>
        <v>0.27492664383704185</v>
      </c>
      <c r="M28" s="175"/>
    </row>
    <row r="29" spans="1:13" ht="18.75" x14ac:dyDescent="0.4">
      <c r="A29" s="11"/>
      <c r="B29" s="169">
        <v>127</v>
      </c>
      <c r="C29" s="56" t="s">
        <v>32</v>
      </c>
      <c r="D29" s="112">
        <v>21684.895</v>
      </c>
      <c r="E29" s="112">
        <v>17647.59</v>
      </c>
      <c r="F29" s="39">
        <f t="shared" si="2"/>
        <v>122.87737305773763</v>
      </c>
      <c r="G29" s="164">
        <f t="shared" si="4"/>
        <v>0.22329682048835231</v>
      </c>
      <c r="H29" s="112">
        <v>224135.30100000001</v>
      </c>
      <c r="I29" s="112">
        <v>158902.891</v>
      </c>
      <c r="J29" s="162">
        <f t="shared" si="3"/>
        <v>141.05174524483635</v>
      </c>
      <c r="K29" s="163">
        <f t="shared" si="5"/>
        <v>0.18971852815901455</v>
      </c>
      <c r="L29" s="164">
        <f t="shared" si="0"/>
        <v>9.6749128331194907</v>
      </c>
      <c r="M29" s="175"/>
    </row>
    <row r="30" spans="1:13" ht="18.75" x14ac:dyDescent="0.4">
      <c r="A30" s="11"/>
      <c r="B30" s="169">
        <v>128</v>
      </c>
      <c r="C30" s="56" t="s">
        <v>33</v>
      </c>
      <c r="D30" s="112">
        <v>4495.5420000000004</v>
      </c>
      <c r="E30" s="112">
        <v>1324.529</v>
      </c>
      <c r="F30" s="39">
        <f t="shared" si="2"/>
        <v>339.40683820437306</v>
      </c>
      <c r="G30" s="164">
        <f t="shared" si="4"/>
        <v>4.6292141832914031E-2</v>
      </c>
      <c r="H30" s="112">
        <v>9471.0329999999994</v>
      </c>
      <c r="I30" s="112">
        <v>7346.5140000000001</v>
      </c>
      <c r="J30" s="162">
        <f t="shared" si="3"/>
        <v>128.91873615159514</v>
      </c>
      <c r="K30" s="163">
        <f t="shared" si="5"/>
        <v>8.0167221891809717E-3</v>
      </c>
      <c r="L30" s="164">
        <f t="shared" si="0"/>
        <v>47.466226756891253</v>
      </c>
      <c r="M30" s="175"/>
    </row>
    <row r="31" spans="1:13" ht="18.75" x14ac:dyDescent="0.4">
      <c r="A31" s="11"/>
      <c r="B31" s="169">
        <v>129</v>
      </c>
      <c r="C31" s="56" t="s">
        <v>34</v>
      </c>
      <c r="D31" s="112">
        <v>212.72499999999999</v>
      </c>
      <c r="E31" s="112">
        <v>143.24799999999999</v>
      </c>
      <c r="F31" s="39">
        <f t="shared" si="2"/>
        <v>148.50120071484417</v>
      </c>
      <c r="G31" s="164">
        <f t="shared" si="4"/>
        <v>2.1905024736520395E-3</v>
      </c>
      <c r="H31" s="112">
        <v>2736.1590000000001</v>
      </c>
      <c r="I31" s="112">
        <v>2226.607</v>
      </c>
      <c r="J31" s="162">
        <f t="shared" si="3"/>
        <v>122.88468508362725</v>
      </c>
      <c r="K31" s="163">
        <f t="shared" si="5"/>
        <v>2.3160120515288269E-3</v>
      </c>
      <c r="L31" s="164">
        <f t="shared" si="0"/>
        <v>7.7745847372173911</v>
      </c>
      <c r="M31" s="175"/>
    </row>
    <row r="32" spans="1:13" ht="18.75" x14ac:dyDescent="0.4">
      <c r="A32" s="11"/>
      <c r="B32" s="169">
        <v>130</v>
      </c>
      <c r="C32" s="56" t="s">
        <v>35</v>
      </c>
      <c r="D32" s="112"/>
      <c r="E32" s="112"/>
      <c r="F32" s="39"/>
      <c r="G32" s="164"/>
      <c r="H32" s="112">
        <v>51.212000000000003</v>
      </c>
      <c r="I32" s="112">
        <v>33.877000000000002</v>
      </c>
      <c r="J32" s="162">
        <f t="shared" si="3"/>
        <v>151.17041060306403</v>
      </c>
      <c r="K32" s="163">
        <f t="shared" si="5"/>
        <v>4.3348215210773307E-5</v>
      </c>
      <c r="L32" s="164">
        <f t="shared" si="0"/>
        <v>0</v>
      </c>
      <c r="M32" s="175"/>
    </row>
    <row r="33" spans="1:13" ht="18.75" x14ac:dyDescent="0.4">
      <c r="A33" s="11"/>
      <c r="B33" s="169">
        <v>131</v>
      </c>
      <c r="C33" s="56" t="s">
        <v>36</v>
      </c>
      <c r="D33" s="112">
        <v>14.194000000000001</v>
      </c>
      <c r="E33" s="112">
        <v>24.123999999999999</v>
      </c>
      <c r="F33" s="39">
        <f t="shared" si="2"/>
        <v>58.83767202785608</v>
      </c>
      <c r="G33" s="164">
        <f t="shared" si="4"/>
        <v>1.4616049881780254E-4</v>
      </c>
      <c r="H33" s="112">
        <v>1430.278</v>
      </c>
      <c r="I33" s="112">
        <v>961.17499999999995</v>
      </c>
      <c r="J33" s="162">
        <f t="shared" si="3"/>
        <v>148.80516035061254</v>
      </c>
      <c r="K33" s="163">
        <f t="shared" si="5"/>
        <v>1.2106537248151687E-3</v>
      </c>
      <c r="L33" s="164">
        <f t="shared" si="0"/>
        <v>0.99239448554756493</v>
      </c>
      <c r="M33" s="175"/>
    </row>
    <row r="34" spans="1:13" ht="18.75" x14ac:dyDescent="0.4">
      <c r="A34" s="11"/>
      <c r="B34" s="169">
        <v>132</v>
      </c>
      <c r="C34" s="56" t="s">
        <v>37</v>
      </c>
      <c r="D34" s="112">
        <v>12.352</v>
      </c>
      <c r="E34" s="112"/>
      <c r="F34" s="39" t="s">
        <v>290</v>
      </c>
      <c r="G34" s="164">
        <f t="shared" si="4"/>
        <v>1.2719279141873305E-4</v>
      </c>
      <c r="H34" s="112">
        <v>60.625999999999998</v>
      </c>
      <c r="I34" s="112">
        <v>34.478999999999999</v>
      </c>
      <c r="J34" s="162">
        <f t="shared" si="3"/>
        <v>175.83456596769048</v>
      </c>
      <c r="K34" s="163">
        <f t="shared" si="5"/>
        <v>5.1316662020001997E-5</v>
      </c>
      <c r="L34" s="164">
        <f t="shared" si="0"/>
        <v>20.374096922112624</v>
      </c>
      <c r="M34" s="175"/>
    </row>
    <row r="35" spans="1:13" ht="18.75" x14ac:dyDescent="0.4">
      <c r="A35" s="11"/>
      <c r="B35" s="14"/>
      <c r="C35" s="15" t="s">
        <v>38</v>
      </c>
      <c r="D35" s="113">
        <f>D15+D16+D17+D18+D19+D20+D21+D22+D23+D24</f>
        <v>2072789.4770000002</v>
      </c>
      <c r="E35" s="121">
        <f>E15+E16+E17+E18+E19+E20+E21+E22+E23+E24</f>
        <v>1480064.0269999998</v>
      </c>
      <c r="F35" s="34">
        <f t="shared" si="2"/>
        <v>140.04728438683961</v>
      </c>
      <c r="G35" s="33">
        <f t="shared" si="4"/>
        <v>21.344226004129357</v>
      </c>
      <c r="H35" s="113">
        <f>H15+H16+H17+H18+H19+H20+H21+H22+H23+H24</f>
        <v>17701254.182999998</v>
      </c>
      <c r="I35" s="121">
        <f>I15+I16+I17+I18+I19+I20+I21+I22+I23+I24</f>
        <v>12468801.206</v>
      </c>
      <c r="J35" s="34">
        <f t="shared" si="3"/>
        <v>141.96436281686917</v>
      </c>
      <c r="K35" s="32">
        <f t="shared" si="5"/>
        <v>14.983163630111793</v>
      </c>
      <c r="L35" s="33">
        <f t="shared" si="0"/>
        <v>11.70984527746443</v>
      </c>
      <c r="M35" s="175"/>
    </row>
    <row r="36" spans="1:13" ht="18.75" x14ac:dyDescent="0.4">
      <c r="A36" s="11"/>
      <c r="B36" s="14"/>
      <c r="C36" s="15" t="s">
        <v>279</v>
      </c>
      <c r="D36" s="113">
        <f>D37-D35</f>
        <v>3256044.4349999987</v>
      </c>
      <c r="E36" s="121">
        <f>E37-E35</f>
        <v>2610821.409</v>
      </c>
      <c r="F36" s="34">
        <f t="shared" si="2"/>
        <v>124.71341102749471</v>
      </c>
      <c r="G36" s="33">
        <f t="shared" si="4"/>
        <v>33.528609186454126</v>
      </c>
      <c r="H36" s="113">
        <f>H37-H35</f>
        <v>35665785.615000002</v>
      </c>
      <c r="I36" s="121">
        <f>I37-I35</f>
        <v>28610118.498999998</v>
      </c>
      <c r="J36" s="34">
        <f t="shared" si="3"/>
        <v>124.66143967997414</v>
      </c>
      <c r="K36" s="32">
        <f t="shared" si="5"/>
        <v>30.189177351017786</v>
      </c>
      <c r="L36" s="33">
        <f t="shared" si="0"/>
        <v>9.1293220627407141</v>
      </c>
      <c r="M36" s="175"/>
    </row>
    <row r="37" spans="1:13" ht="19.5" thickBot="1" x14ac:dyDescent="0.45">
      <c r="A37" s="20" t="s">
        <v>40</v>
      </c>
      <c r="B37" s="21" t="s">
        <v>41</v>
      </c>
      <c r="C37" s="22"/>
      <c r="D37" s="124">
        <f>SUM(D9:D34)</f>
        <v>5328833.9119999986</v>
      </c>
      <c r="E37" s="122">
        <f>SUM(E9:E34)</f>
        <v>4090885.4359999998</v>
      </c>
      <c r="F37" s="37">
        <f t="shared" si="2"/>
        <v>130.26113772597955</v>
      </c>
      <c r="G37" s="36">
        <f t="shared" si="4"/>
        <v>54.87283519058348</v>
      </c>
      <c r="H37" s="124">
        <f>SUM(H9:H34)</f>
        <v>53367039.798</v>
      </c>
      <c r="I37" s="122">
        <f>SUM(I9:I34)</f>
        <v>41078919.704999998</v>
      </c>
      <c r="J37" s="37">
        <f t="shared" si="3"/>
        <v>129.91344509847062</v>
      </c>
      <c r="K37" s="35">
        <f t="shared" si="5"/>
        <v>45.17234098112958</v>
      </c>
      <c r="L37" s="36">
        <f t="shared" si="0"/>
        <v>9.9852529429591925</v>
      </c>
      <c r="M37" s="175"/>
    </row>
    <row r="38" spans="1:13" ht="18.75" x14ac:dyDescent="0.4">
      <c r="A38" s="27" t="s">
        <v>42</v>
      </c>
      <c r="B38" s="153">
        <v>601</v>
      </c>
      <c r="C38" s="170" t="s">
        <v>43</v>
      </c>
      <c r="D38" s="114">
        <v>730220.53099999996</v>
      </c>
      <c r="E38" s="114">
        <v>325393.429</v>
      </c>
      <c r="F38" s="39">
        <f t="shared" si="2"/>
        <v>224.41157869847456</v>
      </c>
      <c r="G38" s="160">
        <f t="shared" si="4"/>
        <v>7.5193319048866165</v>
      </c>
      <c r="H38" s="114">
        <v>11611777.477</v>
      </c>
      <c r="I38" s="114">
        <v>5733703.9079999998</v>
      </c>
      <c r="J38" s="158">
        <f t="shared" si="3"/>
        <v>202.5179127369756</v>
      </c>
      <c r="K38" s="159">
        <f t="shared" si="5"/>
        <v>9.8287477359331081</v>
      </c>
      <c r="L38" s="160">
        <f t="shared" si="0"/>
        <v>6.28861974358691</v>
      </c>
      <c r="M38" s="175"/>
    </row>
    <row r="39" spans="1:13" ht="18.75" x14ac:dyDescent="0.4">
      <c r="A39" s="11"/>
      <c r="B39" s="169">
        <v>602</v>
      </c>
      <c r="C39" s="170" t="s">
        <v>44</v>
      </c>
      <c r="D39" s="107">
        <v>37691.553</v>
      </c>
      <c r="E39" s="107">
        <v>30546.313999999998</v>
      </c>
      <c r="F39" s="39">
        <f t="shared" si="2"/>
        <v>123.39149332387535</v>
      </c>
      <c r="G39" s="164">
        <f t="shared" si="4"/>
        <v>0.38812288204154161</v>
      </c>
      <c r="H39" s="112">
        <v>601324.78599999996</v>
      </c>
      <c r="I39" s="112">
        <v>332879.32900000003</v>
      </c>
      <c r="J39" s="158">
        <f>H39/I39*100</f>
        <v>180.64347456071684</v>
      </c>
      <c r="K39" s="163">
        <f t="shared" si="5"/>
        <v>0.50898922586698825</v>
      </c>
      <c r="L39" s="164">
        <f t="shared" si="0"/>
        <v>6.2680857130010272</v>
      </c>
      <c r="M39" s="175"/>
    </row>
    <row r="40" spans="1:13" ht="18.75" x14ac:dyDescent="0.4">
      <c r="A40" s="11"/>
      <c r="B40" s="169">
        <v>605</v>
      </c>
      <c r="C40" s="56" t="s">
        <v>45</v>
      </c>
      <c r="D40" s="111"/>
      <c r="E40" s="111"/>
      <c r="F40" s="39"/>
      <c r="G40" s="164"/>
      <c r="H40" s="112">
        <v>7.1260000000000003</v>
      </c>
      <c r="I40" s="112">
        <v>3.262</v>
      </c>
      <c r="J40" s="158">
        <f t="shared" si="3"/>
        <v>218.45493562231758</v>
      </c>
      <c r="K40" s="163">
        <f t="shared" si="5"/>
        <v>6.0317773489020266E-6</v>
      </c>
      <c r="L40" s="164">
        <v>0</v>
      </c>
      <c r="M40" s="175"/>
    </row>
    <row r="41" spans="1:13" ht="18.75" x14ac:dyDescent="0.4">
      <c r="A41" s="11"/>
      <c r="B41" s="169">
        <v>606</v>
      </c>
      <c r="C41" s="56" t="s">
        <v>46</v>
      </c>
      <c r="D41" s="107">
        <v>36872.483</v>
      </c>
      <c r="E41" s="107">
        <v>24742.121999999999</v>
      </c>
      <c r="F41" s="39">
        <f t="shared" si="2"/>
        <v>149.02716509117528</v>
      </c>
      <c r="G41" s="164">
        <f t="shared" si="4"/>
        <v>0.37968863660215191</v>
      </c>
      <c r="H41" s="112">
        <v>394441.91200000001</v>
      </c>
      <c r="I41" s="112">
        <v>303415.65899999999</v>
      </c>
      <c r="J41" s="158">
        <f t="shared" si="3"/>
        <v>130.00051259714317</v>
      </c>
      <c r="K41" s="163">
        <f t="shared" si="5"/>
        <v>0.33387395316576013</v>
      </c>
      <c r="L41" s="164">
        <f t="shared" si="0"/>
        <v>9.348013453499334</v>
      </c>
      <c r="M41" s="175"/>
    </row>
    <row r="42" spans="1:13" ht="18.75" x14ac:dyDescent="0.4">
      <c r="A42" s="11"/>
      <c r="B42" s="169">
        <v>607</v>
      </c>
      <c r="C42" s="56" t="s">
        <v>280</v>
      </c>
      <c r="D42" s="111">
        <v>3.6150000000000002</v>
      </c>
      <c r="E42" s="111">
        <v>4.1689999999999996</v>
      </c>
      <c r="F42" s="39">
        <f t="shared" si="2"/>
        <v>86.711441592708098</v>
      </c>
      <c r="G42" s="164">
        <f t="shared" si="4"/>
        <v>3.7224898071463734E-5</v>
      </c>
      <c r="H42" s="112">
        <v>1545.028</v>
      </c>
      <c r="I42" s="112">
        <v>1500.105</v>
      </c>
      <c r="J42" s="158">
        <f t="shared" si="3"/>
        <v>102.99465704067381</v>
      </c>
      <c r="K42" s="163">
        <f t="shared" si="5"/>
        <v>1.3077834540863597E-3</v>
      </c>
      <c r="L42" s="164">
        <f>D42/H42*100</f>
        <v>0.23397634217632302</v>
      </c>
      <c r="M42" s="175"/>
    </row>
    <row r="43" spans="1:13" ht="18.75" x14ac:dyDescent="0.4">
      <c r="A43" s="11"/>
      <c r="B43" s="169">
        <v>608</v>
      </c>
      <c r="C43" s="58" t="s">
        <v>48</v>
      </c>
      <c r="D43" s="111"/>
      <c r="E43" s="111"/>
      <c r="F43" s="39"/>
      <c r="G43" s="164"/>
      <c r="H43" s="112">
        <v>6.3579999999999997</v>
      </c>
      <c r="I43" s="112">
        <v>5.5449999999999999</v>
      </c>
      <c r="J43" s="158">
        <f t="shared" si="3"/>
        <v>114.66185752930566</v>
      </c>
      <c r="K43" s="163">
        <f t="shared" si="5"/>
        <v>5.3817064811000682E-6</v>
      </c>
      <c r="L43" s="164">
        <f t="shared" si="0"/>
        <v>0</v>
      </c>
      <c r="M43" s="175"/>
    </row>
    <row r="44" spans="1:13" ht="18.75" x14ac:dyDescent="0.4">
      <c r="A44" s="11"/>
      <c r="B44" s="169">
        <v>609</v>
      </c>
      <c r="C44" s="56" t="s">
        <v>49</v>
      </c>
      <c r="D44" s="111"/>
      <c r="E44" s="111"/>
      <c r="F44" s="39"/>
      <c r="G44" s="164"/>
      <c r="H44" s="112">
        <v>1.778</v>
      </c>
      <c r="I44" s="112">
        <v>7.3289999999999997</v>
      </c>
      <c r="J44" s="158">
        <f t="shared" si="3"/>
        <v>24.259789875835722</v>
      </c>
      <c r="K44" s="163">
        <f t="shared" si="5"/>
        <v>1.50498177467693E-6</v>
      </c>
      <c r="L44" s="164">
        <f t="shared" si="0"/>
        <v>0</v>
      </c>
      <c r="M44" s="175"/>
    </row>
    <row r="45" spans="1:13" ht="18.75" x14ac:dyDescent="0.4">
      <c r="A45" s="11"/>
      <c r="B45" s="169">
        <v>610</v>
      </c>
      <c r="C45" s="56" t="s">
        <v>50</v>
      </c>
      <c r="D45" s="107">
        <v>15.663</v>
      </c>
      <c r="E45" s="107">
        <v>17.425999999999998</v>
      </c>
      <c r="F45" s="39">
        <f t="shared" si="2"/>
        <v>89.882933547572605</v>
      </c>
      <c r="G45" s="164">
        <f t="shared" si="4"/>
        <v>1.6128729695527979E-4</v>
      </c>
      <c r="H45" s="112">
        <v>40.921999999999997</v>
      </c>
      <c r="I45" s="112">
        <v>37.335000000000001</v>
      </c>
      <c r="J45" s="158">
        <f t="shared" si="3"/>
        <v>109.60760680326771</v>
      </c>
      <c r="K45" s="163">
        <f t="shared" si="5"/>
        <v>3.4638281317958006E-5</v>
      </c>
      <c r="L45" s="164">
        <f t="shared" si="0"/>
        <v>38.275255363862968</v>
      </c>
      <c r="M45" s="175"/>
    </row>
    <row r="46" spans="1:13" ht="18.75" x14ac:dyDescent="0.4">
      <c r="A46" s="11"/>
      <c r="B46" s="169">
        <v>611</v>
      </c>
      <c r="C46" s="56" t="s">
        <v>51</v>
      </c>
      <c r="D46" s="111">
        <v>13.592000000000001</v>
      </c>
      <c r="E46" s="111">
        <v>13.843999999999999</v>
      </c>
      <c r="F46" s="39">
        <f t="shared" si="2"/>
        <v>98.179716844842531</v>
      </c>
      <c r="G46" s="164">
        <f t="shared" si="4"/>
        <v>1.3996149781115769E-4</v>
      </c>
      <c r="H46" s="112">
        <v>7814.857</v>
      </c>
      <c r="I46" s="112">
        <v>5601.5969999999998</v>
      </c>
      <c r="J46" s="158">
        <f t="shared" si="3"/>
        <v>139.51123224323351</v>
      </c>
      <c r="K46" s="163">
        <f t="shared" si="5"/>
        <v>6.6148579059091273E-3</v>
      </c>
      <c r="L46" s="164">
        <f t="shared" si="0"/>
        <v>0.17392512748473837</v>
      </c>
      <c r="M46" s="175"/>
    </row>
    <row r="47" spans="1:13" ht="18.75" x14ac:dyDescent="0.4">
      <c r="A47" s="11"/>
      <c r="B47" s="169">
        <v>612</v>
      </c>
      <c r="C47" s="56" t="s">
        <v>52</v>
      </c>
      <c r="D47" s="110">
        <v>3018.549</v>
      </c>
      <c r="E47" s="110">
        <v>1517.335</v>
      </c>
      <c r="F47" s="39">
        <f t="shared" si="2"/>
        <v>198.93754510375098</v>
      </c>
      <c r="G47" s="164">
        <f>D47/$D$7*100</f>
        <v>3.1083037025924971E-2</v>
      </c>
      <c r="H47" s="112">
        <v>4821.7179999999998</v>
      </c>
      <c r="I47" s="112">
        <v>2854.924</v>
      </c>
      <c r="J47" s="158">
        <f t="shared" si="3"/>
        <v>168.89129097657241</v>
      </c>
      <c r="K47" s="163">
        <f t="shared" si="5"/>
        <v>4.0813260475993799E-3</v>
      </c>
      <c r="L47" s="164">
        <f t="shared" si="0"/>
        <v>62.603184176262481</v>
      </c>
      <c r="M47" s="175"/>
    </row>
    <row r="48" spans="1:13" ht="18.75" x14ac:dyDescent="0.4">
      <c r="A48" s="11"/>
      <c r="B48" s="169">
        <v>613</v>
      </c>
      <c r="C48" s="56" t="s">
        <v>53</v>
      </c>
      <c r="D48" s="111"/>
      <c r="E48" s="111"/>
      <c r="F48" s="39"/>
      <c r="G48" s="164"/>
      <c r="H48" s="112">
        <v>214.28299999999999</v>
      </c>
      <c r="I48" s="112">
        <v>30.65</v>
      </c>
      <c r="J48" s="158">
        <f t="shared" si="3"/>
        <v>699.12887438825453</v>
      </c>
      <c r="K48" s="163">
        <f t="shared" si="5"/>
        <v>1.8137908302761336E-4</v>
      </c>
      <c r="L48" s="164">
        <f t="shared" si="0"/>
        <v>0</v>
      </c>
      <c r="M48" s="175"/>
    </row>
    <row r="49" spans="1:13" ht="18.75" x14ac:dyDescent="0.4">
      <c r="A49" s="11"/>
      <c r="B49" s="169">
        <v>614</v>
      </c>
      <c r="C49" s="56" t="s">
        <v>54</v>
      </c>
      <c r="D49" s="111"/>
      <c r="E49" s="111"/>
      <c r="F49" s="39"/>
      <c r="G49" s="164"/>
      <c r="H49" s="112">
        <v>64.918000000000006</v>
      </c>
      <c r="I49" s="112">
        <v>61.197000000000003</v>
      </c>
      <c r="J49" s="158">
        <f t="shared" si="3"/>
        <v>106.08036341650735</v>
      </c>
      <c r="K49" s="163">
        <f t="shared" si="5"/>
        <v>5.4949610150999412E-5</v>
      </c>
      <c r="L49" s="164">
        <f t="shared" si="0"/>
        <v>0</v>
      </c>
      <c r="M49" s="175"/>
    </row>
    <row r="50" spans="1:13" ht="18.75" x14ac:dyDescent="0.4">
      <c r="A50" s="11"/>
      <c r="B50" s="169">
        <v>615</v>
      </c>
      <c r="C50" s="56" t="s">
        <v>55</v>
      </c>
      <c r="D50" s="111"/>
      <c r="E50" s="111">
        <v>2.4340000000000002</v>
      </c>
      <c r="F50" s="39" t="s">
        <v>344</v>
      </c>
      <c r="G50" s="164"/>
      <c r="H50" s="112">
        <v>1603.2270000000001</v>
      </c>
      <c r="I50" s="112">
        <v>607.82100000000003</v>
      </c>
      <c r="J50" s="158">
        <f t="shared" si="3"/>
        <v>263.76630619869997</v>
      </c>
      <c r="K50" s="163">
        <f t="shared" si="5"/>
        <v>1.3570457905905345E-3</v>
      </c>
      <c r="L50" s="164">
        <f t="shared" si="0"/>
        <v>0</v>
      </c>
      <c r="M50" s="175"/>
    </row>
    <row r="51" spans="1:13" ht="18.75" x14ac:dyDescent="0.4">
      <c r="A51" s="11"/>
      <c r="B51" s="169">
        <v>616</v>
      </c>
      <c r="C51" s="56" t="s">
        <v>337</v>
      </c>
      <c r="D51" s="111"/>
      <c r="E51" s="111"/>
      <c r="F51" s="39"/>
      <c r="G51" s="164"/>
      <c r="H51" s="112"/>
      <c r="I51" s="112">
        <v>0.27500000000000002</v>
      </c>
      <c r="J51" s="158" t="s">
        <v>344</v>
      </c>
      <c r="K51" s="163"/>
      <c r="L51" s="164"/>
      <c r="M51" s="175"/>
    </row>
    <row r="52" spans="1:13" ht="18.75" x14ac:dyDescent="0.4">
      <c r="A52" s="11"/>
      <c r="B52" s="169">
        <v>617</v>
      </c>
      <c r="C52" s="56" t="s">
        <v>56</v>
      </c>
      <c r="D52" s="111"/>
      <c r="E52" s="111"/>
      <c r="F52" s="39"/>
      <c r="G52" s="164"/>
      <c r="H52" s="112">
        <v>477.35700000000003</v>
      </c>
      <c r="I52" s="112">
        <v>335.99400000000003</v>
      </c>
      <c r="J52" s="158">
        <f t="shared" si="3"/>
        <v>142.07307273344168</v>
      </c>
      <c r="K52" s="163">
        <f t="shared" si="5"/>
        <v>4.0405713442882754E-4</v>
      </c>
      <c r="L52" s="164">
        <f t="shared" si="0"/>
        <v>0</v>
      </c>
      <c r="M52" s="175"/>
    </row>
    <row r="53" spans="1:13" ht="18.75" x14ac:dyDescent="0.4">
      <c r="A53" s="11"/>
      <c r="B53" s="169">
        <v>618</v>
      </c>
      <c r="C53" s="56" t="s">
        <v>57</v>
      </c>
      <c r="D53" s="107">
        <v>82.593000000000004</v>
      </c>
      <c r="E53" s="107">
        <v>75.808000000000007</v>
      </c>
      <c r="F53" s="39">
        <f t="shared" si="2"/>
        <v>108.9502427184466</v>
      </c>
      <c r="G53" s="164">
        <f t="shared" si="4"/>
        <v>8.5048852183026394E-4</v>
      </c>
      <c r="H53" s="112">
        <v>48458.163999999997</v>
      </c>
      <c r="I53" s="112">
        <v>25458.342000000001</v>
      </c>
      <c r="J53" s="158">
        <f t="shared" si="3"/>
        <v>190.34296891761448</v>
      </c>
      <c r="K53" s="163">
        <f t="shared" si="5"/>
        <v>4.101724052548128E-2</v>
      </c>
      <c r="L53" s="164">
        <f t="shared" si="0"/>
        <v>0.17044186816487725</v>
      </c>
      <c r="M53" s="175"/>
    </row>
    <row r="54" spans="1:13" ht="18.75" x14ac:dyDescent="0.4">
      <c r="A54" s="11"/>
      <c r="B54" s="169">
        <v>619</v>
      </c>
      <c r="C54" s="56" t="s">
        <v>58</v>
      </c>
      <c r="D54" s="111">
        <v>0.35099999999999998</v>
      </c>
      <c r="E54" s="111"/>
      <c r="F54" s="39" t="s">
        <v>345</v>
      </c>
      <c r="G54" s="164">
        <f t="shared" si="4"/>
        <v>3.6143676965653578E-6</v>
      </c>
      <c r="H54" s="112">
        <v>5522.348</v>
      </c>
      <c r="I54" s="112">
        <v>3034.2890000000002</v>
      </c>
      <c r="J54" s="162">
        <f t="shared" si="3"/>
        <v>181.9980891734439</v>
      </c>
      <c r="K54" s="163">
        <f t="shared" si="5"/>
        <v>4.6743718185734504E-3</v>
      </c>
      <c r="L54" s="164">
        <f t="shared" si="0"/>
        <v>6.3559920526558627E-3</v>
      </c>
      <c r="M54" s="175"/>
    </row>
    <row r="55" spans="1:13" ht="18.75" x14ac:dyDescent="0.4">
      <c r="A55" s="11"/>
      <c r="B55" s="169">
        <v>620</v>
      </c>
      <c r="C55" s="56" t="s">
        <v>59</v>
      </c>
      <c r="D55" s="111"/>
      <c r="E55" s="111"/>
      <c r="F55" s="39"/>
      <c r="G55" s="164"/>
      <c r="H55" s="112">
        <v>154.66</v>
      </c>
      <c r="I55" s="112">
        <v>59.570999999999998</v>
      </c>
      <c r="J55" s="162">
        <f t="shared" si="3"/>
        <v>259.6229709086636</v>
      </c>
      <c r="K55" s="163">
        <f t="shared" si="5"/>
        <v>1.309114067893892E-4</v>
      </c>
      <c r="L55" s="164">
        <f t="shared" si="0"/>
        <v>0</v>
      </c>
      <c r="M55" s="175"/>
    </row>
    <row r="56" spans="1:13" ht="18.75" x14ac:dyDescent="0.4">
      <c r="A56" s="11"/>
      <c r="B56" s="169">
        <v>621</v>
      </c>
      <c r="C56" s="56" t="s">
        <v>60</v>
      </c>
      <c r="D56" s="111"/>
      <c r="E56" s="111"/>
      <c r="F56" s="39"/>
      <c r="G56" s="164"/>
      <c r="H56" s="112">
        <v>19.024000000000001</v>
      </c>
      <c r="I56" s="112">
        <v>4.141</v>
      </c>
      <c r="J56" s="162">
        <f t="shared" si="3"/>
        <v>459.40594059405947</v>
      </c>
      <c r="K56" s="163">
        <f t="shared" si="5"/>
        <v>1.6102797121177682E-5</v>
      </c>
      <c r="L56" s="164">
        <f t="shared" si="0"/>
        <v>0</v>
      </c>
      <c r="M56" s="175"/>
    </row>
    <row r="57" spans="1:13" ht="18.75" x14ac:dyDescent="0.4">
      <c r="A57" s="11"/>
      <c r="B57" s="169">
        <v>622</v>
      </c>
      <c r="C57" s="56" t="s">
        <v>281</v>
      </c>
      <c r="D57" s="111"/>
      <c r="E57" s="111"/>
      <c r="F57" s="39"/>
      <c r="G57" s="164"/>
      <c r="H57" s="112">
        <v>18.992999999999999</v>
      </c>
      <c r="I57" s="112">
        <v>187.648</v>
      </c>
      <c r="J57" s="162">
        <f t="shared" si="3"/>
        <v>10.121610675306956</v>
      </c>
      <c r="K57" s="163">
        <f t="shared" si="5"/>
        <v>1.6076557281461717E-5</v>
      </c>
      <c r="L57" s="164">
        <f t="shared" si="0"/>
        <v>0</v>
      </c>
      <c r="M57" s="175"/>
    </row>
    <row r="58" spans="1:13" ht="18.75" x14ac:dyDescent="0.4">
      <c r="A58" s="11"/>
      <c r="B58" s="169">
        <v>624</v>
      </c>
      <c r="C58" s="56" t="s">
        <v>61</v>
      </c>
      <c r="D58" s="111"/>
      <c r="E58" s="111"/>
      <c r="F58" s="39"/>
      <c r="G58" s="164"/>
      <c r="H58" s="112">
        <v>78.53</v>
      </c>
      <c r="I58" s="112">
        <v>15.93</v>
      </c>
      <c r="J58" s="162">
        <f t="shared" si="3"/>
        <v>492.96924042686754</v>
      </c>
      <c r="K58" s="163">
        <f t="shared" si="5"/>
        <v>6.6471439125635168E-5</v>
      </c>
      <c r="L58" s="164">
        <f t="shared" si="0"/>
        <v>0</v>
      </c>
      <c r="M58" s="175"/>
    </row>
    <row r="59" spans="1:13" ht="18.75" x14ac:dyDescent="0.4">
      <c r="A59" s="11"/>
      <c r="B59" s="169">
        <v>625</v>
      </c>
      <c r="C59" s="56" t="s">
        <v>62</v>
      </c>
      <c r="D59" s="111"/>
      <c r="E59" s="111"/>
      <c r="F59" s="39"/>
      <c r="G59" s="164"/>
      <c r="H59" s="112">
        <v>831.66200000000003</v>
      </c>
      <c r="I59" s="112">
        <v>911.79100000000005</v>
      </c>
      <c r="J59" s="162">
        <f t="shared" si="3"/>
        <v>91.211911501648942</v>
      </c>
      <c r="K59" s="163">
        <f t="shared" si="5"/>
        <v>7.0395734122124024E-4</v>
      </c>
      <c r="L59" s="164">
        <f t="shared" si="0"/>
        <v>0</v>
      </c>
      <c r="M59" s="175"/>
    </row>
    <row r="60" spans="1:13" ht="18.75" x14ac:dyDescent="0.4">
      <c r="A60" s="11"/>
      <c r="B60" s="169">
        <v>626</v>
      </c>
      <c r="C60" s="56" t="s">
        <v>63</v>
      </c>
      <c r="D60" s="111"/>
      <c r="E60" s="111"/>
      <c r="F60" s="39"/>
      <c r="G60" s="164"/>
      <c r="H60" s="112">
        <v>1177.116</v>
      </c>
      <c r="I60" s="112">
        <v>1558.8979999999999</v>
      </c>
      <c r="J60" s="162">
        <f t="shared" si="3"/>
        <v>75.509494527544462</v>
      </c>
      <c r="K60" s="163">
        <f t="shared" si="5"/>
        <v>9.963656505515236E-4</v>
      </c>
      <c r="L60" s="164">
        <f t="shared" si="0"/>
        <v>0</v>
      </c>
      <c r="M60" s="175"/>
    </row>
    <row r="61" spans="1:13" ht="18.75" x14ac:dyDescent="0.4">
      <c r="A61" s="11"/>
      <c r="B61" s="169">
        <v>627</v>
      </c>
      <c r="C61" s="56" t="s">
        <v>64</v>
      </c>
      <c r="D61" s="111"/>
      <c r="E61" s="111"/>
      <c r="F61" s="39"/>
      <c r="G61" s="164"/>
      <c r="H61" s="112">
        <v>41.908000000000001</v>
      </c>
      <c r="I61" s="112">
        <v>0.53800000000000003</v>
      </c>
      <c r="J61" s="162">
        <f t="shared" si="3"/>
        <v>7789.5910780669137</v>
      </c>
      <c r="K61" s="163">
        <f t="shared" si="5"/>
        <v>3.5472877510214166E-5</v>
      </c>
      <c r="L61" s="164">
        <f t="shared" si="0"/>
        <v>0</v>
      </c>
      <c r="M61" s="175"/>
    </row>
    <row r="62" spans="1:13" ht="18.75" x14ac:dyDescent="0.4">
      <c r="A62" s="11"/>
      <c r="B62" s="169">
        <v>628</v>
      </c>
      <c r="C62" s="56" t="s">
        <v>65</v>
      </c>
      <c r="D62" s="111"/>
      <c r="E62" s="111"/>
      <c r="F62" s="39"/>
      <c r="G62" s="164"/>
      <c r="H62" s="112">
        <v>276.66899999999998</v>
      </c>
      <c r="I62" s="112">
        <v>200.29900000000001</v>
      </c>
      <c r="J62" s="162">
        <f t="shared" si="3"/>
        <v>138.12799864203015</v>
      </c>
      <c r="K62" s="163">
        <f t="shared" si="5"/>
        <v>2.341854907863282E-4</v>
      </c>
      <c r="L62" s="164">
        <f t="shared" si="0"/>
        <v>0</v>
      </c>
      <c r="M62" s="175"/>
    </row>
    <row r="63" spans="1:13" ht="19.5" thickBot="1" x14ac:dyDescent="0.45">
      <c r="A63" s="20" t="s">
        <v>66</v>
      </c>
      <c r="B63" s="21" t="s">
        <v>67</v>
      </c>
      <c r="C63" s="22"/>
      <c r="D63" s="106">
        <f>SUM(D38:D62)</f>
        <v>807918.92999999982</v>
      </c>
      <c r="E63" s="122">
        <f>SUM(E38:E62)</f>
        <v>382312.88099999999</v>
      </c>
      <c r="F63" s="37">
        <f>D63/E63*100</f>
        <v>211.32401500225671</v>
      </c>
      <c r="G63" s="36">
        <f>D63/$D$7*100</f>
        <v>8.3194190371385996</v>
      </c>
      <c r="H63" s="106">
        <f>SUM(H38:H62)</f>
        <v>12680720.821000004</v>
      </c>
      <c r="I63" s="122">
        <f>SUM(I38:I62)</f>
        <v>6412476.3770000003</v>
      </c>
      <c r="J63" s="37">
        <f t="shared" si="3"/>
        <v>197.75076079005419</v>
      </c>
      <c r="K63" s="35">
        <f t="shared" si="5"/>
        <v>10.733551026643017</v>
      </c>
      <c r="L63" s="36">
        <f t="shared" si="0"/>
        <v>6.371238208020789</v>
      </c>
      <c r="M63" s="175"/>
    </row>
    <row r="64" spans="1:13" ht="18.75" x14ac:dyDescent="0.4">
      <c r="A64" s="27" t="s">
        <v>68</v>
      </c>
      <c r="B64" s="153">
        <v>301</v>
      </c>
      <c r="C64" s="170" t="s">
        <v>282</v>
      </c>
      <c r="D64" s="114">
        <v>280.024</v>
      </c>
      <c r="E64" s="114">
        <v>188.41499999999999</v>
      </c>
      <c r="F64" s="39">
        <f t="shared" ref="F64:F76" si="6">D64/E64*100</f>
        <v>148.62086351935886</v>
      </c>
      <c r="G64" s="160">
        <f t="shared" ref="G64:G130" si="7">D64/$D$7*100</f>
        <v>2.8835034184131565E-3</v>
      </c>
      <c r="H64" s="114">
        <v>10520.165000000001</v>
      </c>
      <c r="I64" s="114">
        <v>8067.8649999999998</v>
      </c>
      <c r="J64" s="158">
        <f t="shared" si="3"/>
        <v>130.3958977994798</v>
      </c>
      <c r="K64" s="159">
        <f t="shared" si="5"/>
        <v>8.9047562382419156E-3</v>
      </c>
      <c r="L64" s="160">
        <f t="shared" si="0"/>
        <v>2.6617833465539751</v>
      </c>
      <c r="M64" s="175"/>
    </row>
    <row r="65" spans="1:13" ht="18.75" x14ac:dyDescent="0.4">
      <c r="A65" s="11"/>
      <c r="B65" s="169">
        <v>302</v>
      </c>
      <c r="C65" s="56" t="s">
        <v>70</v>
      </c>
      <c r="D65" s="112">
        <v>128913.36900000001</v>
      </c>
      <c r="E65" s="112">
        <v>104488.378</v>
      </c>
      <c r="F65" s="39">
        <f t="shared" si="6"/>
        <v>123.37579687570613</v>
      </c>
      <c r="G65" s="164">
        <f t="shared" si="7"/>
        <v>1.3274652893703991</v>
      </c>
      <c r="H65" s="112">
        <v>2169213.5129999998</v>
      </c>
      <c r="I65" s="112">
        <v>1498759.7239999999</v>
      </c>
      <c r="J65" s="162">
        <f t="shared" si="3"/>
        <v>144.73390752792875</v>
      </c>
      <c r="K65" s="163">
        <f t="shared" si="5"/>
        <v>1.8361230609943293</v>
      </c>
      <c r="L65" s="164">
        <f t="shared" si="0"/>
        <v>5.9428621584471948</v>
      </c>
      <c r="M65" s="175"/>
    </row>
    <row r="66" spans="1:13" ht="18.75" x14ac:dyDescent="0.4">
      <c r="A66" s="11"/>
      <c r="B66" s="153">
        <v>303</v>
      </c>
      <c r="C66" s="56" t="s">
        <v>350</v>
      </c>
      <c r="D66" s="112"/>
      <c r="E66" s="112"/>
      <c r="F66" s="39"/>
      <c r="G66" s="164"/>
      <c r="H66" s="112">
        <v>0.499</v>
      </c>
      <c r="I66" s="112"/>
      <c r="J66" s="162" t="s">
        <v>345</v>
      </c>
      <c r="K66" s="163">
        <f t="shared" si="5"/>
        <v>4.2237677478278296E-7</v>
      </c>
      <c r="L66" s="164">
        <f t="shared" si="0"/>
        <v>0</v>
      </c>
      <c r="M66" s="175"/>
    </row>
    <row r="67" spans="1:13" ht="18.75" x14ac:dyDescent="0.4">
      <c r="A67" s="11"/>
      <c r="B67" s="169">
        <v>304</v>
      </c>
      <c r="C67" s="56" t="s">
        <v>71</v>
      </c>
      <c r="D67" s="112">
        <v>911704.52099999995</v>
      </c>
      <c r="E67" s="112">
        <v>730459.47100000002</v>
      </c>
      <c r="F67" s="39">
        <f t="shared" si="6"/>
        <v>124.81247176545951</v>
      </c>
      <c r="G67" s="164">
        <f t="shared" si="7"/>
        <v>9.3881349558831708</v>
      </c>
      <c r="H67" s="112">
        <v>11733102.702</v>
      </c>
      <c r="I67" s="112">
        <v>8903114.3249999993</v>
      </c>
      <c r="J67" s="162">
        <f t="shared" si="3"/>
        <v>131.78649934948464</v>
      </c>
      <c r="K67" s="163">
        <f t="shared" si="5"/>
        <v>9.9314430410138606</v>
      </c>
      <c r="L67" s="164">
        <f t="shared" si="0"/>
        <v>7.7703617206435327</v>
      </c>
      <c r="M67" s="175"/>
    </row>
    <row r="68" spans="1:13" ht="19.5" thickBot="1" x14ac:dyDescent="0.45">
      <c r="A68" s="20" t="s">
        <v>72</v>
      </c>
      <c r="B68" s="21" t="s">
        <v>73</v>
      </c>
      <c r="C68" s="22"/>
      <c r="D68" s="106">
        <f>SUM(D64:D67)</f>
        <v>1040897.914</v>
      </c>
      <c r="E68" s="122">
        <f>SUM(E64:E67)</f>
        <v>835136.26399999997</v>
      </c>
      <c r="F68" s="37">
        <f t="shared" si="6"/>
        <v>124.63809307171938</v>
      </c>
      <c r="G68" s="36">
        <f t="shared" si="7"/>
        <v>10.718483748671984</v>
      </c>
      <c r="H68" s="106">
        <f>SUM(H64:H67)</f>
        <v>13912836.878999999</v>
      </c>
      <c r="I68" s="122">
        <f>SUM(I64:I67)</f>
        <v>10409941.913999999</v>
      </c>
      <c r="J68" s="37">
        <f t="shared" si="3"/>
        <v>133.64951499190468</v>
      </c>
      <c r="K68" s="35">
        <f t="shared" si="5"/>
        <v>11.776471280623205</v>
      </c>
      <c r="L68" s="36">
        <f t="shared" si="0"/>
        <v>7.4815648530396324</v>
      </c>
      <c r="M68" s="175"/>
    </row>
    <row r="69" spans="1:13" ht="18.75" x14ac:dyDescent="0.4">
      <c r="A69" s="27" t="s">
        <v>74</v>
      </c>
      <c r="B69" s="153">
        <v>305</v>
      </c>
      <c r="C69" s="170" t="s">
        <v>75</v>
      </c>
      <c r="D69" s="114">
        <v>66252.714000000007</v>
      </c>
      <c r="E69" s="114">
        <v>44110.796000000002</v>
      </c>
      <c r="F69" s="177">
        <f t="shared" si="6"/>
        <v>150.19614245909324</v>
      </c>
      <c r="G69" s="160">
        <f t="shared" si="7"/>
        <v>0.68222697803812959</v>
      </c>
      <c r="H69" s="114">
        <v>842739.27099999995</v>
      </c>
      <c r="I69" s="114">
        <v>633913.27899999998</v>
      </c>
      <c r="J69" s="158">
        <f t="shared" si="3"/>
        <v>132.94235961256774</v>
      </c>
      <c r="K69" s="159">
        <f t="shared" si="5"/>
        <v>0.7133336578512498</v>
      </c>
      <c r="L69" s="160">
        <f t="shared" si="0"/>
        <v>7.8615909190257742</v>
      </c>
      <c r="M69" s="175"/>
    </row>
    <row r="70" spans="1:13" ht="18.75" x14ac:dyDescent="0.4">
      <c r="A70" s="11"/>
      <c r="B70" s="169">
        <v>306</v>
      </c>
      <c r="C70" s="56" t="s">
        <v>76</v>
      </c>
      <c r="D70" s="112">
        <v>1970.2929999999999</v>
      </c>
      <c r="E70" s="112">
        <v>1458.8109999999999</v>
      </c>
      <c r="F70" s="39">
        <f t="shared" si="6"/>
        <v>135.06156726265431</v>
      </c>
      <c r="G70" s="164">
        <f t="shared" si="7"/>
        <v>2.0288784535523786E-2</v>
      </c>
      <c r="H70" s="112">
        <v>25378.471000000001</v>
      </c>
      <c r="I70" s="112">
        <v>18661.082999999999</v>
      </c>
      <c r="J70" s="162">
        <f t="shared" si="3"/>
        <v>135.99677467808274</v>
      </c>
      <c r="K70" s="163">
        <f t="shared" si="5"/>
        <v>2.1481516492782342E-2</v>
      </c>
      <c r="L70" s="164">
        <f t="shared" si="0"/>
        <v>7.7636395037352717</v>
      </c>
      <c r="M70" s="175"/>
    </row>
    <row r="71" spans="1:13" ht="18.75" x14ac:dyDescent="0.4">
      <c r="A71" s="11"/>
      <c r="B71" s="169">
        <v>307</v>
      </c>
      <c r="C71" s="56" t="s">
        <v>77</v>
      </c>
      <c r="D71" s="112">
        <v>989.05</v>
      </c>
      <c r="E71" s="112">
        <v>269.149</v>
      </c>
      <c r="F71" s="39">
        <f t="shared" si="6"/>
        <v>367.47303538188885</v>
      </c>
      <c r="G71" s="164">
        <f t="shared" si="7"/>
        <v>1.018458794953837E-2</v>
      </c>
      <c r="H71" s="112">
        <v>15671.361000000001</v>
      </c>
      <c r="I71" s="112">
        <v>6937.4229999999998</v>
      </c>
      <c r="J71" s="162">
        <f t="shared" si="3"/>
        <v>225.8959991339724</v>
      </c>
      <c r="K71" s="163">
        <f t="shared" si="5"/>
        <v>1.3264967766806992E-2</v>
      </c>
      <c r="L71" s="164">
        <f t="shared" si="0"/>
        <v>6.3111940309460035</v>
      </c>
      <c r="M71" s="175"/>
    </row>
    <row r="72" spans="1:13" ht="18.75" x14ac:dyDescent="0.4">
      <c r="A72" s="11"/>
      <c r="B72" s="169">
        <v>308</v>
      </c>
      <c r="C72" s="56" t="s">
        <v>78</v>
      </c>
      <c r="D72" s="111">
        <v>6.5819999999999999</v>
      </c>
      <c r="E72" s="111"/>
      <c r="F72" s="39" t="s">
        <v>345</v>
      </c>
      <c r="G72" s="164">
        <f t="shared" si="7"/>
        <v>6.7777117318499111E-5</v>
      </c>
      <c r="H72" s="112">
        <v>676.77599999999995</v>
      </c>
      <c r="I72" s="112">
        <v>376.685</v>
      </c>
      <c r="J72" s="162">
        <f t="shared" si="3"/>
        <v>179.66629942790394</v>
      </c>
      <c r="K72" s="163">
        <f t="shared" si="5"/>
        <v>5.7285463753585703E-4</v>
      </c>
      <c r="L72" s="164">
        <f t="shared" si="0"/>
        <v>0.9725522181637648</v>
      </c>
      <c r="M72" s="175"/>
    </row>
    <row r="73" spans="1:13" ht="18.75" x14ac:dyDescent="0.4">
      <c r="A73" s="11"/>
      <c r="B73" s="169">
        <v>309</v>
      </c>
      <c r="C73" s="56" t="s">
        <v>79</v>
      </c>
      <c r="D73" s="112">
        <v>123.324</v>
      </c>
      <c r="E73" s="112">
        <v>41.375</v>
      </c>
      <c r="F73" s="39">
        <f t="shared" si="6"/>
        <v>298.06404833836859</v>
      </c>
      <c r="G73" s="164">
        <f t="shared" si="7"/>
        <v>1.2699096347898182E-3</v>
      </c>
      <c r="H73" s="112">
        <v>3429.3490000000002</v>
      </c>
      <c r="I73" s="112">
        <v>2260.9490000000001</v>
      </c>
      <c r="J73" s="162">
        <f t="shared" si="3"/>
        <v>151.67741510312703</v>
      </c>
      <c r="K73" s="163">
        <f t="shared" si="5"/>
        <v>2.9027602609710663E-3</v>
      </c>
      <c r="L73" s="164">
        <f t="shared" si="0"/>
        <v>3.5961344266798161</v>
      </c>
      <c r="M73" s="175"/>
    </row>
    <row r="74" spans="1:13" ht="18.75" x14ac:dyDescent="0.4">
      <c r="A74" s="11"/>
      <c r="B74" s="169">
        <v>310</v>
      </c>
      <c r="C74" s="56" t="s">
        <v>80</v>
      </c>
      <c r="D74" s="112">
        <v>271.59100000000001</v>
      </c>
      <c r="E74" s="112">
        <v>254.96100000000001</v>
      </c>
      <c r="F74" s="39">
        <f t="shared" si="6"/>
        <v>106.52256619639866</v>
      </c>
      <c r="G74" s="164">
        <f t="shared" si="7"/>
        <v>2.7966659176008042E-3</v>
      </c>
      <c r="H74" s="112">
        <v>4124.1459999999997</v>
      </c>
      <c r="I74" s="112">
        <v>3088.7370000000001</v>
      </c>
      <c r="J74" s="162">
        <f t="shared" si="3"/>
        <v>133.52208362188171</v>
      </c>
      <c r="K74" s="163">
        <f t="shared" si="5"/>
        <v>3.4908687098463226E-3</v>
      </c>
      <c r="L74" s="164">
        <f t="shared" si="0"/>
        <v>6.585387617218208</v>
      </c>
      <c r="M74" s="175"/>
    </row>
    <row r="75" spans="1:13" ht="18.75" x14ac:dyDescent="0.4">
      <c r="A75" s="11"/>
      <c r="B75" s="169">
        <v>311</v>
      </c>
      <c r="C75" s="56" t="s">
        <v>81</v>
      </c>
      <c r="D75" s="112">
        <v>212.16399999999999</v>
      </c>
      <c r="E75" s="112">
        <v>137.358</v>
      </c>
      <c r="F75" s="39">
        <f t="shared" si="6"/>
        <v>154.46060659007847</v>
      </c>
      <c r="G75" s="164">
        <f t="shared" si="7"/>
        <v>2.1847256637438535E-3</v>
      </c>
      <c r="H75" s="112">
        <v>60015.972000000002</v>
      </c>
      <c r="I75" s="112">
        <v>48209.114000000001</v>
      </c>
      <c r="J75" s="162">
        <f t="shared" si="3"/>
        <v>124.49092509769004</v>
      </c>
      <c r="K75" s="163">
        <f t="shared" si="5"/>
        <v>5.0800305989606831E-2</v>
      </c>
      <c r="L75" s="164">
        <f t="shared" si="0"/>
        <v>0.35351256162276268</v>
      </c>
      <c r="M75" s="175"/>
    </row>
    <row r="76" spans="1:13" ht="18.75" x14ac:dyDescent="0.4">
      <c r="A76" s="11"/>
      <c r="B76" s="169">
        <v>312</v>
      </c>
      <c r="C76" s="56" t="s">
        <v>82</v>
      </c>
      <c r="D76" s="112">
        <v>726.44799999999998</v>
      </c>
      <c r="E76" s="112">
        <v>295.53800000000001</v>
      </c>
      <c r="F76" s="39">
        <f t="shared" si="6"/>
        <v>245.80527715556033</v>
      </c>
      <c r="G76" s="164">
        <f t="shared" si="7"/>
        <v>7.4804848559387781E-3</v>
      </c>
      <c r="H76" s="112">
        <v>142384.84899999999</v>
      </c>
      <c r="I76" s="112">
        <v>99024.687000000005</v>
      </c>
      <c r="J76" s="162">
        <f t="shared" ref="J76:J140" si="8">H76/I76*100</f>
        <v>143.78722449281761</v>
      </c>
      <c r="K76" s="163">
        <f t="shared" si="5"/>
        <v>0.1205211488948969</v>
      </c>
      <c r="L76" s="164">
        <f t="shared" ref="L76:L144" si="9">D76/H76*100</f>
        <v>0.51020035144329157</v>
      </c>
      <c r="M76" s="175"/>
    </row>
    <row r="77" spans="1:13" ht="18.75" x14ac:dyDescent="0.4">
      <c r="A77" s="11"/>
      <c r="B77" s="169">
        <v>314</v>
      </c>
      <c r="C77" s="56" t="s">
        <v>83</v>
      </c>
      <c r="D77" s="111"/>
      <c r="E77" s="111"/>
      <c r="F77" s="39"/>
      <c r="G77" s="164"/>
      <c r="H77" s="112">
        <v>3.452</v>
      </c>
      <c r="I77" s="112">
        <v>1.6459999999999999</v>
      </c>
      <c r="J77" s="162">
        <f t="shared" si="8"/>
        <v>209.7205346294046</v>
      </c>
      <c r="K77" s="163">
        <f t="shared" ref="K77:K145" si="10">H77/$H$7*100</f>
        <v>2.9219331193390113E-6</v>
      </c>
      <c r="L77" s="164">
        <f t="shared" si="9"/>
        <v>0</v>
      </c>
      <c r="M77" s="175"/>
    </row>
    <row r="78" spans="1:13" ht="18.75" x14ac:dyDescent="0.4">
      <c r="A78" s="11"/>
      <c r="B78" s="169">
        <v>315</v>
      </c>
      <c r="C78" s="56" t="s">
        <v>84</v>
      </c>
      <c r="D78" s="111"/>
      <c r="E78" s="111"/>
      <c r="F78" s="39"/>
      <c r="G78" s="164"/>
      <c r="H78" s="112">
        <v>40.917000000000002</v>
      </c>
      <c r="I78" s="112">
        <v>914.23299999999995</v>
      </c>
      <c r="J78" s="162">
        <f t="shared" si="8"/>
        <v>4.4755549187132821</v>
      </c>
      <c r="K78" s="163">
        <f t="shared" si="10"/>
        <v>3.4634049085745757E-5</v>
      </c>
      <c r="L78" s="164">
        <f t="shared" si="9"/>
        <v>0</v>
      </c>
      <c r="M78" s="175"/>
    </row>
    <row r="79" spans="1:13" ht="18.75" x14ac:dyDescent="0.4">
      <c r="A79" s="11"/>
      <c r="B79" s="169">
        <v>316</v>
      </c>
      <c r="C79" s="56" t="s">
        <v>85</v>
      </c>
      <c r="D79" s="112">
        <v>71.698999999999998</v>
      </c>
      <c r="E79" s="112">
        <v>0.32300000000000001</v>
      </c>
      <c r="F79" s="39">
        <f t="shared" ref="F79" si="11">D79/E79*100</f>
        <v>22197.832817337458</v>
      </c>
      <c r="G79" s="164">
        <f t="shared" si="7"/>
        <v>7.383092577664946E-4</v>
      </c>
      <c r="H79" s="112">
        <v>2129.3420000000001</v>
      </c>
      <c r="I79" s="112">
        <v>1061.7750000000001</v>
      </c>
      <c r="J79" s="162">
        <f t="shared" si="8"/>
        <v>200.54550163641073</v>
      </c>
      <c r="K79" s="163">
        <f t="shared" si="10"/>
        <v>1.8023739606603619E-3</v>
      </c>
      <c r="L79" s="164">
        <f t="shared" si="9"/>
        <v>3.3671904278410887</v>
      </c>
      <c r="M79" s="175"/>
    </row>
    <row r="80" spans="1:13" ht="18.75" x14ac:dyDescent="0.4">
      <c r="A80" s="11"/>
      <c r="B80" s="169">
        <v>317</v>
      </c>
      <c r="C80" s="56" t="s">
        <v>338</v>
      </c>
      <c r="D80" s="112"/>
      <c r="E80" s="112"/>
      <c r="F80" s="39"/>
      <c r="G80" s="164"/>
      <c r="H80" s="112">
        <v>0.96699999999999997</v>
      </c>
      <c r="I80" s="112">
        <v>0.874</v>
      </c>
      <c r="J80" s="162">
        <f t="shared" si="8"/>
        <v>110.64073226544622</v>
      </c>
      <c r="K80" s="163">
        <f t="shared" ref="K80" si="12">H80/$H$7*100</f>
        <v>8.1851370984960141E-7</v>
      </c>
      <c r="L80" s="164">
        <f t="shared" ref="L80" si="13">D80/H80*100</f>
        <v>0</v>
      </c>
      <c r="M80" s="175"/>
    </row>
    <row r="81" spans="1:13" ht="18.75" x14ac:dyDescent="0.4">
      <c r="A81" s="11"/>
      <c r="B81" s="169">
        <v>319</v>
      </c>
      <c r="C81" s="56" t="s">
        <v>87</v>
      </c>
      <c r="D81" s="112"/>
      <c r="E81" s="112"/>
      <c r="F81" s="39"/>
      <c r="G81" s="164"/>
      <c r="H81" s="112">
        <v>20.882000000000001</v>
      </c>
      <c r="I81" s="112">
        <v>13.778</v>
      </c>
      <c r="J81" s="162">
        <f t="shared" si="8"/>
        <v>151.56045870227902</v>
      </c>
      <c r="K81" s="163">
        <f t="shared" si="10"/>
        <v>1.7675494611250651E-5</v>
      </c>
      <c r="L81" s="164">
        <f t="shared" si="9"/>
        <v>0</v>
      </c>
      <c r="M81" s="175"/>
    </row>
    <row r="82" spans="1:13" ht="18.75" x14ac:dyDescent="0.4">
      <c r="A82" s="11"/>
      <c r="B82" s="169">
        <v>320</v>
      </c>
      <c r="C82" s="56" t="s">
        <v>88</v>
      </c>
      <c r="D82" s="112">
        <v>3.9540000000000002</v>
      </c>
      <c r="E82" s="112">
        <v>1.9370000000000001</v>
      </c>
      <c r="F82" s="39">
        <f t="shared" ref="F82:F113" si="14">D82/E82*100</f>
        <v>204.13009808982966</v>
      </c>
      <c r="G82" s="164">
        <f t="shared" si="7"/>
        <v>4.0715697641650787E-5</v>
      </c>
      <c r="H82" s="112">
        <v>25436.848000000002</v>
      </c>
      <c r="I82" s="112">
        <v>11275.924000000001</v>
      </c>
      <c r="J82" s="162">
        <f t="shared" si="8"/>
        <v>225.58548638674756</v>
      </c>
      <c r="K82" s="163">
        <f t="shared" si="10"/>
        <v>2.1530929496753275E-2</v>
      </c>
      <c r="L82" s="164">
        <f t="shared" si="9"/>
        <v>1.5544378768941812E-2</v>
      </c>
      <c r="M82" s="175"/>
    </row>
    <row r="83" spans="1:13" ht="18.75" x14ac:dyDescent="0.4">
      <c r="A83" s="11"/>
      <c r="B83" s="169">
        <v>321</v>
      </c>
      <c r="C83" s="56" t="s">
        <v>89</v>
      </c>
      <c r="D83" s="112">
        <v>1.347</v>
      </c>
      <c r="E83" s="112">
        <v>0.436</v>
      </c>
      <c r="F83" s="39">
        <f t="shared" si="14"/>
        <v>308.94495412844037</v>
      </c>
      <c r="G83" s="164">
        <f t="shared" si="7"/>
        <v>1.3870522185964493E-5</v>
      </c>
      <c r="H83" s="112">
        <v>975.15099999999995</v>
      </c>
      <c r="I83" s="112">
        <v>532.86400000000003</v>
      </c>
      <c r="J83" s="162">
        <f t="shared" si="8"/>
        <v>183.00185413163581</v>
      </c>
      <c r="K83" s="163">
        <f t="shared" si="10"/>
        <v>8.2541309480201519E-4</v>
      </c>
      <c r="L83" s="164">
        <f t="shared" si="9"/>
        <v>0.13813245333286844</v>
      </c>
      <c r="M83" s="175"/>
    </row>
    <row r="84" spans="1:13" ht="18.75" x14ac:dyDescent="0.4">
      <c r="A84" s="11"/>
      <c r="B84" s="169">
        <v>322</v>
      </c>
      <c r="C84" s="56" t="s">
        <v>90</v>
      </c>
      <c r="D84" s="112">
        <v>105.621</v>
      </c>
      <c r="E84" s="112">
        <v>28.902000000000001</v>
      </c>
      <c r="F84" s="39">
        <f t="shared" si="14"/>
        <v>365.4452979032593</v>
      </c>
      <c r="G84" s="164">
        <f t="shared" si="7"/>
        <v>1.0876157563502269E-3</v>
      </c>
      <c r="H84" s="112">
        <v>526.04300000000001</v>
      </c>
      <c r="I84" s="112">
        <v>485.78800000000001</v>
      </c>
      <c r="J84" s="162">
        <f t="shared" si="8"/>
        <v>108.28653651387026</v>
      </c>
      <c r="K84" s="163">
        <f t="shared" si="10"/>
        <v>4.4526722592597097E-4</v>
      </c>
      <c r="L84" s="164">
        <f t="shared" si="9"/>
        <v>20.078396632974872</v>
      </c>
      <c r="M84" s="175"/>
    </row>
    <row r="85" spans="1:13" ht="18.75" x14ac:dyDescent="0.4">
      <c r="A85" s="11"/>
      <c r="B85" s="169">
        <v>323</v>
      </c>
      <c r="C85" s="56" t="s">
        <v>91</v>
      </c>
      <c r="D85" s="112">
        <v>615.20500000000004</v>
      </c>
      <c r="E85" s="112">
        <v>403.79</v>
      </c>
      <c r="F85" s="39">
        <f t="shared" si="14"/>
        <v>152.35766116050422</v>
      </c>
      <c r="G85" s="164">
        <f t="shared" si="7"/>
        <v>6.3349774323803176E-3</v>
      </c>
      <c r="H85" s="112">
        <v>14709.473</v>
      </c>
      <c r="I85" s="112">
        <v>11961.869000000001</v>
      </c>
      <c r="J85" s="162">
        <f t="shared" si="8"/>
        <v>122.9696880980723</v>
      </c>
      <c r="K85" s="163">
        <f t="shared" si="10"/>
        <v>1.2450781091171197E-2</v>
      </c>
      <c r="L85" s="164">
        <f t="shared" si="9"/>
        <v>4.1823728151239683</v>
      </c>
      <c r="M85" s="175"/>
    </row>
    <row r="86" spans="1:13" ht="18.75" x14ac:dyDescent="0.4">
      <c r="A86" s="11"/>
      <c r="B86" s="169">
        <v>324</v>
      </c>
      <c r="C86" s="56" t="s">
        <v>92</v>
      </c>
      <c r="D86" s="112">
        <v>23118.581999999999</v>
      </c>
      <c r="E86" s="112">
        <v>28208.261999999999</v>
      </c>
      <c r="F86" s="39">
        <f t="shared" si="14"/>
        <v>81.956775642540464</v>
      </c>
      <c r="G86" s="164">
        <f t="shared" si="7"/>
        <v>0.23805998852192978</v>
      </c>
      <c r="H86" s="112">
        <v>203107.954</v>
      </c>
      <c r="I86" s="112">
        <v>202821.217</v>
      </c>
      <c r="J86" s="162">
        <f t="shared" si="8"/>
        <v>100.14137426263446</v>
      </c>
      <c r="K86" s="163">
        <f t="shared" si="10"/>
        <v>0.17192000509669306</v>
      </c>
      <c r="L86" s="164">
        <f t="shared" si="9"/>
        <v>11.382410951764104</v>
      </c>
      <c r="M86" s="175"/>
    </row>
    <row r="87" spans="1:13" ht="18.75" x14ac:dyDescent="0.4">
      <c r="A87" s="11"/>
      <c r="B87" s="169">
        <v>325</v>
      </c>
      <c r="C87" s="56" t="s">
        <v>93</v>
      </c>
      <c r="D87" s="111"/>
      <c r="E87" s="111"/>
      <c r="F87" s="39"/>
      <c r="G87" s="164"/>
      <c r="H87" s="112">
        <v>1.6859999999999999</v>
      </c>
      <c r="I87" s="112">
        <v>3.6549999999999998</v>
      </c>
      <c r="J87" s="162">
        <f t="shared" si="8"/>
        <v>46.128590971272232</v>
      </c>
      <c r="K87" s="163">
        <f t="shared" si="10"/>
        <v>1.4271087019714868E-6</v>
      </c>
      <c r="L87" s="164">
        <f t="shared" si="9"/>
        <v>0</v>
      </c>
      <c r="M87" s="175"/>
    </row>
    <row r="88" spans="1:13" ht="18.75" x14ac:dyDescent="0.4">
      <c r="A88" s="11"/>
      <c r="B88" s="169">
        <v>326</v>
      </c>
      <c r="C88" s="56" t="s">
        <v>94</v>
      </c>
      <c r="D88" s="111"/>
      <c r="E88" s="111"/>
      <c r="F88" s="39"/>
      <c r="G88" s="164"/>
      <c r="H88" s="112">
        <v>26.946999999999999</v>
      </c>
      <c r="I88" s="112">
        <v>10.257</v>
      </c>
      <c r="J88" s="162">
        <f t="shared" si="8"/>
        <v>262.7181437067369</v>
      </c>
      <c r="K88" s="163">
        <f t="shared" si="10"/>
        <v>2.280919228471273E-5</v>
      </c>
      <c r="L88" s="164">
        <f t="shared" si="9"/>
        <v>0</v>
      </c>
      <c r="M88" s="175"/>
    </row>
    <row r="89" spans="1:13" ht="18.75" x14ac:dyDescent="0.4">
      <c r="A89" s="11"/>
      <c r="B89" s="169">
        <v>327</v>
      </c>
      <c r="C89" s="56" t="s">
        <v>95</v>
      </c>
      <c r="D89" s="111"/>
      <c r="E89" s="111"/>
      <c r="F89" s="39"/>
      <c r="G89" s="164"/>
      <c r="H89" s="112">
        <v>32.75</v>
      </c>
      <c r="I89" s="112">
        <v>26.962</v>
      </c>
      <c r="J89" s="162">
        <f t="shared" si="8"/>
        <v>121.4672502039908</v>
      </c>
      <c r="K89" s="163">
        <f t="shared" si="10"/>
        <v>2.7721120990252787E-5</v>
      </c>
      <c r="L89" s="164">
        <f t="shared" si="9"/>
        <v>0</v>
      </c>
      <c r="M89" s="175"/>
    </row>
    <row r="90" spans="1:13" ht="18.75" x14ac:dyDescent="0.4">
      <c r="A90" s="11"/>
      <c r="B90" s="169">
        <v>328</v>
      </c>
      <c r="C90" s="56" t="s">
        <v>96</v>
      </c>
      <c r="D90" s="111"/>
      <c r="E90" s="111"/>
      <c r="F90" s="39"/>
      <c r="G90" s="164"/>
      <c r="H90" s="112">
        <v>3.2839999999999998</v>
      </c>
      <c r="I90" s="112">
        <v>5668.4750000000004</v>
      </c>
      <c r="J90" s="162">
        <f>H90/I90*100</f>
        <v>5.7934453270059402E-2</v>
      </c>
      <c r="K90" s="163">
        <f t="shared" si="10"/>
        <v>2.7797301170073329E-6</v>
      </c>
      <c r="L90" s="164">
        <v>0</v>
      </c>
      <c r="M90" s="175"/>
    </row>
    <row r="91" spans="1:13" ht="18.75" x14ac:dyDescent="0.4">
      <c r="A91" s="11"/>
      <c r="B91" s="169">
        <v>329</v>
      </c>
      <c r="C91" s="56" t="s">
        <v>97</v>
      </c>
      <c r="D91" s="111"/>
      <c r="E91" s="111"/>
      <c r="F91" s="39"/>
      <c r="G91" s="164"/>
      <c r="H91" s="112"/>
      <c r="I91" s="112">
        <v>1.758</v>
      </c>
      <c r="J91" s="162" t="s">
        <v>344</v>
      </c>
      <c r="K91" s="163"/>
      <c r="L91" s="164"/>
      <c r="M91" s="175"/>
    </row>
    <row r="92" spans="1:13" ht="18.75" x14ac:dyDescent="0.4">
      <c r="A92" s="11"/>
      <c r="B92" s="169">
        <v>330</v>
      </c>
      <c r="C92" s="56" t="s">
        <v>98</v>
      </c>
      <c r="D92" s="111"/>
      <c r="E92" s="111"/>
      <c r="F92" s="39"/>
      <c r="G92" s="164"/>
      <c r="H92" s="112">
        <v>1.383</v>
      </c>
      <c r="I92" s="112">
        <v>6.734</v>
      </c>
      <c r="J92" s="162">
        <f t="shared" si="8"/>
        <v>20.537570537570538</v>
      </c>
      <c r="K92" s="163">
        <f t="shared" ref="K92:K105" si="15">H92/$H$7*100</f>
        <v>1.1706354299089957E-6</v>
      </c>
      <c r="L92" s="164">
        <v>2</v>
      </c>
      <c r="M92" s="175"/>
    </row>
    <row r="93" spans="1:13" ht="18.75" x14ac:dyDescent="0.4">
      <c r="A93" s="11"/>
      <c r="B93" s="169">
        <v>331</v>
      </c>
      <c r="C93" s="56" t="s">
        <v>99</v>
      </c>
      <c r="D93" s="111"/>
      <c r="E93" s="111"/>
      <c r="F93" s="39"/>
      <c r="G93" s="164"/>
      <c r="H93" s="112">
        <v>32.393999999999998</v>
      </c>
      <c r="I93" s="112">
        <v>1.6739999999999999</v>
      </c>
      <c r="J93" s="162">
        <f t="shared" si="8"/>
        <v>1935.1254480286736</v>
      </c>
      <c r="K93" s="163">
        <f t="shared" si="15"/>
        <v>2.7419786056740419E-5</v>
      </c>
      <c r="L93" s="164">
        <v>3</v>
      </c>
      <c r="M93" s="175"/>
    </row>
    <row r="94" spans="1:13" ht="18.75" x14ac:dyDescent="0.4">
      <c r="A94" s="11"/>
      <c r="B94" s="169">
        <v>332</v>
      </c>
      <c r="C94" s="56" t="s">
        <v>100</v>
      </c>
      <c r="D94" s="111"/>
      <c r="E94" s="111"/>
      <c r="F94" s="39"/>
      <c r="G94" s="164"/>
      <c r="H94" s="112">
        <v>1.474</v>
      </c>
      <c r="I94" s="112">
        <v>9.9870000000000001</v>
      </c>
      <c r="J94" s="162">
        <f t="shared" si="8"/>
        <v>14.759186943025934</v>
      </c>
      <c r="K94" s="163">
        <f t="shared" si="15"/>
        <v>1.2476620561719881E-6</v>
      </c>
      <c r="L94" s="164">
        <v>4</v>
      </c>
      <c r="M94" s="175"/>
    </row>
    <row r="95" spans="1:13" ht="18.75" x14ac:dyDescent="0.4">
      <c r="A95" s="11"/>
      <c r="B95" s="169">
        <v>333</v>
      </c>
      <c r="C95" s="56" t="s">
        <v>101</v>
      </c>
      <c r="D95" s="111"/>
      <c r="E95" s="111"/>
      <c r="F95" s="39"/>
      <c r="G95" s="164"/>
      <c r="H95" s="112">
        <v>57.975999999999999</v>
      </c>
      <c r="I95" s="112">
        <v>31.893999999999998</v>
      </c>
      <c r="J95" s="162">
        <f t="shared" si="8"/>
        <v>181.77713676553583</v>
      </c>
      <c r="K95" s="163">
        <f t="shared" si="15"/>
        <v>4.9073578947508263E-5</v>
      </c>
      <c r="L95" s="164">
        <v>5</v>
      </c>
      <c r="M95" s="175"/>
    </row>
    <row r="96" spans="1:13" ht="18.75" x14ac:dyDescent="0.4">
      <c r="A96" s="11"/>
      <c r="B96" s="169">
        <v>334</v>
      </c>
      <c r="C96" s="56" t="s">
        <v>102</v>
      </c>
      <c r="D96" s="111"/>
      <c r="E96" s="111"/>
      <c r="F96" s="39"/>
      <c r="G96" s="164"/>
      <c r="H96" s="112">
        <v>2.4609999999999999</v>
      </c>
      <c r="I96" s="112">
        <v>1.7470000000000001</v>
      </c>
      <c r="J96" s="162">
        <f t="shared" si="8"/>
        <v>140.87006296508298</v>
      </c>
      <c r="K96" s="163">
        <f t="shared" si="15"/>
        <v>2.0831046948705986E-6</v>
      </c>
      <c r="L96" s="164">
        <v>6</v>
      </c>
      <c r="M96" s="175"/>
    </row>
    <row r="97" spans="1:13" ht="18.75" x14ac:dyDescent="0.4">
      <c r="A97" s="11"/>
      <c r="B97" s="169">
        <v>335</v>
      </c>
      <c r="C97" s="56" t="s">
        <v>103</v>
      </c>
      <c r="D97" s="111"/>
      <c r="E97" s="111"/>
      <c r="F97" s="39"/>
      <c r="G97" s="164"/>
      <c r="H97" s="112">
        <v>0.48</v>
      </c>
      <c r="I97" s="112">
        <v>2.085</v>
      </c>
      <c r="J97" s="162">
        <f t="shared" si="8"/>
        <v>23.021582733812949</v>
      </c>
      <c r="K97" s="163">
        <f t="shared" si="15"/>
        <v>4.0629429237622411E-7</v>
      </c>
      <c r="L97" s="164">
        <v>7</v>
      </c>
      <c r="M97" s="175"/>
    </row>
    <row r="98" spans="1:13" ht="18.75" x14ac:dyDescent="0.4">
      <c r="A98" s="11"/>
      <c r="B98" s="169">
        <v>336</v>
      </c>
      <c r="C98" s="56" t="s">
        <v>104</v>
      </c>
      <c r="D98" s="111"/>
      <c r="E98" s="111"/>
      <c r="F98" s="39"/>
      <c r="G98" s="164"/>
      <c r="H98" s="112">
        <v>428.50700000000001</v>
      </c>
      <c r="I98" s="112">
        <v>73.040999999999997</v>
      </c>
      <c r="J98" s="162">
        <f t="shared" si="8"/>
        <v>586.66639284785265</v>
      </c>
      <c r="K98" s="163">
        <f t="shared" si="15"/>
        <v>3.6270822571512221E-4</v>
      </c>
      <c r="L98" s="164">
        <v>8</v>
      </c>
      <c r="M98" s="175"/>
    </row>
    <row r="99" spans="1:13" ht="18.75" x14ac:dyDescent="0.4">
      <c r="A99" s="11"/>
      <c r="B99" s="169">
        <v>337</v>
      </c>
      <c r="C99" s="56" t="s">
        <v>105</v>
      </c>
      <c r="D99" s="111"/>
      <c r="E99" s="111"/>
      <c r="F99" s="39"/>
      <c r="G99" s="164"/>
      <c r="H99" s="112"/>
      <c r="I99" s="112">
        <v>0.437</v>
      </c>
      <c r="J99" s="162" t="s">
        <v>344</v>
      </c>
      <c r="K99" s="163"/>
      <c r="L99" s="164"/>
      <c r="M99" s="175"/>
    </row>
    <row r="100" spans="1:13" ht="18.75" x14ac:dyDescent="0.4">
      <c r="A100" s="11"/>
      <c r="B100" s="169">
        <v>338</v>
      </c>
      <c r="C100" s="56" t="s">
        <v>339</v>
      </c>
      <c r="D100" s="111"/>
      <c r="E100" s="111"/>
      <c r="F100" s="39"/>
      <c r="G100" s="164"/>
      <c r="H100" s="112">
        <v>1.391</v>
      </c>
      <c r="I100" s="112">
        <v>0.23799999999999999</v>
      </c>
      <c r="J100" s="162">
        <f t="shared" si="8"/>
        <v>584.45378151260513</v>
      </c>
      <c r="K100" s="163">
        <f t="shared" si="15"/>
        <v>1.1774070014485993E-6</v>
      </c>
      <c r="L100" s="164">
        <v>10</v>
      </c>
      <c r="M100" s="175"/>
    </row>
    <row r="101" spans="1:13" ht="18.75" x14ac:dyDescent="0.4">
      <c r="A101" s="11"/>
      <c r="B101" s="169">
        <v>401</v>
      </c>
      <c r="C101" s="56" t="s">
        <v>107</v>
      </c>
      <c r="D101" s="112">
        <v>39199.561000000002</v>
      </c>
      <c r="E101" s="112">
        <v>9676.0020000000004</v>
      </c>
      <c r="F101" s="39">
        <f t="shared" si="14"/>
        <v>405.1214644230127</v>
      </c>
      <c r="G101" s="164">
        <f t="shared" si="7"/>
        <v>0.4036513589684993</v>
      </c>
      <c r="H101" s="112">
        <v>130647.00900000001</v>
      </c>
      <c r="I101" s="112">
        <v>55021.105000000003</v>
      </c>
      <c r="J101" s="162">
        <f t="shared" si="8"/>
        <v>237.44890074454156</v>
      </c>
      <c r="K101" s="163">
        <f t="shared" si="15"/>
        <v>0.11058569598484413</v>
      </c>
      <c r="L101" s="164">
        <v>11</v>
      </c>
      <c r="M101" s="175"/>
    </row>
    <row r="102" spans="1:13" ht="18.75" x14ac:dyDescent="0.4">
      <c r="A102" s="11"/>
      <c r="B102" s="169">
        <v>402</v>
      </c>
      <c r="C102" s="56" t="s">
        <v>108</v>
      </c>
      <c r="D102" s="112">
        <v>395.51299999999998</v>
      </c>
      <c r="E102" s="112">
        <v>104.42</v>
      </c>
      <c r="F102" s="39">
        <f t="shared" si="14"/>
        <v>378.77130817850986</v>
      </c>
      <c r="G102" s="164">
        <f t="shared" si="7"/>
        <v>4.0727333640218069E-3</v>
      </c>
      <c r="H102" s="112">
        <v>3614.5140000000001</v>
      </c>
      <c r="I102" s="112">
        <v>5856.5079999999998</v>
      </c>
      <c r="J102" s="162">
        <f t="shared" si="8"/>
        <v>61.717904252841457</v>
      </c>
      <c r="K102" s="163">
        <f t="shared" si="15"/>
        <v>3.0594925164874063E-3</v>
      </c>
      <c r="L102" s="164">
        <v>12</v>
      </c>
      <c r="M102" s="175"/>
    </row>
    <row r="103" spans="1:13" ht="18.75" x14ac:dyDescent="0.4">
      <c r="A103" s="11"/>
      <c r="B103" s="169">
        <v>403</v>
      </c>
      <c r="C103" s="56" t="s">
        <v>109</v>
      </c>
      <c r="D103" s="112">
        <v>9.4190000000000005</v>
      </c>
      <c r="E103" s="112">
        <v>4.53</v>
      </c>
      <c r="F103" s="39">
        <f t="shared" si="14"/>
        <v>207.92494481236204</v>
      </c>
      <c r="G103" s="164">
        <f t="shared" si="7"/>
        <v>9.6990681863102878E-5</v>
      </c>
      <c r="H103" s="112">
        <v>546.99</v>
      </c>
      <c r="I103" s="112">
        <v>860.02599999999995</v>
      </c>
      <c r="J103" s="162">
        <f t="shared" si="8"/>
        <v>63.601565534065251</v>
      </c>
      <c r="K103" s="163">
        <f t="shared" si="15"/>
        <v>4.6299773955598084E-4</v>
      </c>
      <c r="L103" s="164">
        <v>13</v>
      </c>
      <c r="M103" s="175"/>
    </row>
    <row r="104" spans="1:13" ht="18.75" x14ac:dyDescent="0.4">
      <c r="A104" s="11"/>
      <c r="B104" s="169">
        <v>404</v>
      </c>
      <c r="C104" s="56" t="s">
        <v>110</v>
      </c>
      <c r="D104" s="112">
        <v>17.731000000000002</v>
      </c>
      <c r="E104" s="112">
        <v>4.2930000000000001</v>
      </c>
      <c r="F104" s="39">
        <f t="shared" si="14"/>
        <v>413.0211972979269</v>
      </c>
      <c r="G104" s="164">
        <f t="shared" si="7"/>
        <v>1.8258220406780731E-4</v>
      </c>
      <c r="H104" s="112">
        <v>657.35</v>
      </c>
      <c r="I104" s="112">
        <v>399.79700000000003</v>
      </c>
      <c r="J104" s="162">
        <f t="shared" si="8"/>
        <v>164.42094362889165</v>
      </c>
      <c r="K104" s="163">
        <f t="shared" si="15"/>
        <v>5.5641156894481447E-4</v>
      </c>
      <c r="L104" s="164">
        <v>14</v>
      </c>
      <c r="M104" s="175"/>
    </row>
    <row r="105" spans="1:13" ht="18.75" x14ac:dyDescent="0.4">
      <c r="A105" s="11"/>
      <c r="B105" s="169">
        <v>405</v>
      </c>
      <c r="C105" s="56" t="s">
        <v>111</v>
      </c>
      <c r="D105" s="112"/>
      <c r="E105" s="112"/>
      <c r="F105" s="39"/>
      <c r="G105" s="164"/>
      <c r="H105" s="112">
        <v>1.06</v>
      </c>
      <c r="I105" s="112">
        <v>0.307</v>
      </c>
      <c r="J105" s="162">
        <f t="shared" si="8"/>
        <v>345.2768729641694</v>
      </c>
      <c r="K105" s="163">
        <f t="shared" si="15"/>
        <v>8.9723322899749491E-7</v>
      </c>
      <c r="L105" s="164">
        <v>15</v>
      </c>
      <c r="M105" s="175"/>
    </row>
    <row r="106" spans="1:13" ht="18.75" x14ac:dyDescent="0.4">
      <c r="A106" s="11"/>
      <c r="B106" s="169">
        <v>406</v>
      </c>
      <c r="C106" s="56" t="s">
        <v>112</v>
      </c>
      <c r="D106" s="112">
        <v>1333.2529999999999</v>
      </c>
      <c r="E106" s="112">
        <v>994.76199999999994</v>
      </c>
      <c r="F106" s="39">
        <f t="shared" si="14"/>
        <v>134.02733518168165</v>
      </c>
      <c r="G106" s="164">
        <f t="shared" si="7"/>
        <v>1.3728964599854282E-2</v>
      </c>
      <c r="H106" s="112">
        <v>276961.63500000001</v>
      </c>
      <c r="I106" s="112">
        <v>139186.52299999999</v>
      </c>
      <c r="J106" s="162">
        <f t="shared" si="8"/>
        <v>198.98595713896813</v>
      </c>
      <c r="K106" s="163">
        <f t="shared" si="10"/>
        <v>0.2344331906410147</v>
      </c>
      <c r="L106" s="164">
        <f t="shared" si="9"/>
        <v>0.48138544531627991</v>
      </c>
      <c r="M106" s="175"/>
    </row>
    <row r="107" spans="1:13" ht="18.75" x14ac:dyDescent="0.4">
      <c r="A107" s="11"/>
      <c r="B107" s="169">
        <v>407</v>
      </c>
      <c r="C107" s="56" t="s">
        <v>113</v>
      </c>
      <c r="D107" s="112">
        <v>8294.0519999999997</v>
      </c>
      <c r="E107" s="112">
        <v>8627.8070000000007</v>
      </c>
      <c r="F107" s="39">
        <f t="shared" si="14"/>
        <v>96.131635767930362</v>
      </c>
      <c r="G107" s="164">
        <f t="shared" si="7"/>
        <v>8.5406705477017952E-2</v>
      </c>
      <c r="H107" s="112">
        <v>392988.136</v>
      </c>
      <c r="I107" s="112">
        <v>314377.06400000001</v>
      </c>
      <c r="J107" s="162">
        <f t="shared" si="8"/>
        <v>125.005345809833</v>
      </c>
      <c r="K107" s="163">
        <f t="shared" si="10"/>
        <v>0.33264340964244021</v>
      </c>
      <c r="L107" s="164">
        <f t="shared" si="9"/>
        <v>2.1105095142108818</v>
      </c>
      <c r="M107" s="175"/>
    </row>
    <row r="108" spans="1:13" ht="18.75" x14ac:dyDescent="0.4">
      <c r="A108" s="11"/>
      <c r="B108" s="169">
        <v>408</v>
      </c>
      <c r="C108" s="56" t="s">
        <v>114</v>
      </c>
      <c r="D108" s="112">
        <v>87.177999999999997</v>
      </c>
      <c r="E108" s="112"/>
      <c r="F108" s="39" t="s">
        <v>345</v>
      </c>
      <c r="G108" s="164">
        <f t="shared" si="7"/>
        <v>8.9770184345064038E-4</v>
      </c>
      <c r="H108" s="112">
        <v>69842.289000000004</v>
      </c>
      <c r="I108" s="112">
        <v>55351.093999999997</v>
      </c>
      <c r="J108" s="162">
        <f t="shared" si="8"/>
        <v>126.18050331579718</v>
      </c>
      <c r="K108" s="163">
        <f t="shared" si="10"/>
        <v>5.9117757056647374E-2</v>
      </c>
      <c r="L108" s="164">
        <f t="shared" si="9"/>
        <v>0.1248212240008342</v>
      </c>
      <c r="M108" s="175"/>
    </row>
    <row r="109" spans="1:13" ht="18.75" x14ac:dyDescent="0.4">
      <c r="A109" s="11"/>
      <c r="B109" s="169">
        <v>409</v>
      </c>
      <c r="C109" s="56" t="s">
        <v>115</v>
      </c>
      <c r="D109" s="112">
        <v>25189.83</v>
      </c>
      <c r="E109" s="112">
        <v>17462.859</v>
      </c>
      <c r="F109" s="39">
        <f t="shared" si="14"/>
        <v>144.24802948932933</v>
      </c>
      <c r="G109" s="164">
        <f t="shared" si="7"/>
        <v>0.25938834140733036</v>
      </c>
      <c r="H109" s="112">
        <v>981535.54799999995</v>
      </c>
      <c r="I109" s="112">
        <v>850351.38300000003</v>
      </c>
      <c r="J109" s="162">
        <f t="shared" si="8"/>
        <v>115.42705375949274</v>
      </c>
      <c r="K109" s="163">
        <f t="shared" si="10"/>
        <v>0.83081727274326933</v>
      </c>
      <c r="L109" s="164">
        <f t="shared" si="9"/>
        <v>2.5663696084494743</v>
      </c>
      <c r="M109" s="175"/>
    </row>
    <row r="110" spans="1:13" ht="18.75" x14ac:dyDescent="0.4">
      <c r="A110" s="11"/>
      <c r="B110" s="169">
        <v>410</v>
      </c>
      <c r="C110" s="56" t="s">
        <v>116</v>
      </c>
      <c r="D110" s="112">
        <v>98640.921000000002</v>
      </c>
      <c r="E110" s="112">
        <v>69205.539000000004</v>
      </c>
      <c r="F110" s="39">
        <f t="shared" si="14"/>
        <v>142.53327468484855</v>
      </c>
      <c r="G110" s="164">
        <f t="shared" si="7"/>
        <v>1.0157394826833488</v>
      </c>
      <c r="H110" s="112">
        <v>1463349.909</v>
      </c>
      <c r="I110" s="112">
        <v>1084960.696</v>
      </c>
      <c r="J110" s="162">
        <f t="shared" si="8"/>
        <v>134.87584521679298</v>
      </c>
      <c r="K110" s="163">
        <f t="shared" si="10"/>
        <v>1.2386473245332643</v>
      </c>
      <c r="L110" s="164">
        <f t="shared" si="9"/>
        <v>6.7407610711102999</v>
      </c>
      <c r="M110" s="175"/>
    </row>
    <row r="111" spans="1:13" ht="18.75" x14ac:dyDescent="0.4">
      <c r="A111" s="11"/>
      <c r="B111" s="169">
        <v>411</v>
      </c>
      <c r="C111" s="56" t="s">
        <v>117</v>
      </c>
      <c r="D111" s="112">
        <v>1306.51</v>
      </c>
      <c r="E111" s="112">
        <v>1173.7149999999999</v>
      </c>
      <c r="F111" s="39">
        <f t="shared" si="14"/>
        <v>111.31407539308947</v>
      </c>
      <c r="G111" s="164">
        <f t="shared" si="7"/>
        <v>1.3453582732876371E-2</v>
      </c>
      <c r="H111" s="112">
        <v>3503.9960000000001</v>
      </c>
      <c r="I111" s="112">
        <v>6648.8980000000001</v>
      </c>
      <c r="J111" s="162">
        <f t="shared" si="8"/>
        <v>52.700402382470003</v>
      </c>
      <c r="K111" s="163">
        <f t="shared" si="10"/>
        <v>2.9659449485606657E-3</v>
      </c>
      <c r="L111" s="164">
        <f t="shared" si="9"/>
        <v>37.286286856491849</v>
      </c>
      <c r="M111" s="175"/>
    </row>
    <row r="112" spans="1:13" ht="18.75" x14ac:dyDescent="0.4">
      <c r="A112" s="11"/>
      <c r="B112" s="169">
        <v>412</v>
      </c>
      <c r="C112" s="56" t="s">
        <v>118</v>
      </c>
      <c r="D112" s="112">
        <v>205.01400000000001</v>
      </c>
      <c r="E112" s="112">
        <v>125.176</v>
      </c>
      <c r="F112" s="39">
        <f t="shared" si="14"/>
        <v>163.78059691953729</v>
      </c>
      <c r="G112" s="164">
        <f t="shared" si="7"/>
        <v>2.111099655110115E-3</v>
      </c>
      <c r="H112" s="112">
        <v>8959.2620000000006</v>
      </c>
      <c r="I112" s="112">
        <v>5945.3239999999996</v>
      </c>
      <c r="J112" s="162">
        <f t="shared" si="8"/>
        <v>150.69425989231203</v>
      </c>
      <c r="K112" s="163">
        <f t="shared" si="10"/>
        <v>7.5835354468816547E-3</v>
      </c>
      <c r="L112" s="164">
        <f t="shared" si="9"/>
        <v>2.2882911561242434</v>
      </c>
      <c r="M112" s="175"/>
    </row>
    <row r="113" spans="1:13" ht="18.75" x14ac:dyDescent="0.4">
      <c r="A113" s="11"/>
      <c r="B113" s="169">
        <v>413</v>
      </c>
      <c r="C113" s="56" t="s">
        <v>119</v>
      </c>
      <c r="D113" s="112">
        <v>5114.4570000000003</v>
      </c>
      <c r="E113" s="112">
        <v>4771.5159999999996</v>
      </c>
      <c r="F113" s="39">
        <f t="shared" si="14"/>
        <v>107.18725453294091</v>
      </c>
      <c r="G113" s="164">
        <f t="shared" si="7"/>
        <v>5.2665322411032979E-2</v>
      </c>
      <c r="H113" s="112">
        <v>155370.63</v>
      </c>
      <c r="I113" s="112">
        <v>106410.36500000001</v>
      </c>
      <c r="J113" s="162">
        <f t="shared" si="8"/>
        <v>146.01080449258868</v>
      </c>
      <c r="K113" s="163">
        <f t="shared" si="10"/>
        <v>0.13151291702478779</v>
      </c>
      <c r="L113" s="164">
        <f t="shared" si="9"/>
        <v>3.291778504084073</v>
      </c>
      <c r="M113" s="175"/>
    </row>
    <row r="114" spans="1:13" ht="18.75" x14ac:dyDescent="0.4">
      <c r="A114" s="11"/>
      <c r="B114" s="169">
        <v>414</v>
      </c>
      <c r="C114" s="56" t="s">
        <v>120</v>
      </c>
      <c r="D114" s="111"/>
      <c r="E114" s="111"/>
      <c r="F114" s="39"/>
      <c r="G114" s="164"/>
      <c r="H114" s="112">
        <v>187.53200000000001</v>
      </c>
      <c r="I114" s="112">
        <v>182.411</v>
      </c>
      <c r="J114" s="162">
        <f t="shared" si="8"/>
        <v>102.80739648376469</v>
      </c>
      <c r="K114" s="163">
        <f t="shared" si="10"/>
        <v>1.5873579424562095E-4</v>
      </c>
      <c r="L114" s="164">
        <f t="shared" si="9"/>
        <v>0</v>
      </c>
      <c r="M114" s="175"/>
    </row>
    <row r="115" spans="1:13" ht="18.75" x14ac:dyDescent="0.4">
      <c r="A115" s="38"/>
      <c r="B115" s="169">
        <v>415</v>
      </c>
      <c r="C115" s="180" t="s">
        <v>340</v>
      </c>
      <c r="D115" s="181"/>
      <c r="E115" s="181"/>
      <c r="F115" s="182"/>
      <c r="G115" s="183"/>
      <c r="H115" s="110"/>
      <c r="I115" s="110">
        <v>0.28299999999999997</v>
      </c>
      <c r="J115" s="162" t="s">
        <v>344</v>
      </c>
      <c r="K115" s="163"/>
      <c r="L115" s="164"/>
      <c r="M115" s="175"/>
    </row>
    <row r="116" spans="1:13" ht="19.5" thickBot="1" x14ac:dyDescent="0.45">
      <c r="A116" s="20" t="s">
        <v>121</v>
      </c>
      <c r="B116" s="21" t="s">
        <v>122</v>
      </c>
      <c r="C116" s="22"/>
      <c r="D116" s="106">
        <f>SUM(D69:D115)</f>
        <v>274262.01300000004</v>
      </c>
      <c r="E116" s="106">
        <f>SUM(E69:E115)</f>
        <v>187362.25700000004</v>
      </c>
      <c r="F116" s="37">
        <f t="shared" ref="F116:F126" si="16">D116/E116*100</f>
        <v>146.38060908926815</v>
      </c>
      <c r="G116" s="36">
        <f t="shared" si="7"/>
        <v>2.8241702569293117</v>
      </c>
      <c r="H116" s="106">
        <f>SUM(H69:H115)</f>
        <v>4830127.8169999998</v>
      </c>
      <c r="I116" s="106">
        <f>SUM(I69:I115)</f>
        <v>3672932.6529999999</v>
      </c>
      <c r="J116" s="37">
        <f t="shared" si="8"/>
        <v>131.50602729006803</v>
      </c>
      <c r="K116" s="35">
        <f t="shared" si="10"/>
        <v>4.0884445072806894</v>
      </c>
      <c r="L116" s="36">
        <f t="shared" si="9"/>
        <v>5.6781522848052619</v>
      </c>
      <c r="M116" s="175"/>
    </row>
    <row r="117" spans="1:13" ht="18.75" x14ac:dyDescent="0.4">
      <c r="A117" s="27" t="s">
        <v>123</v>
      </c>
      <c r="B117" s="153">
        <v>201</v>
      </c>
      <c r="C117" s="170" t="s">
        <v>124</v>
      </c>
      <c r="D117" s="114">
        <v>1022.88</v>
      </c>
      <c r="E117" s="114">
        <v>539.35699999999997</v>
      </c>
      <c r="F117" s="177">
        <f t="shared" si="16"/>
        <v>189.64804387446534</v>
      </c>
      <c r="G117" s="160">
        <f t="shared" si="7"/>
        <v>1.0532947092486535E-2</v>
      </c>
      <c r="H117" s="114">
        <v>25973.651999999998</v>
      </c>
      <c r="I117" s="114">
        <v>14643.569</v>
      </c>
      <c r="J117" s="158">
        <f t="shared" si="8"/>
        <v>177.37241515371014</v>
      </c>
      <c r="K117" s="159">
        <f t="shared" si="10"/>
        <v>2.1985305332846448E-2</v>
      </c>
      <c r="L117" s="160">
        <f t="shared" si="9"/>
        <v>3.9381447014074111</v>
      </c>
      <c r="M117" s="175"/>
    </row>
    <row r="118" spans="1:13" ht="18.75" x14ac:dyDescent="0.4">
      <c r="A118" s="11"/>
      <c r="B118" s="169">
        <v>202</v>
      </c>
      <c r="C118" s="56" t="s">
        <v>125</v>
      </c>
      <c r="D118" s="112">
        <v>7174.74</v>
      </c>
      <c r="E118" s="112">
        <v>8006.34</v>
      </c>
      <c r="F118" s="39">
        <f t="shared" si="16"/>
        <v>89.613231514025131</v>
      </c>
      <c r="G118" s="164">
        <f t="shared" si="7"/>
        <v>7.3880764920955383E-2</v>
      </c>
      <c r="H118" s="112">
        <v>216766.84899999999</v>
      </c>
      <c r="I118" s="112">
        <v>185074.704</v>
      </c>
      <c r="J118" s="162">
        <f t="shared" si="8"/>
        <v>117.12397443575</v>
      </c>
      <c r="K118" s="163">
        <f t="shared" si="10"/>
        <v>0.18348152817724753</v>
      </c>
      <c r="L118" s="164">
        <f t="shared" si="9"/>
        <v>3.3098880355086036</v>
      </c>
      <c r="M118" s="175"/>
    </row>
    <row r="119" spans="1:13" ht="18.75" x14ac:dyDescent="0.4">
      <c r="A119" s="11"/>
      <c r="B119" s="169">
        <v>203</v>
      </c>
      <c r="C119" s="56" t="s">
        <v>126</v>
      </c>
      <c r="D119" s="112">
        <v>52582.400999999998</v>
      </c>
      <c r="E119" s="112">
        <v>51871.209000000003</v>
      </c>
      <c r="F119" s="39">
        <f t="shared" si="16"/>
        <v>101.37107272745465</v>
      </c>
      <c r="G119" s="164">
        <f t="shared" si="7"/>
        <v>0.54145906433688318</v>
      </c>
      <c r="H119" s="112">
        <v>440939.54200000002</v>
      </c>
      <c r="I119" s="112">
        <v>345829.08399999997</v>
      </c>
      <c r="J119" s="162">
        <f t="shared" si="8"/>
        <v>127.50215710602295</v>
      </c>
      <c r="K119" s="163">
        <f t="shared" si="10"/>
        <v>0.37323170666163824</v>
      </c>
      <c r="L119" s="164">
        <f t="shared" si="9"/>
        <v>11.925081783660945</v>
      </c>
      <c r="M119" s="175"/>
    </row>
    <row r="120" spans="1:13" ht="18.75" x14ac:dyDescent="0.4">
      <c r="A120" s="11"/>
      <c r="B120" s="169">
        <v>204</v>
      </c>
      <c r="C120" s="56" t="s">
        <v>127</v>
      </c>
      <c r="D120" s="112">
        <v>7203.576</v>
      </c>
      <c r="E120" s="112">
        <v>5777.8469999999998</v>
      </c>
      <c r="F120" s="39">
        <f t="shared" si="16"/>
        <v>124.6757832112896</v>
      </c>
      <c r="G120" s="164">
        <f t="shared" si="7"/>
        <v>7.4177699128642444E-2</v>
      </c>
      <c r="H120" s="112">
        <v>312085.36599999998</v>
      </c>
      <c r="I120" s="112">
        <v>263207.30499999999</v>
      </c>
      <c r="J120" s="162">
        <f t="shared" si="8"/>
        <v>118.57017646223763</v>
      </c>
      <c r="K120" s="163">
        <f t="shared" si="10"/>
        <v>0.26416354779155188</v>
      </c>
      <c r="L120" s="164">
        <f t="shared" si="9"/>
        <v>2.3082069154117275</v>
      </c>
      <c r="M120" s="175"/>
    </row>
    <row r="121" spans="1:13" ht="18.75" x14ac:dyDescent="0.4">
      <c r="A121" s="11"/>
      <c r="B121" s="169">
        <v>205</v>
      </c>
      <c r="C121" s="56" t="s">
        <v>128</v>
      </c>
      <c r="D121" s="112">
        <v>65987.144</v>
      </c>
      <c r="E121" s="112">
        <v>57662.014000000003</v>
      </c>
      <c r="F121" s="39">
        <f t="shared" si="16"/>
        <v>114.43780649076878</v>
      </c>
      <c r="G121" s="164">
        <f t="shared" si="7"/>
        <v>0.67949231242793906</v>
      </c>
      <c r="H121" s="112">
        <v>902603.42599999998</v>
      </c>
      <c r="I121" s="112">
        <v>756180.84</v>
      </c>
      <c r="J121" s="162">
        <f t="shared" si="8"/>
        <v>119.36343507460465</v>
      </c>
      <c r="K121" s="163">
        <f t="shared" si="10"/>
        <v>0.76400545888130311</v>
      </c>
      <c r="L121" s="164">
        <f t="shared" si="9"/>
        <v>7.3107570943343623</v>
      </c>
      <c r="M121" s="175"/>
    </row>
    <row r="122" spans="1:13" ht="18.75" x14ac:dyDescent="0.4">
      <c r="A122" s="11"/>
      <c r="B122" s="169">
        <v>206</v>
      </c>
      <c r="C122" s="56" t="s">
        <v>129</v>
      </c>
      <c r="D122" s="112">
        <v>38839.637999999999</v>
      </c>
      <c r="E122" s="112">
        <v>17356.345000000001</v>
      </c>
      <c r="F122" s="39">
        <f t="shared" si="16"/>
        <v>223.77774813764071</v>
      </c>
      <c r="G122" s="164">
        <f t="shared" si="7"/>
        <v>0.39994510807262773</v>
      </c>
      <c r="H122" s="112">
        <v>860225.93200000003</v>
      </c>
      <c r="I122" s="112">
        <v>745872.53099999996</v>
      </c>
      <c r="J122" s="162">
        <f t="shared" si="8"/>
        <v>115.33149382062444</v>
      </c>
      <c r="K122" s="163">
        <f t="shared" si="10"/>
        <v>0.72813517984503717</v>
      </c>
      <c r="L122" s="164">
        <f t="shared" si="9"/>
        <v>4.5150508203930775</v>
      </c>
      <c r="M122" s="175"/>
    </row>
    <row r="123" spans="1:13" ht="18.75" x14ac:dyDescent="0.4">
      <c r="A123" s="11"/>
      <c r="B123" s="169">
        <v>207</v>
      </c>
      <c r="C123" s="56" t="s">
        <v>130</v>
      </c>
      <c r="D123" s="112">
        <v>23018.571</v>
      </c>
      <c r="E123" s="112">
        <v>19489.776999999998</v>
      </c>
      <c r="F123" s="39">
        <f t="shared" si="16"/>
        <v>118.10587160643244</v>
      </c>
      <c r="G123" s="164">
        <f t="shared" si="7"/>
        <v>0.2370301408646614</v>
      </c>
      <c r="H123" s="112">
        <v>451222.97700000001</v>
      </c>
      <c r="I123" s="112">
        <v>356676.84100000001</v>
      </c>
      <c r="J123" s="162">
        <f t="shared" si="8"/>
        <v>126.50750627232341</v>
      </c>
      <c r="K123" s="163">
        <f t="shared" si="10"/>
        <v>0.38193608363355885</v>
      </c>
      <c r="L123" s="164">
        <f t="shared" si="9"/>
        <v>5.1013738602234344</v>
      </c>
      <c r="M123" s="175"/>
    </row>
    <row r="124" spans="1:13" ht="18.75" x14ac:dyDescent="0.4">
      <c r="A124" s="11"/>
      <c r="B124" s="169">
        <v>208</v>
      </c>
      <c r="C124" s="56" t="s">
        <v>131</v>
      </c>
      <c r="D124" s="112">
        <v>57584.521000000001</v>
      </c>
      <c r="E124" s="112">
        <v>49056.021999999997</v>
      </c>
      <c r="F124" s="39">
        <f t="shared" si="16"/>
        <v>117.38522336768359</v>
      </c>
      <c r="G124" s="164">
        <f t="shared" si="7"/>
        <v>0.59296761403016951</v>
      </c>
      <c r="H124" s="112">
        <v>922411.96799999999</v>
      </c>
      <c r="I124" s="112">
        <v>700331.46</v>
      </c>
      <c r="J124" s="162">
        <f t="shared" si="8"/>
        <v>131.71077135389578</v>
      </c>
      <c r="K124" s="163">
        <f t="shared" si="10"/>
        <v>0.78077232878733382</v>
      </c>
      <c r="L124" s="164">
        <f t="shared" si="9"/>
        <v>6.2428202362612888</v>
      </c>
      <c r="M124" s="175"/>
    </row>
    <row r="125" spans="1:13" ht="18.75" x14ac:dyDescent="0.4">
      <c r="A125" s="11"/>
      <c r="B125" s="169">
        <v>209</v>
      </c>
      <c r="C125" s="56" t="s">
        <v>132</v>
      </c>
      <c r="D125" s="112">
        <v>535.43399999999997</v>
      </c>
      <c r="E125" s="112">
        <v>900.40200000000004</v>
      </c>
      <c r="F125" s="39">
        <f t="shared" si="16"/>
        <v>59.466105139704261</v>
      </c>
      <c r="G125" s="164">
        <f t="shared" si="7"/>
        <v>5.513548014936683E-3</v>
      </c>
      <c r="H125" s="112">
        <v>10979.368</v>
      </c>
      <c r="I125" s="112">
        <v>11193.682000000001</v>
      </c>
      <c r="J125" s="162">
        <f t="shared" si="8"/>
        <v>98.085402104508589</v>
      </c>
      <c r="K125" s="163">
        <f t="shared" si="10"/>
        <v>9.2934469839544964E-3</v>
      </c>
      <c r="L125" s="164">
        <f t="shared" si="9"/>
        <v>4.876728788032243</v>
      </c>
      <c r="M125" s="175"/>
    </row>
    <row r="126" spans="1:13" ht="18.75" x14ac:dyDescent="0.4">
      <c r="A126" s="11"/>
      <c r="B126" s="169">
        <v>210</v>
      </c>
      <c r="C126" s="56" t="s">
        <v>133</v>
      </c>
      <c r="D126" s="112">
        <v>57835.845999999998</v>
      </c>
      <c r="E126" s="112">
        <v>45801.855000000003</v>
      </c>
      <c r="F126" s="39">
        <f t="shared" si="16"/>
        <v>126.27402536425652</v>
      </c>
      <c r="G126" s="164">
        <f t="shared" si="7"/>
        <v>0.59555559397700508</v>
      </c>
      <c r="H126" s="112">
        <v>1328768.5279999999</v>
      </c>
      <c r="I126" s="112">
        <v>1275337.892</v>
      </c>
      <c r="J126" s="162">
        <f t="shared" si="8"/>
        <v>104.18952783690992</v>
      </c>
      <c r="K126" s="163">
        <f t="shared" si="10"/>
        <v>1.1247313933657435</v>
      </c>
      <c r="L126" s="164">
        <f t="shared" si="9"/>
        <v>4.3525899945155837</v>
      </c>
      <c r="M126" s="175"/>
    </row>
    <row r="127" spans="1:13" ht="18.75" x14ac:dyDescent="0.4">
      <c r="A127" s="11"/>
      <c r="B127" s="169">
        <v>211</v>
      </c>
      <c r="C127" s="56" t="s">
        <v>134</v>
      </c>
      <c r="D127" s="112"/>
      <c r="E127" s="112"/>
      <c r="F127" s="39"/>
      <c r="G127" s="164"/>
      <c r="H127" s="112">
        <v>297.57400000000001</v>
      </c>
      <c r="I127" s="112">
        <v>223.44900000000001</v>
      </c>
      <c r="J127" s="162">
        <f t="shared" si="8"/>
        <v>133.1731178031676</v>
      </c>
      <c r="K127" s="163">
        <f t="shared" si="10"/>
        <v>2.5188045366575525E-4</v>
      </c>
      <c r="L127" s="164">
        <f t="shared" si="9"/>
        <v>0</v>
      </c>
      <c r="M127" s="175"/>
    </row>
    <row r="128" spans="1:13" ht="18.75" x14ac:dyDescent="0.4">
      <c r="A128" s="11"/>
      <c r="B128" s="169">
        <v>212</v>
      </c>
      <c r="C128" s="56" t="s">
        <v>135</v>
      </c>
      <c r="D128" s="112">
        <v>7.07</v>
      </c>
      <c r="E128" s="112"/>
      <c r="F128" s="39" t="s">
        <v>345</v>
      </c>
      <c r="G128" s="164">
        <f t="shared" si="7"/>
        <v>7.2802221124550093E-5</v>
      </c>
      <c r="H128" s="112">
        <v>108.64100000000001</v>
      </c>
      <c r="I128" s="112">
        <v>22.988</v>
      </c>
      <c r="J128" s="162">
        <f t="shared" si="8"/>
        <v>472.59874717243787</v>
      </c>
      <c r="K128" s="163">
        <f t="shared" si="10"/>
        <v>9.1958787954261168E-5</v>
      </c>
      <c r="L128" s="164">
        <f t="shared" si="9"/>
        <v>6.5076720575105167</v>
      </c>
      <c r="M128" s="175"/>
    </row>
    <row r="129" spans="1:13" ht="18.75" x14ac:dyDescent="0.4">
      <c r="A129" s="11"/>
      <c r="B129" s="169">
        <v>213</v>
      </c>
      <c r="C129" s="56" t="s">
        <v>136</v>
      </c>
      <c r="D129" s="112">
        <v>459405.723</v>
      </c>
      <c r="E129" s="112">
        <v>380154.98800000001</v>
      </c>
      <c r="F129" s="39">
        <f t="shared" ref="F129:F146" si="17">D129/E129*100</f>
        <v>120.84695387450762</v>
      </c>
      <c r="G129" s="164">
        <f t="shared" si="7"/>
        <v>4.7306587032149654</v>
      </c>
      <c r="H129" s="112">
        <v>2986367.2590000001</v>
      </c>
      <c r="I129" s="112">
        <v>2595461.3689999999</v>
      </c>
      <c r="J129" s="162">
        <f t="shared" si="8"/>
        <v>115.06113304821066</v>
      </c>
      <c r="K129" s="163">
        <f t="shared" si="10"/>
        <v>2.5277999422311019</v>
      </c>
      <c r="L129" s="164">
        <f t="shared" si="9"/>
        <v>15.383430206565896</v>
      </c>
      <c r="M129" s="175"/>
    </row>
    <row r="130" spans="1:13" ht="18.75" x14ac:dyDescent="0.4">
      <c r="A130" s="11"/>
      <c r="B130" s="169">
        <v>215</v>
      </c>
      <c r="C130" s="56" t="s">
        <v>137</v>
      </c>
      <c r="D130" s="112">
        <v>9662.2060000000001</v>
      </c>
      <c r="E130" s="112">
        <v>8154.8969999999999</v>
      </c>
      <c r="F130" s="39">
        <f t="shared" si="17"/>
        <v>118.48348299187592</v>
      </c>
      <c r="G130" s="164">
        <f t="shared" si="7"/>
        <v>9.9495057675099668E-2</v>
      </c>
      <c r="H130" s="112">
        <v>1039195.103</v>
      </c>
      <c r="I130" s="112">
        <v>909609.16200000001</v>
      </c>
      <c r="J130" s="162">
        <f t="shared" si="8"/>
        <v>114.24633198670442</v>
      </c>
      <c r="K130" s="163">
        <f t="shared" si="10"/>
        <v>0.8796229979462965</v>
      </c>
      <c r="L130" s="164">
        <f t="shared" si="9"/>
        <v>0.9297778609720796</v>
      </c>
      <c r="M130" s="175"/>
    </row>
    <row r="131" spans="1:13" ht="18.75" x14ac:dyDescent="0.4">
      <c r="A131" s="11"/>
      <c r="B131" s="169">
        <v>217</v>
      </c>
      <c r="C131" s="56" t="s">
        <v>138</v>
      </c>
      <c r="D131" s="112">
        <v>17150.510999999999</v>
      </c>
      <c r="E131" s="112">
        <v>19834.024000000001</v>
      </c>
      <c r="F131" s="39">
        <f t="shared" si="17"/>
        <v>86.470153509948346</v>
      </c>
      <c r="G131" s="164">
        <f t="shared" ref="G131:G178" si="18">D131/$D$7*100</f>
        <v>0.1766047092250394</v>
      </c>
      <c r="H131" s="112">
        <v>55521.614999999998</v>
      </c>
      <c r="I131" s="112">
        <v>49759.057999999997</v>
      </c>
      <c r="J131" s="162">
        <f t="shared" si="8"/>
        <v>111.58092060344069</v>
      </c>
      <c r="K131" s="163">
        <f t="shared" si="10"/>
        <v>4.6996073495854468E-2</v>
      </c>
      <c r="L131" s="164">
        <f t="shared" si="9"/>
        <v>30.889791300199025</v>
      </c>
      <c r="M131" s="175"/>
    </row>
    <row r="132" spans="1:13" ht="18.75" x14ac:dyDescent="0.4">
      <c r="A132" s="11"/>
      <c r="B132" s="169">
        <v>218</v>
      </c>
      <c r="C132" s="56" t="s">
        <v>139</v>
      </c>
      <c r="D132" s="112">
        <v>54508.843999999997</v>
      </c>
      <c r="E132" s="112">
        <v>64062.510999999999</v>
      </c>
      <c r="F132" s="39">
        <f t="shared" si="17"/>
        <v>85.08696138994614</v>
      </c>
      <c r="G132" s="164">
        <f t="shared" si="18"/>
        <v>0.5612963103439329</v>
      </c>
      <c r="H132" s="112">
        <v>902307.22199999995</v>
      </c>
      <c r="I132" s="112">
        <v>590989.91200000001</v>
      </c>
      <c r="J132" s="162">
        <f t="shared" si="8"/>
        <v>152.67726295808581</v>
      </c>
      <c r="K132" s="163">
        <f t="shared" si="10"/>
        <v>0.76375473805926353</v>
      </c>
      <c r="L132" s="164">
        <f t="shared" si="9"/>
        <v>6.041051503409113</v>
      </c>
      <c r="M132" s="175"/>
    </row>
    <row r="133" spans="1:13" ht="18.75" x14ac:dyDescent="0.4">
      <c r="A133" s="11"/>
      <c r="B133" s="169">
        <v>219</v>
      </c>
      <c r="C133" s="56" t="s">
        <v>140</v>
      </c>
      <c r="D133" s="112"/>
      <c r="E133" s="112"/>
      <c r="F133" s="39"/>
      <c r="G133" s="164"/>
      <c r="H133" s="112">
        <v>9.8550000000000004</v>
      </c>
      <c r="I133" s="112">
        <v>5.6050000000000004</v>
      </c>
      <c r="J133" s="162">
        <f t="shared" si="8"/>
        <v>175.82515611061552</v>
      </c>
      <c r="K133" s="163">
        <f t="shared" si="10"/>
        <v>8.3417296903493511E-6</v>
      </c>
      <c r="L133" s="164">
        <f t="shared" si="9"/>
        <v>0</v>
      </c>
      <c r="M133" s="175"/>
    </row>
    <row r="134" spans="1:13" ht="18.75" x14ac:dyDescent="0.4">
      <c r="A134" s="11"/>
      <c r="B134" s="169">
        <v>220</v>
      </c>
      <c r="C134" s="56" t="s">
        <v>141</v>
      </c>
      <c r="D134" s="112">
        <v>114045.93700000001</v>
      </c>
      <c r="E134" s="112">
        <v>86195.274000000005</v>
      </c>
      <c r="F134" s="39">
        <f t="shared" si="17"/>
        <v>132.31112531761312</v>
      </c>
      <c r="G134" s="164">
        <f t="shared" si="18"/>
        <v>1.1743702296789971</v>
      </c>
      <c r="H134" s="112">
        <v>1540834.2949999999</v>
      </c>
      <c r="I134" s="112">
        <v>1271344.906</v>
      </c>
      <c r="J134" s="162">
        <f t="shared" si="8"/>
        <v>121.19718950602379</v>
      </c>
      <c r="K134" s="163">
        <f t="shared" si="10"/>
        <v>1.3042337074084231</v>
      </c>
      <c r="L134" s="164">
        <f t="shared" si="9"/>
        <v>7.4015705238440326</v>
      </c>
      <c r="M134" s="175"/>
    </row>
    <row r="135" spans="1:13" ht="18.75" x14ac:dyDescent="0.4">
      <c r="A135" s="11"/>
      <c r="B135" s="169">
        <v>221</v>
      </c>
      <c r="C135" s="56" t="s">
        <v>142</v>
      </c>
      <c r="D135" s="112">
        <v>79.165999999999997</v>
      </c>
      <c r="E135" s="112">
        <v>94.162999999999997</v>
      </c>
      <c r="F135" s="39">
        <f t="shared" si="17"/>
        <v>84.073362148614635</v>
      </c>
      <c r="G135" s="164">
        <f t="shared" si="18"/>
        <v>8.1519952440539353E-4</v>
      </c>
      <c r="H135" s="112">
        <v>24986.448</v>
      </c>
      <c r="I135" s="112">
        <v>18943.442999999999</v>
      </c>
      <c r="J135" s="162">
        <f t="shared" si="8"/>
        <v>131.90024643355486</v>
      </c>
      <c r="K135" s="163">
        <f t="shared" si="10"/>
        <v>2.1149690019073582E-2</v>
      </c>
      <c r="L135" s="164">
        <f t="shared" si="9"/>
        <v>0.31683575032353539</v>
      </c>
      <c r="M135" s="175"/>
    </row>
    <row r="136" spans="1:13" ht="18.75" x14ac:dyDescent="0.4">
      <c r="A136" s="11"/>
      <c r="B136" s="169">
        <v>222</v>
      </c>
      <c r="C136" s="56" t="s">
        <v>143</v>
      </c>
      <c r="D136" s="112">
        <v>26968.164000000001</v>
      </c>
      <c r="E136" s="112">
        <v>19902.918000000001</v>
      </c>
      <c r="F136" s="39">
        <f t="shared" si="17"/>
        <v>135.49854347990581</v>
      </c>
      <c r="G136" s="164">
        <f t="shared" si="18"/>
        <v>0.27770045811189975</v>
      </c>
      <c r="H136" s="112">
        <v>290243.28399999999</v>
      </c>
      <c r="I136" s="112">
        <v>215993.34099999999</v>
      </c>
      <c r="J136" s="162">
        <f t="shared" si="8"/>
        <v>134.37603337965868</v>
      </c>
      <c r="K136" s="163">
        <f t="shared" si="10"/>
        <v>0.24567539518694048</v>
      </c>
      <c r="L136" s="164">
        <f t="shared" si="9"/>
        <v>9.2915721005968237</v>
      </c>
      <c r="M136" s="175"/>
    </row>
    <row r="137" spans="1:13" ht="18.75" x14ac:dyDescent="0.4">
      <c r="A137" s="11"/>
      <c r="B137" s="169">
        <v>225</v>
      </c>
      <c r="C137" s="56" t="s">
        <v>144</v>
      </c>
      <c r="D137" s="112">
        <v>52965.09</v>
      </c>
      <c r="E137" s="112">
        <v>50518.411</v>
      </c>
      <c r="F137" s="39">
        <f t="shared" si="17"/>
        <v>104.84314322554602</v>
      </c>
      <c r="G137" s="164">
        <f t="shared" si="18"/>
        <v>0.54539974456318197</v>
      </c>
      <c r="H137" s="112">
        <v>300341.283</v>
      </c>
      <c r="I137" s="112">
        <v>247523.68100000001</v>
      </c>
      <c r="J137" s="162">
        <f t="shared" si="8"/>
        <v>121.33840357682786</v>
      </c>
      <c r="K137" s="163">
        <f t="shared" si="10"/>
        <v>0.25422281051635887</v>
      </c>
      <c r="L137" s="164">
        <f t="shared" si="9"/>
        <v>17.634968283730746</v>
      </c>
      <c r="M137" s="175"/>
    </row>
    <row r="138" spans="1:13" ht="18.75" x14ac:dyDescent="0.4">
      <c r="A138" s="11"/>
      <c r="B138" s="169">
        <v>228</v>
      </c>
      <c r="C138" s="56" t="s">
        <v>145</v>
      </c>
      <c r="D138" s="112">
        <v>1254.7280000000001</v>
      </c>
      <c r="E138" s="112">
        <v>1167.6769999999999</v>
      </c>
      <c r="F138" s="39">
        <f t="shared" si="17"/>
        <v>107.45505820530849</v>
      </c>
      <c r="G138" s="164">
        <f t="shared" si="18"/>
        <v>1.2920365672866266E-2</v>
      </c>
      <c r="H138" s="112">
        <v>73709.3</v>
      </c>
      <c r="I138" s="112">
        <v>82578.425000000003</v>
      </c>
      <c r="J138" s="162">
        <f t="shared" si="8"/>
        <v>89.259755196348195</v>
      </c>
      <c r="K138" s="163">
        <f t="shared" si="10"/>
        <v>6.2390974760514195E-2</v>
      </c>
      <c r="L138" s="164">
        <f t="shared" si="9"/>
        <v>1.7022655214470901</v>
      </c>
      <c r="M138" s="175"/>
    </row>
    <row r="139" spans="1:13" ht="18.75" x14ac:dyDescent="0.4">
      <c r="A139" s="11"/>
      <c r="B139" s="169">
        <v>230</v>
      </c>
      <c r="C139" s="56" t="s">
        <v>146</v>
      </c>
      <c r="D139" s="112">
        <v>1035.08</v>
      </c>
      <c r="E139" s="112">
        <v>648.16099999999994</v>
      </c>
      <c r="F139" s="39">
        <f t="shared" si="17"/>
        <v>159.69489062131169</v>
      </c>
      <c r="G139" s="164">
        <f t="shared" si="18"/>
        <v>1.0658574687637808E-2</v>
      </c>
      <c r="H139" s="112">
        <v>99535.994000000006</v>
      </c>
      <c r="I139" s="112">
        <v>66013.442999999999</v>
      </c>
      <c r="J139" s="162">
        <f t="shared" si="8"/>
        <v>150.78140069137132</v>
      </c>
      <c r="K139" s="163">
        <f t="shared" si="10"/>
        <v>8.4251888017071022E-2</v>
      </c>
      <c r="L139" s="164">
        <f t="shared" si="9"/>
        <v>1.039905222627304</v>
      </c>
      <c r="M139" s="175"/>
    </row>
    <row r="140" spans="1:13" ht="18.75" x14ac:dyDescent="0.4">
      <c r="A140" s="11"/>
      <c r="B140" s="169">
        <v>233</v>
      </c>
      <c r="C140" s="56" t="s">
        <v>147</v>
      </c>
      <c r="D140" s="112"/>
      <c r="E140" s="112">
        <v>3.4649999999999999</v>
      </c>
      <c r="F140" s="39" t="s">
        <v>344</v>
      </c>
      <c r="G140" s="164"/>
      <c r="H140" s="112">
        <v>82.087000000000003</v>
      </c>
      <c r="I140" s="112">
        <v>80.099000000000004</v>
      </c>
      <c r="J140" s="162">
        <f t="shared" si="8"/>
        <v>102.481928613341</v>
      </c>
      <c r="K140" s="163">
        <f t="shared" si="10"/>
        <v>6.9482249121431474E-5</v>
      </c>
      <c r="L140" s="164">
        <f t="shared" si="9"/>
        <v>0</v>
      </c>
      <c r="M140" s="175"/>
    </row>
    <row r="141" spans="1:13" ht="18.75" x14ac:dyDescent="0.4">
      <c r="A141" s="11"/>
      <c r="B141" s="169">
        <v>234</v>
      </c>
      <c r="C141" s="56" t="s">
        <v>148</v>
      </c>
      <c r="D141" s="112">
        <v>12050.643</v>
      </c>
      <c r="E141" s="112">
        <v>7800.8220000000001</v>
      </c>
      <c r="F141" s="39">
        <f t="shared" si="17"/>
        <v>154.47914335181599</v>
      </c>
      <c r="G141" s="164">
        <f t="shared" si="18"/>
        <v>0.12408961476365087</v>
      </c>
      <c r="H141" s="112">
        <v>134508.40100000001</v>
      </c>
      <c r="I141" s="112">
        <v>88467.997000000003</v>
      </c>
      <c r="J141" s="162">
        <f t="shared" ref="J141:J204" si="19">H141/I141*100</f>
        <v>152.04187453232382</v>
      </c>
      <c r="K141" s="163">
        <f t="shared" si="10"/>
        <v>0.11385415750615083</v>
      </c>
      <c r="L141" s="164">
        <f t="shared" si="9"/>
        <v>8.9590262841649562</v>
      </c>
      <c r="M141" s="175"/>
    </row>
    <row r="142" spans="1:13" ht="18.75" x14ac:dyDescent="0.4">
      <c r="A142" s="11"/>
      <c r="B142" s="169">
        <v>241</v>
      </c>
      <c r="C142" s="56" t="s">
        <v>149</v>
      </c>
      <c r="D142" s="112">
        <v>474.197</v>
      </c>
      <c r="E142" s="112">
        <v>172.042</v>
      </c>
      <c r="F142" s="39">
        <f t="shared" si="17"/>
        <v>275.62862556817521</v>
      </c>
      <c r="G142" s="164">
        <f t="shared" si="18"/>
        <v>4.8829695686843392E-3</v>
      </c>
      <c r="H142" s="112">
        <v>9473.0859999999993</v>
      </c>
      <c r="I142" s="112">
        <v>8221.2720000000008</v>
      </c>
      <c r="J142" s="162">
        <f t="shared" si="19"/>
        <v>115.22652455727042</v>
      </c>
      <c r="K142" s="163">
        <f t="shared" si="10"/>
        <v>8.0184599437273223E-3</v>
      </c>
      <c r="L142" s="164">
        <f t="shared" si="9"/>
        <v>5.0057288617457925</v>
      </c>
      <c r="M142" s="175"/>
    </row>
    <row r="143" spans="1:13" ht="18.75" x14ac:dyDescent="0.4">
      <c r="A143" s="11"/>
      <c r="B143" s="169">
        <v>242</v>
      </c>
      <c r="C143" s="56" t="s">
        <v>150</v>
      </c>
      <c r="D143" s="112">
        <v>1743.683</v>
      </c>
      <c r="E143" s="112">
        <v>940.78099999999995</v>
      </c>
      <c r="F143" s="39">
        <f t="shared" si="17"/>
        <v>185.34419806522453</v>
      </c>
      <c r="G143" s="164">
        <f t="shared" si="18"/>
        <v>1.7955303442308185E-2</v>
      </c>
      <c r="H143" s="112">
        <v>26012.634999999998</v>
      </c>
      <c r="I143" s="112">
        <v>15387.655000000001</v>
      </c>
      <c r="J143" s="162">
        <f t="shared" si="19"/>
        <v>169.04872769762514</v>
      </c>
      <c r="K143" s="163">
        <f t="shared" si="10"/>
        <v>2.2018302354512499E-2</v>
      </c>
      <c r="L143" s="164">
        <f t="shared" si="9"/>
        <v>6.7032155719710831</v>
      </c>
      <c r="M143" s="175"/>
    </row>
    <row r="144" spans="1:13" ht="18.75" x14ac:dyDescent="0.4">
      <c r="A144" s="11"/>
      <c r="B144" s="169">
        <v>243</v>
      </c>
      <c r="C144" s="56" t="s">
        <v>151</v>
      </c>
      <c r="D144" s="112">
        <v>75.995000000000005</v>
      </c>
      <c r="E144" s="112">
        <v>56.185000000000002</v>
      </c>
      <c r="F144" s="39">
        <f t="shared" si="17"/>
        <v>135.25852095755096</v>
      </c>
      <c r="G144" s="164">
        <f t="shared" si="18"/>
        <v>7.8254664700992715E-4</v>
      </c>
      <c r="H144" s="112">
        <v>1498.3589999999999</v>
      </c>
      <c r="I144" s="112">
        <v>1016.625</v>
      </c>
      <c r="J144" s="162">
        <f t="shared" si="19"/>
        <v>147.38561416451492</v>
      </c>
      <c r="K144" s="163">
        <f t="shared" si="10"/>
        <v>1.2682806450636389E-3</v>
      </c>
      <c r="L144" s="164">
        <f t="shared" si="9"/>
        <v>5.0718819722109325</v>
      </c>
      <c r="M144" s="175"/>
    </row>
    <row r="145" spans="1:13" ht="18.75" x14ac:dyDescent="0.4">
      <c r="A145" s="11"/>
      <c r="B145" s="169">
        <v>244</v>
      </c>
      <c r="C145" s="56" t="s">
        <v>152</v>
      </c>
      <c r="D145" s="112">
        <v>731.33500000000004</v>
      </c>
      <c r="E145" s="112">
        <v>1307.704</v>
      </c>
      <c r="F145" s="39">
        <f t="shared" si="17"/>
        <v>55.925117610713137</v>
      </c>
      <c r="G145" s="164">
        <f t="shared" si="18"/>
        <v>7.5308079754063421E-3</v>
      </c>
      <c r="H145" s="112">
        <v>1780.963</v>
      </c>
      <c r="I145" s="112">
        <v>2196.4929999999999</v>
      </c>
      <c r="J145" s="162">
        <f t="shared" si="19"/>
        <v>81.082115900210013</v>
      </c>
      <c r="K145" s="163">
        <f t="shared" si="10"/>
        <v>1.5074897954859107E-3</v>
      </c>
      <c r="L145" s="164">
        <f t="shared" ref="L145:L210" si="20">D145/H145*100</f>
        <v>41.064019858919025</v>
      </c>
      <c r="M145" s="175"/>
    </row>
    <row r="146" spans="1:13" ht="18.75" x14ac:dyDescent="0.4">
      <c r="A146" s="11"/>
      <c r="B146" s="169">
        <v>247</v>
      </c>
      <c r="C146" s="56" t="s">
        <v>153</v>
      </c>
      <c r="D146" s="112">
        <v>33.584000000000003</v>
      </c>
      <c r="E146" s="112">
        <v>22.456</v>
      </c>
      <c r="F146" s="39">
        <f t="shared" si="17"/>
        <v>149.55468471677952</v>
      </c>
      <c r="G146" s="164">
        <f t="shared" si="18"/>
        <v>3.4582599635741028E-4</v>
      </c>
      <c r="H146" s="112">
        <v>46.63</v>
      </c>
      <c r="I146" s="112">
        <v>51.389000000000003</v>
      </c>
      <c r="J146" s="162">
        <f t="shared" si="19"/>
        <v>90.739263266457797</v>
      </c>
      <c r="K146" s="163">
        <f t="shared" ref="K146:K211" si="21">H146/$H$7*100</f>
        <v>3.9469797611465269E-5</v>
      </c>
      <c r="L146" s="164">
        <f t="shared" si="20"/>
        <v>72.02230323825863</v>
      </c>
      <c r="M146" s="175"/>
    </row>
    <row r="147" spans="1:13" ht="18.75" x14ac:dyDescent="0.4">
      <c r="A147" s="11"/>
      <c r="B147" s="169">
        <v>248</v>
      </c>
      <c r="C147" s="56" t="s">
        <v>283</v>
      </c>
      <c r="D147" s="112">
        <v>0.29699999999999999</v>
      </c>
      <c r="E147" s="112"/>
      <c r="F147" s="39" t="s">
        <v>345</v>
      </c>
      <c r="G147" s="164">
        <f t="shared" si="18"/>
        <v>3.0583111278629955E-6</v>
      </c>
      <c r="H147" s="112">
        <v>23.419</v>
      </c>
      <c r="I147" s="112">
        <v>45.042999999999999</v>
      </c>
      <c r="J147" s="162">
        <f t="shared" si="19"/>
        <v>51.992540461336944</v>
      </c>
      <c r="K147" s="163">
        <f t="shared" si="21"/>
        <v>1.9822929235747483E-5</v>
      </c>
      <c r="L147" s="164">
        <f t="shared" si="20"/>
        <v>1.2682010333489901</v>
      </c>
      <c r="M147" s="175"/>
    </row>
    <row r="148" spans="1:13" ht="18.75" x14ac:dyDescent="0.4">
      <c r="A148" s="11"/>
      <c r="B148" s="169">
        <v>249</v>
      </c>
      <c r="C148" s="56" t="s">
        <v>155</v>
      </c>
      <c r="D148" s="112"/>
      <c r="E148" s="112"/>
      <c r="F148" s="39"/>
      <c r="G148" s="164"/>
      <c r="H148" s="112">
        <v>1130.278</v>
      </c>
      <c r="I148" s="112">
        <v>949.35599999999999</v>
      </c>
      <c r="J148" s="162">
        <f t="shared" si="19"/>
        <v>119.05733992306364</v>
      </c>
      <c r="K148" s="163">
        <f t="shared" si="21"/>
        <v>9.5671979208002882E-4</v>
      </c>
      <c r="L148" s="164">
        <f t="shared" si="20"/>
        <v>0</v>
      </c>
      <c r="M148" s="175"/>
    </row>
    <row r="149" spans="1:13" ht="18.75" x14ac:dyDescent="0.4">
      <c r="A149" s="11"/>
      <c r="B149" s="44">
        <v>250</v>
      </c>
      <c r="C149" s="56" t="s">
        <v>288</v>
      </c>
      <c r="D149" s="112"/>
      <c r="E149" s="112"/>
      <c r="F149" s="39"/>
      <c r="G149" s="164"/>
      <c r="H149" s="112">
        <v>1.669</v>
      </c>
      <c r="I149" s="112"/>
      <c r="J149" s="162" t="s">
        <v>345</v>
      </c>
      <c r="K149" s="163">
        <f t="shared" si="21"/>
        <v>1.4127191124498293E-6</v>
      </c>
      <c r="L149" s="164">
        <f t="shared" si="20"/>
        <v>0</v>
      </c>
      <c r="M149" s="175"/>
    </row>
    <row r="150" spans="1:13" ht="18.75" x14ac:dyDescent="0.4">
      <c r="A150" s="11"/>
      <c r="B150" s="14"/>
      <c r="C150" s="15" t="s">
        <v>156</v>
      </c>
      <c r="D150" s="115">
        <f>D119+D120+D122+D123+D124+D125+D126+D129+D131+D132+D134+D135+D136+D137+D139+D140+D142+D143</f>
        <v>965976.38199999987</v>
      </c>
      <c r="E150" s="121">
        <f>E119+E120+E122+E123+E124+E125+E126+E129+E131+E132+E134+E135+E136+E137+E139+E140+E142+E143</f>
        <v>812780.19499999972</v>
      </c>
      <c r="F150" s="34">
        <f t="shared" ref="F150:F158" si="22">D150/E150*100</f>
        <v>118.84841534555358</v>
      </c>
      <c r="G150" s="33">
        <f t="shared" si="18"/>
        <v>9.9469909707859774</v>
      </c>
      <c r="H150" s="115">
        <f>H119+H120+H122+H123+H124+H125+H126+H129+H131+H132+H134+H135+H136+H137+H139+H140+H142+H143</f>
        <v>10562338.889</v>
      </c>
      <c r="I150" s="121">
        <f>I119+I120+I121+I122+I123+I124+I125+I126+I129+I131+I132+I134+I135+I136+I137+I139+I140+I142+I143</f>
        <v>9534347.8139999975</v>
      </c>
      <c r="J150" s="34">
        <f t="shared" si="19"/>
        <v>110.78197581055859</v>
      </c>
      <c r="K150" s="32">
        <f t="shared" si="21"/>
        <v>8.9404541765502668</v>
      </c>
      <c r="L150" s="33">
        <f t="shared" si="20"/>
        <v>9.1454780248151515</v>
      </c>
      <c r="M150" s="175"/>
    </row>
    <row r="151" spans="1:13" ht="18.75" x14ac:dyDescent="0.4">
      <c r="A151" s="11"/>
      <c r="B151" s="14"/>
      <c r="C151" s="15" t="s">
        <v>157</v>
      </c>
      <c r="D151" s="116">
        <f>D117+D118+D130</f>
        <v>17859.826000000001</v>
      </c>
      <c r="E151" s="123">
        <f>E117+E118+E130</f>
        <v>16700.594000000001</v>
      </c>
      <c r="F151" s="34">
        <f t="shared" si="22"/>
        <v>106.94126208924067</v>
      </c>
      <c r="G151" s="33">
        <f t="shared" si="18"/>
        <v>0.18390876968854158</v>
      </c>
      <c r="H151" s="116">
        <f>H117+H118+H130</f>
        <v>1281935.6040000001</v>
      </c>
      <c r="I151" s="123">
        <f>I117+I118+I130</f>
        <v>1109327.4350000001</v>
      </c>
      <c r="J151" s="34">
        <f t="shared" si="19"/>
        <v>115.55971335009846</v>
      </c>
      <c r="K151" s="32">
        <f t="shared" si="21"/>
        <v>1.0850898314563904</v>
      </c>
      <c r="L151" s="33">
        <f t="shared" si="20"/>
        <v>1.3931921341658906</v>
      </c>
      <c r="M151" s="175"/>
    </row>
    <row r="152" spans="1:13" ht="18.75" x14ac:dyDescent="0.4">
      <c r="A152" s="11"/>
      <c r="B152" s="14"/>
      <c r="C152" s="15" t="s">
        <v>284</v>
      </c>
      <c r="D152" s="115">
        <f>D153-D150-D151</f>
        <v>80140.796000000089</v>
      </c>
      <c r="E152" s="121">
        <f>E153-E150-E151</f>
        <v>68016.858000000168</v>
      </c>
      <c r="F152" s="34">
        <f t="shared" si="22"/>
        <v>117.82490158542738</v>
      </c>
      <c r="G152" s="33">
        <f t="shared" si="18"/>
        <v>0.82523733401548316</v>
      </c>
      <c r="H152" s="115">
        <f>H153-H150-H151</f>
        <v>1115718.514999999</v>
      </c>
      <c r="I152" s="121">
        <f>I153-I150-I151</f>
        <v>175557.37000000337</v>
      </c>
      <c r="J152" s="34">
        <f t="shared" si="19"/>
        <v>635.52929449784847</v>
      </c>
      <c r="K152" s="32">
        <f t="shared" si="21"/>
        <v>0.94439596779786694</v>
      </c>
      <c r="L152" s="33">
        <f t="shared" si="20"/>
        <v>7.1828866262025031</v>
      </c>
      <c r="M152" s="175"/>
    </row>
    <row r="153" spans="1:13" ht="19.5" thickBot="1" x14ac:dyDescent="0.45">
      <c r="A153" s="20" t="s">
        <v>158</v>
      </c>
      <c r="B153" s="21" t="s">
        <v>159</v>
      </c>
      <c r="C153" s="22"/>
      <c r="D153" s="106">
        <f>SUM(D117:D149)</f>
        <v>1063977.004</v>
      </c>
      <c r="E153" s="122">
        <f>SUM(E117:E149)</f>
        <v>897497.64699999988</v>
      </c>
      <c r="F153" s="37">
        <f t="shared" si="22"/>
        <v>118.54928060886604</v>
      </c>
      <c r="G153" s="36">
        <f t="shared" si="18"/>
        <v>10.956137074490002</v>
      </c>
      <c r="H153" s="106">
        <f>SUM(H117:H149)</f>
        <v>12959993.007999999</v>
      </c>
      <c r="I153" s="122">
        <f>SUM(I117:I149)</f>
        <v>10819232.619000001</v>
      </c>
      <c r="J153" s="37">
        <f t="shared" si="19"/>
        <v>119.78661948020732</v>
      </c>
      <c r="K153" s="35">
        <f t="shared" si="21"/>
        <v>10.969939975804524</v>
      </c>
      <c r="L153" s="36">
        <f t="shared" si="20"/>
        <v>8.2097035341240048</v>
      </c>
      <c r="M153" s="175"/>
    </row>
    <row r="154" spans="1:13" ht="18.75" x14ac:dyDescent="0.4">
      <c r="A154" s="27" t="s">
        <v>160</v>
      </c>
      <c r="B154" s="153">
        <v>150</v>
      </c>
      <c r="C154" s="170" t="s">
        <v>161</v>
      </c>
      <c r="D154" s="114">
        <v>1175.354</v>
      </c>
      <c r="E154" s="114">
        <v>437.70600000000002</v>
      </c>
      <c r="F154" s="39">
        <f t="shared" si="22"/>
        <v>268.52590551648825</v>
      </c>
      <c r="G154" s="160">
        <f t="shared" si="18"/>
        <v>1.2103024300936981E-2</v>
      </c>
      <c r="H154" s="114">
        <v>1402.8150000000001</v>
      </c>
      <c r="I154" s="114">
        <v>545.19200000000001</v>
      </c>
      <c r="J154" s="158">
        <f t="shared" si="19"/>
        <v>257.30660024358394</v>
      </c>
      <c r="K154" s="159">
        <f t="shared" si="21"/>
        <v>1.1874077661661517E-3</v>
      </c>
      <c r="L154" s="160">
        <f t="shared" si="20"/>
        <v>83.78538866493443</v>
      </c>
      <c r="M154" s="175"/>
    </row>
    <row r="155" spans="1:13" ht="18.75" x14ac:dyDescent="0.4">
      <c r="A155" s="11" t="s">
        <v>162</v>
      </c>
      <c r="B155" s="169">
        <v>151</v>
      </c>
      <c r="C155" s="56" t="s">
        <v>163</v>
      </c>
      <c r="D155" s="112">
        <v>989.95899999999995</v>
      </c>
      <c r="E155" s="112">
        <v>425.22</v>
      </c>
      <c r="F155" s="39">
        <f t="shared" si="22"/>
        <v>232.81101547434267</v>
      </c>
      <c r="G155" s="164">
        <f t="shared" si="18"/>
        <v>1.0193948235111525E-2</v>
      </c>
      <c r="H155" s="112">
        <v>3776.5770000000002</v>
      </c>
      <c r="I155" s="112">
        <v>2792.1779999999999</v>
      </c>
      <c r="J155" s="162">
        <f t="shared" si="19"/>
        <v>135.25559616901216</v>
      </c>
      <c r="K155" s="163">
        <f t="shared" si="21"/>
        <v>3.1966701662902572E-3</v>
      </c>
      <c r="L155" s="164">
        <f t="shared" si="20"/>
        <v>26.213128978966932</v>
      </c>
      <c r="M155" s="175"/>
    </row>
    <row r="156" spans="1:13" ht="18.75" x14ac:dyDescent="0.4">
      <c r="A156" s="11"/>
      <c r="B156" s="169">
        <v>152</v>
      </c>
      <c r="C156" s="56" t="s">
        <v>164</v>
      </c>
      <c r="D156" s="112">
        <v>330.113</v>
      </c>
      <c r="E156" s="112">
        <v>164.28</v>
      </c>
      <c r="F156" s="39">
        <f t="shared" si="22"/>
        <v>200.94533722912101</v>
      </c>
      <c r="G156" s="164">
        <f t="shared" si="18"/>
        <v>3.3992870752600573E-3</v>
      </c>
      <c r="H156" s="112">
        <v>7004.5320000000002</v>
      </c>
      <c r="I156" s="112">
        <v>1689.779</v>
      </c>
      <c r="J156" s="162">
        <f t="shared" si="19"/>
        <v>414.52355603898496</v>
      </c>
      <c r="K156" s="163">
        <f t="shared" si="21"/>
        <v>5.9289611924304535E-3</v>
      </c>
      <c r="L156" s="164">
        <f t="shared" si="20"/>
        <v>4.7128487670553865</v>
      </c>
      <c r="M156" s="175"/>
    </row>
    <row r="157" spans="1:13" ht="18.75" x14ac:dyDescent="0.4">
      <c r="A157" s="11"/>
      <c r="B157" s="169">
        <v>153</v>
      </c>
      <c r="C157" s="56" t="s">
        <v>165</v>
      </c>
      <c r="D157" s="112">
        <v>9232.3709999999992</v>
      </c>
      <c r="E157" s="112">
        <v>4358.0360000000001</v>
      </c>
      <c r="F157" s="39">
        <f t="shared" si="22"/>
        <v>211.84705679347303</v>
      </c>
      <c r="G157" s="164">
        <f t="shared" si="18"/>
        <v>9.5068898874948182E-2</v>
      </c>
      <c r="H157" s="112">
        <v>111621.177</v>
      </c>
      <c r="I157" s="112">
        <v>78610.48</v>
      </c>
      <c r="J157" s="162">
        <f t="shared" si="19"/>
        <v>141.99274320675818</v>
      </c>
      <c r="K157" s="163">
        <f t="shared" si="21"/>
        <v>9.4481348173783869E-2</v>
      </c>
      <c r="L157" s="164">
        <f t="shared" si="20"/>
        <v>8.2711643508292347</v>
      </c>
      <c r="M157" s="175"/>
    </row>
    <row r="158" spans="1:13" ht="18.75" x14ac:dyDescent="0.4">
      <c r="A158" s="11"/>
      <c r="B158" s="169">
        <v>154</v>
      </c>
      <c r="C158" s="56" t="s">
        <v>166</v>
      </c>
      <c r="D158" s="111">
        <v>34.634</v>
      </c>
      <c r="E158" s="111">
        <v>7.452</v>
      </c>
      <c r="F158" s="39">
        <f t="shared" si="22"/>
        <v>464.76113794954369</v>
      </c>
      <c r="G158" s="164">
        <f t="shared" si="18"/>
        <v>3.5663820741551174E-4</v>
      </c>
      <c r="H158" s="112">
        <v>228.66900000000001</v>
      </c>
      <c r="I158" s="112">
        <v>62.585000000000001</v>
      </c>
      <c r="J158" s="162">
        <f t="shared" si="19"/>
        <v>365.37349205081091</v>
      </c>
      <c r="K158" s="163">
        <f t="shared" si="21"/>
        <v>1.935560615487058E-4</v>
      </c>
      <c r="L158" s="164">
        <f t="shared" si="20"/>
        <v>15.145909589843834</v>
      </c>
      <c r="M158" s="175"/>
    </row>
    <row r="159" spans="1:13" ht="18.75" x14ac:dyDescent="0.4">
      <c r="A159" s="11"/>
      <c r="B159" s="169">
        <v>155</v>
      </c>
      <c r="C159" s="56" t="s">
        <v>167</v>
      </c>
      <c r="D159" s="111"/>
      <c r="E159" s="111"/>
      <c r="F159" s="39"/>
      <c r="G159" s="164"/>
      <c r="H159" s="112">
        <v>299.262</v>
      </c>
      <c r="I159" s="112">
        <v>221.37700000000001</v>
      </c>
      <c r="J159" s="162">
        <f t="shared" si="19"/>
        <v>135.18206498416728</v>
      </c>
      <c r="K159" s="163">
        <f t="shared" si="21"/>
        <v>2.5330925526061159E-4</v>
      </c>
      <c r="L159" s="164">
        <f t="shared" si="20"/>
        <v>0</v>
      </c>
      <c r="M159" s="175"/>
    </row>
    <row r="160" spans="1:13" ht="18.75" x14ac:dyDescent="0.4">
      <c r="A160" s="11"/>
      <c r="B160" s="169">
        <v>156</v>
      </c>
      <c r="C160" s="56" t="s">
        <v>168</v>
      </c>
      <c r="D160" s="111">
        <v>10.587999999999999</v>
      </c>
      <c r="E160" s="111">
        <v>1.2390000000000001</v>
      </c>
      <c r="F160" s="39">
        <f t="shared" ref="F160:F191" si="23">D160/E160*100</f>
        <v>854.56012913640029</v>
      </c>
      <c r="G160" s="164">
        <f t="shared" si="18"/>
        <v>1.0902827684112254E-4</v>
      </c>
      <c r="H160" s="112">
        <v>23.085999999999999</v>
      </c>
      <c r="I160" s="112">
        <v>9.9770000000000003</v>
      </c>
      <c r="J160" s="162">
        <f t="shared" si="19"/>
        <v>231.39220206474889</v>
      </c>
      <c r="K160" s="163">
        <f t="shared" si="21"/>
        <v>1.9541062570411476E-5</v>
      </c>
      <c r="L160" s="164">
        <f t="shared" si="20"/>
        <v>45.863293771116695</v>
      </c>
      <c r="M160" s="175"/>
    </row>
    <row r="161" spans="1:13" ht="18.75" x14ac:dyDescent="0.4">
      <c r="A161" s="11"/>
      <c r="B161" s="169">
        <v>157</v>
      </c>
      <c r="C161" s="56" t="s">
        <v>169</v>
      </c>
      <c r="D161" s="112">
        <v>770.92100000000005</v>
      </c>
      <c r="E161" s="112">
        <v>338.83100000000002</v>
      </c>
      <c r="F161" s="39">
        <f t="shared" si="23"/>
        <v>227.52375077841168</v>
      </c>
      <c r="G161" s="164">
        <f t="shared" si="18"/>
        <v>7.9384386296406338E-3</v>
      </c>
      <c r="H161" s="112">
        <v>2333.5450000000001</v>
      </c>
      <c r="I161" s="112">
        <v>2657.55</v>
      </c>
      <c r="J161" s="162">
        <f t="shared" si="19"/>
        <v>87.808131549735663</v>
      </c>
      <c r="K161" s="163">
        <f t="shared" si="21"/>
        <v>1.9752208635480744E-3</v>
      </c>
      <c r="L161" s="164">
        <f t="shared" si="20"/>
        <v>33.036474548380255</v>
      </c>
      <c r="M161" s="175"/>
    </row>
    <row r="162" spans="1:13" ht="18.75" x14ac:dyDescent="0.4">
      <c r="A162" s="11"/>
      <c r="B162" s="169">
        <v>223</v>
      </c>
      <c r="C162" s="56" t="s">
        <v>170</v>
      </c>
      <c r="D162" s="112">
        <v>31549.815999999999</v>
      </c>
      <c r="E162" s="112">
        <v>29891.631000000001</v>
      </c>
      <c r="F162" s="39">
        <f t="shared" si="23"/>
        <v>105.54732192432054</v>
      </c>
      <c r="G162" s="164">
        <f t="shared" si="18"/>
        <v>0.32487930422501676</v>
      </c>
      <c r="H162" s="112">
        <v>169099.745</v>
      </c>
      <c r="I162" s="112">
        <v>128314.09699999999</v>
      </c>
      <c r="J162" s="162">
        <f t="shared" si="19"/>
        <v>131.78578889893916</v>
      </c>
      <c r="K162" s="163">
        <f t="shared" si="21"/>
        <v>0.14313387757453111</v>
      </c>
      <c r="L162" s="164">
        <f t="shared" si="20"/>
        <v>18.657518377688863</v>
      </c>
      <c r="M162" s="175"/>
    </row>
    <row r="163" spans="1:13" ht="18.75" x14ac:dyDescent="0.4">
      <c r="A163" s="11"/>
      <c r="B163" s="169">
        <v>224</v>
      </c>
      <c r="C163" s="56" t="s">
        <v>171</v>
      </c>
      <c r="D163" s="112">
        <v>154790.36900000001</v>
      </c>
      <c r="E163" s="112">
        <v>132376.307</v>
      </c>
      <c r="F163" s="39">
        <f t="shared" si="23"/>
        <v>116.93207984718896</v>
      </c>
      <c r="G163" s="164">
        <f t="shared" si="18"/>
        <v>1.5939296565613443</v>
      </c>
      <c r="H163" s="112">
        <v>1969012.855</v>
      </c>
      <c r="I163" s="112">
        <v>1548868.3019999999</v>
      </c>
      <c r="J163" s="162">
        <f t="shared" si="19"/>
        <v>127.12590556972998</v>
      </c>
      <c r="K163" s="163">
        <f t="shared" si="21"/>
        <v>1.6666639262539868</v>
      </c>
      <c r="L163" s="164">
        <f t="shared" si="20"/>
        <v>7.8613183558926032</v>
      </c>
      <c r="M163" s="175"/>
    </row>
    <row r="164" spans="1:13" ht="18.75" x14ac:dyDescent="0.4">
      <c r="A164" s="11"/>
      <c r="B164" s="169">
        <v>227</v>
      </c>
      <c r="C164" s="56" t="s">
        <v>172</v>
      </c>
      <c r="D164" s="112">
        <v>51957.718000000001</v>
      </c>
      <c r="E164" s="112">
        <v>42500.601999999999</v>
      </c>
      <c r="F164" s="39">
        <f t="shared" si="23"/>
        <v>122.25172245795484</v>
      </c>
      <c r="G164" s="164">
        <f t="shared" si="18"/>
        <v>0.53502648867935176</v>
      </c>
      <c r="H164" s="112">
        <v>155480.96400000001</v>
      </c>
      <c r="I164" s="112">
        <v>129890.87</v>
      </c>
      <c r="J164" s="162">
        <f t="shared" si="19"/>
        <v>119.70122611389084</v>
      </c>
      <c r="K164" s="163">
        <f t="shared" si="21"/>
        <v>0.1316063088465691</v>
      </c>
      <c r="L164" s="164">
        <f t="shared" si="20"/>
        <v>33.417414365915562</v>
      </c>
      <c r="M164" s="175"/>
    </row>
    <row r="165" spans="1:13" ht="18.75" x14ac:dyDescent="0.4">
      <c r="A165" s="11"/>
      <c r="B165" s="169">
        <v>229</v>
      </c>
      <c r="C165" s="56" t="s">
        <v>173</v>
      </c>
      <c r="D165" s="112">
        <v>927.24400000000003</v>
      </c>
      <c r="E165" s="112">
        <v>393.351</v>
      </c>
      <c r="F165" s="39">
        <f t="shared" si="23"/>
        <v>235.72941215352193</v>
      </c>
      <c r="G165" s="164">
        <f t="shared" si="18"/>
        <v>9.54815031462692E-3</v>
      </c>
      <c r="H165" s="112">
        <v>7868.049</v>
      </c>
      <c r="I165" s="112">
        <v>3921.422</v>
      </c>
      <c r="J165" s="162">
        <f t="shared" si="19"/>
        <v>200.64275153247979</v>
      </c>
      <c r="K165" s="163">
        <f t="shared" si="21"/>
        <v>6.659882085075953E-3</v>
      </c>
      <c r="L165" s="164">
        <f t="shared" si="20"/>
        <v>11.784929148255177</v>
      </c>
      <c r="M165" s="175"/>
    </row>
    <row r="166" spans="1:13" ht="18.75" x14ac:dyDescent="0.4">
      <c r="A166" s="11"/>
      <c r="B166" s="169">
        <v>231</v>
      </c>
      <c r="C166" s="56" t="s">
        <v>174</v>
      </c>
      <c r="D166" s="112">
        <v>13199.755999999999</v>
      </c>
      <c r="E166" s="112">
        <v>8201.741</v>
      </c>
      <c r="F166" s="39">
        <f t="shared" si="23"/>
        <v>160.93846416266985</v>
      </c>
      <c r="G166" s="164">
        <f t="shared" si="18"/>
        <v>0.13592242646423008</v>
      </c>
      <c r="H166" s="112">
        <v>155345.258</v>
      </c>
      <c r="I166" s="112">
        <v>102811.26</v>
      </c>
      <c r="J166" s="162">
        <f t="shared" si="19"/>
        <v>151.09751402716006</v>
      </c>
      <c r="K166" s="163">
        <f t="shared" si="21"/>
        <v>0.13149144098564991</v>
      </c>
      <c r="L166" s="164">
        <f t="shared" si="20"/>
        <v>8.4970446925389886</v>
      </c>
      <c r="M166" s="175"/>
    </row>
    <row r="167" spans="1:13" ht="18.75" x14ac:dyDescent="0.4">
      <c r="A167" s="11"/>
      <c r="B167" s="169">
        <v>232</v>
      </c>
      <c r="C167" s="56" t="s">
        <v>175</v>
      </c>
      <c r="D167" s="112">
        <v>925.85</v>
      </c>
      <c r="E167" s="112">
        <v>700.02700000000004</v>
      </c>
      <c r="F167" s="39">
        <f t="shared" si="23"/>
        <v>132.25918428860601</v>
      </c>
      <c r="G167" s="164">
        <f t="shared" si="18"/>
        <v>9.5337958172793079E-3</v>
      </c>
      <c r="H167" s="112">
        <v>18466.14</v>
      </c>
      <c r="I167" s="112">
        <v>14104.699000000001</v>
      </c>
      <c r="J167" s="162">
        <f t="shared" si="19"/>
        <v>130.92190056661258</v>
      </c>
      <c r="K167" s="163">
        <f t="shared" si="21"/>
        <v>1.5630598508792264E-2</v>
      </c>
      <c r="L167" s="164">
        <f t="shared" si="20"/>
        <v>5.0137711508739784</v>
      </c>
      <c r="M167" s="175"/>
    </row>
    <row r="168" spans="1:13" ht="18.75" x14ac:dyDescent="0.4">
      <c r="A168" s="11"/>
      <c r="B168" s="169">
        <v>235</v>
      </c>
      <c r="C168" s="56" t="s">
        <v>176</v>
      </c>
      <c r="D168" s="112">
        <v>2520.6089999999999</v>
      </c>
      <c r="E168" s="112">
        <v>1342.0920000000001</v>
      </c>
      <c r="F168" s="39">
        <f t="shared" si="23"/>
        <v>187.81193837680277</v>
      </c>
      <c r="G168" s="164">
        <f t="shared" si="18"/>
        <v>2.5955577621857295E-2</v>
      </c>
      <c r="H168" s="112">
        <v>28128.468000000001</v>
      </c>
      <c r="I168" s="112">
        <v>22078.613000000001</v>
      </c>
      <c r="J168" s="162">
        <f t="shared" si="19"/>
        <v>127.40142689216935</v>
      </c>
      <c r="K168" s="163">
        <f t="shared" si="21"/>
        <v>2.3809241670181797E-2</v>
      </c>
      <c r="L168" s="164">
        <f t="shared" si="20"/>
        <v>8.9610603748487119</v>
      </c>
      <c r="M168" s="175"/>
    </row>
    <row r="169" spans="1:13" ht="18.75" x14ac:dyDescent="0.4">
      <c r="A169" s="11"/>
      <c r="B169" s="169">
        <v>236</v>
      </c>
      <c r="C169" s="56" t="s">
        <v>177</v>
      </c>
      <c r="D169" s="112">
        <v>1377.0930000000001</v>
      </c>
      <c r="E169" s="112">
        <v>1073.5809999999999</v>
      </c>
      <c r="F169" s="39">
        <f t="shared" si="23"/>
        <v>128.27099212821392</v>
      </c>
      <c r="G169" s="164">
        <f t="shared" si="18"/>
        <v>1.4180400154889685E-2</v>
      </c>
      <c r="H169" s="112">
        <v>16769.391</v>
      </c>
      <c r="I169" s="112">
        <v>10087.808000000001</v>
      </c>
      <c r="J169" s="162">
        <f t="shared" si="19"/>
        <v>166.23424038205326</v>
      </c>
      <c r="K169" s="163">
        <f t="shared" si="21"/>
        <v>1.4194391354010875E-2</v>
      </c>
      <c r="L169" s="164">
        <f t="shared" si="20"/>
        <v>8.2119440115624958</v>
      </c>
      <c r="M169" s="175"/>
    </row>
    <row r="170" spans="1:13" ht="18.75" x14ac:dyDescent="0.4">
      <c r="A170" s="11"/>
      <c r="B170" s="169">
        <v>237</v>
      </c>
      <c r="C170" s="56" t="s">
        <v>178</v>
      </c>
      <c r="D170" s="112">
        <v>1401.8710000000001</v>
      </c>
      <c r="E170" s="112">
        <v>1083.8889999999999</v>
      </c>
      <c r="F170" s="39">
        <f t="shared" si="23"/>
        <v>129.33713692084709</v>
      </c>
      <c r="G170" s="164">
        <f t="shared" si="18"/>
        <v>1.4435547741173149E-2</v>
      </c>
      <c r="H170" s="112">
        <v>20490.509999999998</v>
      </c>
      <c r="I170" s="112">
        <v>14433.157999999999</v>
      </c>
      <c r="J170" s="162">
        <f t="shared" si="19"/>
        <v>141.96830658959044</v>
      </c>
      <c r="K170" s="163">
        <f t="shared" si="21"/>
        <v>1.7344119293495712E-2</v>
      </c>
      <c r="L170" s="164">
        <f t="shared" si="20"/>
        <v>6.8415622646776493</v>
      </c>
      <c r="M170" s="175"/>
    </row>
    <row r="171" spans="1:13" ht="18.75" x14ac:dyDescent="0.4">
      <c r="A171" s="11"/>
      <c r="B171" s="169">
        <v>238</v>
      </c>
      <c r="C171" s="56" t="s">
        <v>179</v>
      </c>
      <c r="D171" s="112">
        <v>2967.9360000000001</v>
      </c>
      <c r="E171" s="112">
        <v>3628.3490000000002</v>
      </c>
      <c r="F171" s="39">
        <f t="shared" si="23"/>
        <v>81.798525996258903</v>
      </c>
      <c r="G171" s="164">
        <f t="shared" si="18"/>
        <v>3.0561857560892886E-2</v>
      </c>
      <c r="H171" s="112">
        <v>47056.932999999997</v>
      </c>
      <c r="I171" s="112">
        <v>79816.936000000002</v>
      </c>
      <c r="J171" s="162">
        <f t="shared" si="19"/>
        <v>58.956075437423451</v>
      </c>
      <c r="K171" s="163">
        <f t="shared" si="21"/>
        <v>3.983117353047997E-2</v>
      </c>
      <c r="L171" s="164">
        <f t="shared" si="20"/>
        <v>6.3071173805568677</v>
      </c>
      <c r="M171" s="175"/>
    </row>
    <row r="172" spans="1:13" ht="18.75" x14ac:dyDescent="0.4">
      <c r="A172" s="11"/>
      <c r="B172" s="169">
        <v>239</v>
      </c>
      <c r="C172" s="56" t="s">
        <v>180</v>
      </c>
      <c r="D172" s="112">
        <v>72.728999999999999</v>
      </c>
      <c r="E172" s="112">
        <v>89.11</v>
      </c>
      <c r="F172" s="39">
        <f t="shared" si="23"/>
        <v>81.617102457636619</v>
      </c>
      <c r="G172" s="164">
        <f t="shared" si="18"/>
        <v>7.4891552194729892E-4</v>
      </c>
      <c r="H172" s="112">
        <v>1174.7159999999999</v>
      </c>
      <c r="I172" s="112">
        <v>2208.5189999999998</v>
      </c>
      <c r="J172" s="162">
        <f t="shared" si="19"/>
        <v>53.190214800053795</v>
      </c>
      <c r="K172" s="163">
        <f t="shared" si="21"/>
        <v>9.9433417908964257E-4</v>
      </c>
      <c r="L172" s="164">
        <f t="shared" si="20"/>
        <v>6.1911985535227236</v>
      </c>
      <c r="M172" s="175"/>
    </row>
    <row r="173" spans="1:13" ht="18.75" x14ac:dyDescent="0.4">
      <c r="A173" s="11"/>
      <c r="B173" s="169">
        <v>240</v>
      </c>
      <c r="C173" s="56" t="s">
        <v>181</v>
      </c>
      <c r="D173" s="112">
        <v>15.263999999999999</v>
      </c>
      <c r="E173" s="112">
        <v>24.64</v>
      </c>
      <c r="F173" s="39">
        <f t="shared" si="23"/>
        <v>61.94805194805194</v>
      </c>
      <c r="G173" s="164">
        <f t="shared" si="18"/>
        <v>1.571786567532012E-4</v>
      </c>
      <c r="H173" s="112">
        <v>3350.4830000000002</v>
      </c>
      <c r="I173" s="112">
        <v>2183.8530000000001</v>
      </c>
      <c r="J173" s="162">
        <f t="shared" si="19"/>
        <v>153.42072016752044</v>
      </c>
      <c r="K173" s="163">
        <f t="shared" si="21"/>
        <v>2.8360044158407677E-3</v>
      </c>
      <c r="L173" s="164">
        <f t="shared" si="20"/>
        <v>0.45557610648972102</v>
      </c>
      <c r="M173" s="175"/>
    </row>
    <row r="174" spans="1:13" ht="18.75" x14ac:dyDescent="0.4">
      <c r="A174" s="11"/>
      <c r="B174" s="169">
        <v>245</v>
      </c>
      <c r="C174" s="56" t="s">
        <v>182</v>
      </c>
      <c r="D174" s="112">
        <v>10277.460999999999</v>
      </c>
      <c r="E174" s="112">
        <v>8892.8970000000008</v>
      </c>
      <c r="F174" s="39">
        <f t="shared" si="23"/>
        <v>115.56932459692266</v>
      </c>
      <c r="G174" s="164">
        <f t="shared" si="18"/>
        <v>0.10583054997467321</v>
      </c>
      <c r="H174" s="112">
        <v>211880.717</v>
      </c>
      <c r="I174" s="112">
        <v>180989.038</v>
      </c>
      <c r="J174" s="162">
        <f t="shared" si="19"/>
        <v>117.06825968100898</v>
      </c>
      <c r="K174" s="163">
        <f t="shared" si="21"/>
        <v>0.17934567912850416</v>
      </c>
      <c r="L174" s="164">
        <f t="shared" si="20"/>
        <v>4.8505881731559359</v>
      </c>
      <c r="M174" s="175"/>
    </row>
    <row r="175" spans="1:13" ht="18.75" x14ac:dyDescent="0.4">
      <c r="A175" s="11"/>
      <c r="B175" s="169">
        <v>246</v>
      </c>
      <c r="C175" s="56" t="s">
        <v>183</v>
      </c>
      <c r="D175" s="112">
        <v>34640.75</v>
      </c>
      <c r="E175" s="112">
        <v>25419.811000000002</v>
      </c>
      <c r="F175" s="39">
        <f t="shared" si="23"/>
        <v>136.27461667594616</v>
      </c>
      <c r="G175" s="164">
        <f t="shared" si="18"/>
        <v>0.35670771448659949</v>
      </c>
      <c r="H175" s="112">
        <v>53678.595000000001</v>
      </c>
      <c r="I175" s="112">
        <v>40945.373</v>
      </c>
      <c r="J175" s="162">
        <f t="shared" si="19"/>
        <v>131.09807303501668</v>
      </c>
      <c r="K175" s="163">
        <f t="shared" si="21"/>
        <v>4.5436055773489421E-2</v>
      </c>
      <c r="L175" s="164">
        <f t="shared" si="20"/>
        <v>64.533637663206349</v>
      </c>
      <c r="M175" s="175"/>
    </row>
    <row r="176" spans="1:13" ht="18.75" x14ac:dyDescent="0.4">
      <c r="A176" s="11"/>
      <c r="B176" s="14"/>
      <c r="C176" s="15" t="s">
        <v>285</v>
      </c>
      <c r="D176" s="115">
        <f>D162+D164+D166+D167+D168+D169+D170+D174+D175</f>
        <v>147850.924</v>
      </c>
      <c r="E176" s="121">
        <f>E162+E164+E166+E167+E168+E169+E170+E174+E175</f>
        <v>119106.27100000001</v>
      </c>
      <c r="F176" s="34">
        <f t="shared" si="23"/>
        <v>124.13361845574025</v>
      </c>
      <c r="G176" s="33">
        <f t="shared" si="18"/>
        <v>1.5224718051650707</v>
      </c>
      <c r="H176" s="115">
        <f>H162+H164+H166+H167+H168+H169+H170+H174+H175</f>
        <v>829339.78799999994</v>
      </c>
      <c r="I176" s="121">
        <f>I162+I164+I166+I167+I168+I169+I170+I174+I175</f>
        <v>643654.91600000008</v>
      </c>
      <c r="J176" s="34">
        <f t="shared" si="19"/>
        <v>128.84851298176051</v>
      </c>
      <c r="K176" s="32">
        <f t="shared" si="21"/>
        <v>0.70199171313522435</v>
      </c>
      <c r="L176" s="33">
        <f t="shared" si="20"/>
        <v>17.827545011020259</v>
      </c>
      <c r="M176" s="175"/>
    </row>
    <row r="177" spans="1:13" ht="18.75" x14ac:dyDescent="0.4">
      <c r="A177" s="11"/>
      <c r="B177" s="14"/>
      <c r="C177" s="15" t="s">
        <v>279</v>
      </c>
      <c r="D177" s="115">
        <f>D178-D176</f>
        <v>171317.48199999996</v>
      </c>
      <c r="E177" s="121">
        <f t="shared" ref="E177" si="24">E178-E176</f>
        <v>142244.52100000001</v>
      </c>
      <c r="F177" s="34">
        <f t="shared" si="23"/>
        <v>120.43872115116471</v>
      </c>
      <c r="G177" s="33">
        <f t="shared" si="18"/>
        <v>1.7641150222157183</v>
      </c>
      <c r="H177" s="115">
        <f>H178-H176</f>
        <v>2155152.699</v>
      </c>
      <c r="I177" s="121">
        <f>I178-I176</f>
        <v>1723588.1500000004</v>
      </c>
      <c r="J177" s="34">
        <f t="shared" si="19"/>
        <v>125.03872801631873</v>
      </c>
      <c r="K177" s="32">
        <f t="shared" si="21"/>
        <v>1.8242213350060716</v>
      </c>
      <c r="L177" s="33">
        <f t="shared" si="20"/>
        <v>7.9492038814461736</v>
      </c>
      <c r="M177" s="175"/>
    </row>
    <row r="178" spans="1:13" ht="19.5" thickBot="1" x14ac:dyDescent="0.45">
      <c r="A178" s="20" t="s">
        <v>286</v>
      </c>
      <c r="B178" s="21" t="s">
        <v>186</v>
      </c>
      <c r="C178" s="22"/>
      <c r="D178" s="106">
        <f>SUM(D154:D175)</f>
        <v>319168.40599999996</v>
      </c>
      <c r="E178" s="122">
        <f>SUM(E154:E175)</f>
        <v>261350.79200000002</v>
      </c>
      <c r="F178" s="37">
        <f t="shared" si="23"/>
        <v>122.12260906406587</v>
      </c>
      <c r="G178" s="36">
        <f t="shared" si="18"/>
        <v>3.2865868273807886</v>
      </c>
      <c r="H178" s="106">
        <f>SUM(H154:H175)</f>
        <v>2984492.4870000002</v>
      </c>
      <c r="I178" s="122">
        <f>SUM(I154:I175)</f>
        <v>2367243.0660000006</v>
      </c>
      <c r="J178" s="37">
        <f t="shared" si="19"/>
        <v>126.07461100490131</v>
      </c>
      <c r="K178" s="35">
        <f t="shared" si="21"/>
        <v>2.5262130481412961</v>
      </c>
      <c r="L178" s="36">
        <f t="shared" si="20"/>
        <v>10.694227155546528</v>
      </c>
      <c r="M178" s="175"/>
    </row>
    <row r="179" spans="1:13" ht="18.75" x14ac:dyDescent="0.4">
      <c r="A179" s="27" t="s">
        <v>187</v>
      </c>
      <c r="B179" s="153">
        <v>133</v>
      </c>
      <c r="C179" s="170" t="s">
        <v>188</v>
      </c>
      <c r="D179" s="114">
        <v>57.658999999999999</v>
      </c>
      <c r="E179" s="114">
        <v>64.415000000000006</v>
      </c>
      <c r="F179" s="177">
        <f t="shared" si="23"/>
        <v>89.511759683303566</v>
      </c>
      <c r="G179" s="160">
        <f>D179/$D$7*100</f>
        <v>5.937345499038803E-4</v>
      </c>
      <c r="H179" s="114">
        <v>4625.7389999999996</v>
      </c>
      <c r="I179" s="114">
        <v>4177.92</v>
      </c>
      <c r="J179" s="158">
        <f t="shared" si="19"/>
        <v>110.71870691636028</v>
      </c>
      <c r="K179" s="159">
        <f t="shared" si="21"/>
        <v>3.9154403202543795E-3</v>
      </c>
      <c r="L179" s="160">
        <f t="shared" si="20"/>
        <v>1.2464819134845266</v>
      </c>
      <c r="M179" s="175"/>
    </row>
    <row r="180" spans="1:13" ht="18.75" x14ac:dyDescent="0.4">
      <c r="A180" s="11"/>
      <c r="B180" s="169">
        <v>134</v>
      </c>
      <c r="C180" s="56" t="s">
        <v>189</v>
      </c>
      <c r="D180" s="112">
        <v>1.6</v>
      </c>
      <c r="E180" s="112">
        <v>2.4980000000000002</v>
      </c>
      <c r="F180" s="177">
        <f t="shared" si="23"/>
        <v>64.051240992794234</v>
      </c>
      <c r="G180" s="160">
        <f>D180/$D$7*100</f>
        <v>1.6475750183773714E-5</v>
      </c>
      <c r="H180" s="112">
        <v>41.106000000000002</v>
      </c>
      <c r="I180" s="112">
        <v>25195.374</v>
      </c>
      <c r="J180" s="162">
        <f t="shared" si="19"/>
        <v>0.16314899711351777</v>
      </c>
      <c r="K180" s="163">
        <f t="shared" si="21"/>
        <v>3.4794027463368892E-5</v>
      </c>
      <c r="L180" s="164">
        <f t="shared" si="20"/>
        <v>3.8923758088843479</v>
      </c>
      <c r="M180" s="175"/>
    </row>
    <row r="181" spans="1:13" ht="18.75" x14ac:dyDescent="0.4">
      <c r="A181" s="11"/>
      <c r="B181" s="169">
        <v>135</v>
      </c>
      <c r="C181" s="56" t="s">
        <v>190</v>
      </c>
      <c r="D181" s="112">
        <v>20210.114000000001</v>
      </c>
      <c r="E181" s="112">
        <v>8124.4480000000003</v>
      </c>
      <c r="F181" s="39">
        <f t="shared" si="23"/>
        <v>248.7567647672802</v>
      </c>
      <c r="G181" s="164">
        <f t="shared" ref="G181:G243" si="25">D181/$D$7*100</f>
        <v>0.2081104934059923</v>
      </c>
      <c r="H181" s="112">
        <v>174648.22399999999</v>
      </c>
      <c r="I181" s="112">
        <v>134864.31299999999</v>
      </c>
      <c r="J181" s="162">
        <f t="shared" si="19"/>
        <v>129.49921303495611</v>
      </c>
      <c r="K181" s="163">
        <f t="shared" si="21"/>
        <v>0.14783036788509224</v>
      </c>
      <c r="L181" s="164">
        <f t="shared" si="20"/>
        <v>11.571897805270554</v>
      </c>
      <c r="M181" s="175"/>
    </row>
    <row r="182" spans="1:13" ht="18.75" x14ac:dyDescent="0.4">
      <c r="A182" s="11"/>
      <c r="B182" s="169">
        <v>137</v>
      </c>
      <c r="C182" s="56" t="s">
        <v>191</v>
      </c>
      <c r="D182" s="112">
        <v>243331.91699999999</v>
      </c>
      <c r="E182" s="112">
        <v>139888.22200000001</v>
      </c>
      <c r="F182" s="39">
        <f t="shared" si="23"/>
        <v>173.94739422737103</v>
      </c>
      <c r="G182" s="164">
        <f t="shared" si="25"/>
        <v>2.5056724226442246</v>
      </c>
      <c r="H182" s="112">
        <v>5568968.5810000002</v>
      </c>
      <c r="I182" s="112">
        <v>3019332.389</v>
      </c>
      <c r="J182" s="162">
        <f t="shared" si="19"/>
        <v>184.44370687006199</v>
      </c>
      <c r="K182" s="163">
        <f t="shared" si="21"/>
        <v>4.7138336435058745</v>
      </c>
      <c r="L182" s="164">
        <f t="shared" si="20"/>
        <v>4.3694252079315143</v>
      </c>
      <c r="M182" s="175"/>
    </row>
    <row r="183" spans="1:13" ht="18.75" x14ac:dyDescent="0.4">
      <c r="A183" s="11"/>
      <c r="B183" s="169">
        <v>138</v>
      </c>
      <c r="C183" s="56" t="s">
        <v>192</v>
      </c>
      <c r="D183" s="112">
        <v>17549.587</v>
      </c>
      <c r="E183" s="112">
        <v>4744.8869999999997</v>
      </c>
      <c r="F183" s="39">
        <f t="shared" si="23"/>
        <v>369.86311792040573</v>
      </c>
      <c r="G183" s="164">
        <f t="shared" si="25"/>
        <v>0.18071413202525172</v>
      </c>
      <c r="H183" s="112">
        <v>1312210.203</v>
      </c>
      <c r="I183" s="112">
        <v>727205.21400000004</v>
      </c>
      <c r="J183" s="162">
        <f t="shared" si="19"/>
        <v>180.44565381787814</v>
      </c>
      <c r="K183" s="163">
        <f t="shared" si="21"/>
        <v>1.1107156580765549</v>
      </c>
      <c r="L183" s="164">
        <f t="shared" si="20"/>
        <v>1.33740668681571</v>
      </c>
      <c r="M183" s="175"/>
    </row>
    <row r="184" spans="1:13" ht="18.75" x14ac:dyDescent="0.4">
      <c r="A184" s="11"/>
      <c r="B184" s="169">
        <v>140</v>
      </c>
      <c r="C184" s="56" t="s">
        <v>193</v>
      </c>
      <c r="D184" s="112">
        <v>179354.37400000001</v>
      </c>
      <c r="E184" s="112">
        <v>108960.37300000001</v>
      </c>
      <c r="F184" s="39">
        <f t="shared" si="23"/>
        <v>164.60513952168648</v>
      </c>
      <c r="G184" s="164">
        <f t="shared" si="25"/>
        <v>1.8468736627444495</v>
      </c>
      <c r="H184" s="112">
        <v>1739040.426</v>
      </c>
      <c r="I184" s="112">
        <v>1276937.463</v>
      </c>
      <c r="J184" s="162">
        <f t="shared" si="19"/>
        <v>136.1883785533513</v>
      </c>
      <c r="K184" s="163">
        <f t="shared" si="21"/>
        <v>1.4720045818652443</v>
      </c>
      <c r="L184" s="164">
        <f t="shared" si="20"/>
        <v>10.313410276064509</v>
      </c>
      <c r="M184" s="175"/>
    </row>
    <row r="185" spans="1:13" ht="18.75" x14ac:dyDescent="0.4">
      <c r="A185" s="11"/>
      <c r="B185" s="169">
        <v>141</v>
      </c>
      <c r="C185" s="56" t="s">
        <v>194</v>
      </c>
      <c r="D185" s="112">
        <v>11650.993</v>
      </c>
      <c r="E185" s="112">
        <v>7653.3890000000001</v>
      </c>
      <c r="F185" s="39">
        <f t="shared" si="23"/>
        <v>152.23312182354772</v>
      </c>
      <c r="G185" s="164">
        <f t="shared" si="25"/>
        <v>0.11997428128806015</v>
      </c>
      <c r="H185" s="112">
        <v>413773.533</v>
      </c>
      <c r="I185" s="112">
        <v>155808.503</v>
      </c>
      <c r="J185" s="162">
        <f t="shared" si="19"/>
        <v>265.5654377219708</v>
      </c>
      <c r="K185" s="163">
        <f t="shared" si="21"/>
        <v>0.35023713498801079</v>
      </c>
      <c r="L185" s="164">
        <f t="shared" si="20"/>
        <v>2.8157898151499214</v>
      </c>
      <c r="M185" s="175"/>
    </row>
    <row r="186" spans="1:13" ht="18.75" x14ac:dyDescent="0.4">
      <c r="A186" s="11"/>
      <c r="B186" s="169">
        <v>143</v>
      </c>
      <c r="C186" s="56" t="s">
        <v>195</v>
      </c>
      <c r="D186" s="112">
        <v>5869.8680000000004</v>
      </c>
      <c r="E186" s="112">
        <v>8661.9410000000007</v>
      </c>
      <c r="F186" s="39">
        <f t="shared" si="23"/>
        <v>67.766196975943387</v>
      </c>
      <c r="G186" s="164">
        <f t="shared" si="25"/>
        <v>6.0444049237329649E-2</v>
      </c>
      <c r="H186" s="112">
        <v>168029.97</v>
      </c>
      <c r="I186" s="112">
        <v>142157.56200000001</v>
      </c>
      <c r="J186" s="162">
        <f t="shared" si="19"/>
        <v>118.19981127701107</v>
      </c>
      <c r="K186" s="163">
        <f t="shared" si="21"/>
        <v>0.14222837033155866</v>
      </c>
      <c r="L186" s="164">
        <f t="shared" si="20"/>
        <v>3.493345859670153</v>
      </c>
      <c r="M186" s="175"/>
    </row>
    <row r="187" spans="1:13" ht="18.75" x14ac:dyDescent="0.4">
      <c r="A187" s="11"/>
      <c r="B187" s="169">
        <v>144</v>
      </c>
      <c r="C187" s="56" t="s">
        <v>196</v>
      </c>
      <c r="D187" s="112">
        <v>360.72699999999998</v>
      </c>
      <c r="E187" s="112">
        <v>526.36099999999999</v>
      </c>
      <c r="F187" s="39">
        <f t="shared" si="23"/>
        <v>68.532243080319404</v>
      </c>
      <c r="G187" s="164">
        <f t="shared" si="25"/>
        <v>3.7145299603388374E-3</v>
      </c>
      <c r="H187" s="112">
        <v>21593.012999999999</v>
      </c>
      <c r="I187" s="112">
        <v>5158.4279999999999</v>
      </c>
      <c r="J187" s="162">
        <f t="shared" si="19"/>
        <v>418.59677017882194</v>
      </c>
      <c r="K187" s="163">
        <f t="shared" si="21"/>
        <v>1.827732903563668E-2</v>
      </c>
      <c r="L187" s="164">
        <f t="shared" si="20"/>
        <v>1.6705727913005934</v>
      </c>
      <c r="M187" s="175"/>
    </row>
    <row r="188" spans="1:13" ht="18.75" x14ac:dyDescent="0.4">
      <c r="A188" s="11"/>
      <c r="B188" s="169">
        <v>145</v>
      </c>
      <c r="C188" s="56" t="s">
        <v>197</v>
      </c>
      <c r="D188" s="112"/>
      <c r="E188" s="112">
        <v>1.8069999999999999</v>
      </c>
      <c r="F188" s="39" t="s">
        <v>344</v>
      </c>
      <c r="G188" s="164"/>
      <c r="H188" s="112">
        <v>78.974999999999994</v>
      </c>
      <c r="I188" s="112">
        <v>52.719000000000001</v>
      </c>
      <c r="J188" s="162">
        <f t="shared" si="19"/>
        <v>149.80367609400784</v>
      </c>
      <c r="K188" s="163">
        <f t="shared" si="21"/>
        <v>6.6848107792525619E-5</v>
      </c>
      <c r="L188" s="164">
        <f t="shared" si="20"/>
        <v>0</v>
      </c>
      <c r="M188" s="175"/>
    </row>
    <row r="189" spans="1:13" ht="18.75" x14ac:dyDescent="0.4">
      <c r="A189" s="11"/>
      <c r="B189" s="169">
        <v>146</v>
      </c>
      <c r="C189" s="56" t="s">
        <v>198</v>
      </c>
      <c r="D189" s="112">
        <v>2.8330000000000002</v>
      </c>
      <c r="E189" s="112">
        <v>309.08199999999999</v>
      </c>
      <c r="F189" s="39">
        <f t="shared" si="23"/>
        <v>0.91658524275111464</v>
      </c>
      <c r="G189" s="164">
        <f t="shared" si="25"/>
        <v>2.9172375169144335E-5</v>
      </c>
      <c r="H189" s="112">
        <v>350.60700000000003</v>
      </c>
      <c r="I189" s="112">
        <v>1504.096</v>
      </c>
      <c r="J189" s="162">
        <f t="shared" si="19"/>
        <v>23.310147756526181</v>
      </c>
      <c r="K189" s="163">
        <f t="shared" si="21"/>
        <v>2.9677004784823082E-4</v>
      </c>
      <c r="L189" s="164">
        <f t="shared" si="20"/>
        <v>0.80802722136180971</v>
      </c>
      <c r="M189" s="175"/>
    </row>
    <row r="190" spans="1:13" ht="18.75" x14ac:dyDescent="0.4">
      <c r="A190" s="11"/>
      <c r="B190" s="169">
        <v>147</v>
      </c>
      <c r="C190" s="56" t="s">
        <v>199</v>
      </c>
      <c r="D190" s="112">
        <v>205221.44899999999</v>
      </c>
      <c r="E190" s="112">
        <v>101885.132</v>
      </c>
      <c r="F190" s="39">
        <f t="shared" si="23"/>
        <v>201.42433441613443</v>
      </c>
      <c r="G190" s="164">
        <f t="shared" si="25"/>
        <v>2.1132358287975359</v>
      </c>
      <c r="H190" s="112">
        <v>6018828.426</v>
      </c>
      <c r="I190" s="112">
        <v>2977581.2289999998</v>
      </c>
      <c r="J190" s="162">
        <f t="shared" si="19"/>
        <v>202.13817736960218</v>
      </c>
      <c r="K190" s="163">
        <f t="shared" si="21"/>
        <v>5.0946159089074428</v>
      </c>
      <c r="L190" s="164">
        <f t="shared" si="20"/>
        <v>3.4096577352743433</v>
      </c>
      <c r="M190" s="175"/>
    </row>
    <row r="191" spans="1:13" ht="18.75" x14ac:dyDescent="0.4">
      <c r="A191" s="11"/>
      <c r="B191" s="169">
        <v>149</v>
      </c>
      <c r="C191" s="56" t="s">
        <v>200</v>
      </c>
      <c r="D191" s="111">
        <v>28.745000000000001</v>
      </c>
      <c r="E191" s="111">
        <v>9.2560000000000002</v>
      </c>
      <c r="F191" s="39">
        <f t="shared" si="23"/>
        <v>310.55531547104584</v>
      </c>
      <c r="G191" s="164">
        <f t="shared" si="25"/>
        <v>2.9599714939535963E-4</v>
      </c>
      <c r="H191" s="112">
        <v>1121.78</v>
      </c>
      <c r="I191" s="112">
        <v>698.26599999999996</v>
      </c>
      <c r="J191" s="162">
        <f t="shared" si="19"/>
        <v>160.65224427367221</v>
      </c>
      <c r="K191" s="163">
        <f t="shared" si="21"/>
        <v>9.4952669021208466E-4</v>
      </c>
      <c r="L191" s="164">
        <f t="shared" si="20"/>
        <v>2.5624453992761507</v>
      </c>
      <c r="M191" s="175"/>
    </row>
    <row r="192" spans="1:13" ht="18.75" x14ac:dyDescent="0.4">
      <c r="A192" s="11"/>
      <c r="B192" s="169">
        <v>158</v>
      </c>
      <c r="C192" s="56" t="s">
        <v>201</v>
      </c>
      <c r="D192" s="111"/>
      <c r="E192" s="111"/>
      <c r="F192" s="39"/>
      <c r="G192" s="164"/>
      <c r="H192" s="112">
        <v>49.783000000000001</v>
      </c>
      <c r="I192" s="112">
        <v>50.488999999999997</v>
      </c>
      <c r="J192" s="162">
        <f t="shared" si="19"/>
        <v>98.601675612509666</v>
      </c>
      <c r="K192" s="163">
        <f t="shared" si="21"/>
        <v>4.2138643244511586E-5</v>
      </c>
      <c r="L192" s="164">
        <f t="shared" si="20"/>
        <v>0</v>
      </c>
      <c r="M192" s="175"/>
    </row>
    <row r="193" spans="1:13" ht="19.5" thickBot="1" x14ac:dyDescent="0.45">
      <c r="A193" s="20" t="s">
        <v>202</v>
      </c>
      <c r="B193" s="21" t="s">
        <v>203</v>
      </c>
      <c r="C193" s="22"/>
      <c r="D193" s="106">
        <f>SUM(D179:D192)</f>
        <v>683639.86600000004</v>
      </c>
      <c r="E193" s="122">
        <f>SUM(E179:E192)</f>
        <v>380831.81099999993</v>
      </c>
      <c r="F193" s="37">
        <f>D193/E193*100</f>
        <v>179.51227976593586</v>
      </c>
      <c r="G193" s="36">
        <f t="shared" si="25"/>
        <v>7.0396747799278359</v>
      </c>
      <c r="H193" s="106">
        <f>SUM(H179:H192)</f>
        <v>15423360.365999999</v>
      </c>
      <c r="I193" s="122">
        <f>SUM(I179:I192)</f>
        <v>8470723.9649999999</v>
      </c>
      <c r="J193" s="37">
        <f t="shared" si="19"/>
        <v>182.07842009404916</v>
      </c>
      <c r="K193" s="35">
        <f t="shared" si="21"/>
        <v>13.055048512432229</v>
      </c>
      <c r="L193" s="36">
        <f t="shared" si="20"/>
        <v>4.4324962250577293</v>
      </c>
      <c r="M193" s="175"/>
    </row>
    <row r="194" spans="1:13" ht="18.75" x14ac:dyDescent="0.4">
      <c r="A194" s="27" t="s">
        <v>204</v>
      </c>
      <c r="B194" s="153">
        <v>501</v>
      </c>
      <c r="C194" s="170" t="s">
        <v>205</v>
      </c>
      <c r="D194" s="114">
        <v>3169.7640000000001</v>
      </c>
      <c r="E194" s="114">
        <v>2812.2739999999999</v>
      </c>
      <c r="F194" s="177">
        <f t="shared" ref="F194:F197" si="26">D194/E194*100</f>
        <v>112.71177701745989</v>
      </c>
      <c r="G194" s="160">
        <f t="shared" si="25"/>
        <v>3.2640149878449563E-2</v>
      </c>
      <c r="H194" s="114">
        <v>60166.046000000002</v>
      </c>
      <c r="I194" s="114">
        <v>39218.661</v>
      </c>
      <c r="J194" s="158">
        <f t="shared" si="19"/>
        <v>153.41178017270911</v>
      </c>
      <c r="K194" s="159">
        <f t="shared" si="21"/>
        <v>5.0927335593011144E-2</v>
      </c>
      <c r="L194" s="160">
        <f t="shared" si="20"/>
        <v>5.2683601644688434</v>
      </c>
      <c r="M194" s="175"/>
    </row>
    <row r="195" spans="1:13" ht="18.75" x14ac:dyDescent="0.4">
      <c r="A195" s="11"/>
      <c r="B195" s="169">
        <v>502</v>
      </c>
      <c r="C195" s="56" t="s">
        <v>206</v>
      </c>
      <c r="D195" s="111"/>
      <c r="E195" s="111">
        <v>1.645</v>
      </c>
      <c r="F195" s="177" t="s">
        <v>344</v>
      </c>
      <c r="G195" s="160"/>
      <c r="H195" s="112">
        <v>20.303999999999998</v>
      </c>
      <c r="I195" s="112">
        <v>28.95</v>
      </c>
      <c r="J195" s="162">
        <f t="shared" si="19"/>
        <v>70.134715025906729</v>
      </c>
      <c r="K195" s="163">
        <f t="shared" si="21"/>
        <v>1.7186248567514276E-5</v>
      </c>
      <c r="L195" s="164">
        <f t="shared" si="20"/>
        <v>0</v>
      </c>
      <c r="M195" s="175"/>
    </row>
    <row r="196" spans="1:13" ht="18.75" x14ac:dyDescent="0.4">
      <c r="A196" s="11"/>
      <c r="B196" s="169">
        <v>503</v>
      </c>
      <c r="C196" s="56" t="s">
        <v>207</v>
      </c>
      <c r="D196" s="112">
        <v>2.0539999999999998</v>
      </c>
      <c r="E196" s="112"/>
      <c r="F196" s="177" t="s">
        <v>345</v>
      </c>
      <c r="G196" s="160">
        <f t="shared" si="25"/>
        <v>2.11507442984195E-5</v>
      </c>
      <c r="H196" s="112">
        <v>85238.294999999998</v>
      </c>
      <c r="I196" s="112">
        <v>61505.213000000003</v>
      </c>
      <c r="J196" s="162">
        <f t="shared" si="19"/>
        <v>138.5871064294989</v>
      </c>
      <c r="K196" s="163">
        <f t="shared" si="21"/>
        <v>7.2149651563293407E-2</v>
      </c>
      <c r="L196" s="164">
        <f t="shared" si="20"/>
        <v>2.4097150230421665E-3</v>
      </c>
      <c r="M196" s="175"/>
    </row>
    <row r="197" spans="1:13" ht="18.75" x14ac:dyDescent="0.4">
      <c r="A197" s="11"/>
      <c r="B197" s="169">
        <v>504</v>
      </c>
      <c r="C197" s="56" t="s">
        <v>208</v>
      </c>
      <c r="D197" s="112">
        <v>383.35</v>
      </c>
      <c r="E197" s="112">
        <v>398.71100000000001</v>
      </c>
      <c r="F197" s="177">
        <f t="shared" si="26"/>
        <v>96.14733478634902</v>
      </c>
      <c r="G197" s="164">
        <f t="shared" si="25"/>
        <v>3.9474867705935335E-3</v>
      </c>
      <c r="H197" s="112">
        <v>17956.697</v>
      </c>
      <c r="I197" s="112">
        <v>11948.62</v>
      </c>
      <c r="J197" s="162">
        <f t="shared" si="19"/>
        <v>150.28260167282917</v>
      </c>
      <c r="K197" s="163">
        <f t="shared" si="21"/>
        <v>1.5199382293810969E-2</v>
      </c>
      <c r="L197" s="164">
        <f t="shared" si="20"/>
        <v>2.1348580977893654</v>
      </c>
      <c r="M197" s="175"/>
    </row>
    <row r="198" spans="1:13" ht="18.75" x14ac:dyDescent="0.4">
      <c r="A198" s="11"/>
      <c r="B198" s="169">
        <v>505</v>
      </c>
      <c r="C198" s="56" t="s">
        <v>209</v>
      </c>
      <c r="D198" s="111"/>
      <c r="E198" s="111"/>
      <c r="F198" s="39"/>
      <c r="G198" s="164"/>
      <c r="H198" s="112"/>
      <c r="I198" s="112">
        <v>3727.6320000000001</v>
      </c>
      <c r="J198" s="162" t="s">
        <v>351</v>
      </c>
      <c r="K198" s="163"/>
      <c r="L198" s="164"/>
      <c r="M198" s="175"/>
    </row>
    <row r="199" spans="1:13" ht="18.75" x14ac:dyDescent="0.4">
      <c r="A199" s="11"/>
      <c r="B199" s="169">
        <v>506</v>
      </c>
      <c r="C199" s="56" t="s">
        <v>210</v>
      </c>
      <c r="D199" s="112">
        <v>9792.73</v>
      </c>
      <c r="E199" s="112">
        <v>1177.3699999999999</v>
      </c>
      <c r="F199" s="39">
        <f t="shared" ref="F199:F246" si="27">D199/E199*100</f>
        <v>831.74618004535535</v>
      </c>
      <c r="G199" s="164">
        <f t="shared" si="25"/>
        <v>0.10083910818571647</v>
      </c>
      <c r="H199" s="112">
        <v>48866.078999999998</v>
      </c>
      <c r="I199" s="112">
        <v>34946.053999999996</v>
      </c>
      <c r="J199" s="162">
        <f t="shared" si="19"/>
        <v>139.83289501012047</v>
      </c>
      <c r="K199" s="163">
        <f t="shared" si="21"/>
        <v>4.1362518726053461E-2</v>
      </c>
      <c r="L199" s="164">
        <f t="shared" si="20"/>
        <v>20.039934040953032</v>
      </c>
      <c r="M199" s="175"/>
    </row>
    <row r="200" spans="1:13" ht="18.75" x14ac:dyDescent="0.4">
      <c r="A200" s="11"/>
      <c r="B200" s="169">
        <v>507</v>
      </c>
      <c r="C200" s="56" t="s">
        <v>211</v>
      </c>
      <c r="D200" s="112">
        <v>792.03899999999999</v>
      </c>
      <c r="E200" s="112">
        <v>336.76400000000001</v>
      </c>
      <c r="F200" s="39">
        <f t="shared" si="27"/>
        <v>235.19111306434178</v>
      </c>
      <c r="G200" s="164">
        <f t="shared" si="25"/>
        <v>8.1558979373787168E-3</v>
      </c>
      <c r="H200" s="112">
        <v>2116.3510000000001</v>
      </c>
      <c r="I200" s="112">
        <v>1500.3330000000001</v>
      </c>
      <c r="J200" s="162">
        <f t="shared" si="19"/>
        <v>141.05875162380619</v>
      </c>
      <c r="K200" s="163">
        <f t="shared" si="21"/>
        <v>1.7913777749264878E-3</v>
      </c>
      <c r="L200" s="164">
        <f t="shared" si="20"/>
        <v>37.424746651193495</v>
      </c>
      <c r="M200" s="175"/>
    </row>
    <row r="201" spans="1:13" ht="18.75" x14ac:dyDescent="0.4">
      <c r="A201" s="11"/>
      <c r="B201" s="169">
        <v>508</v>
      </c>
      <c r="C201" s="56" t="s">
        <v>212</v>
      </c>
      <c r="D201" s="111"/>
      <c r="E201" s="111"/>
      <c r="F201" s="39"/>
      <c r="G201" s="164"/>
      <c r="H201" s="112"/>
      <c r="I201" s="112">
        <v>313.91699999999997</v>
      </c>
      <c r="J201" s="162" t="s">
        <v>351</v>
      </c>
      <c r="K201" s="163"/>
      <c r="L201" s="164"/>
      <c r="M201" s="175"/>
    </row>
    <row r="202" spans="1:13" ht="18.75" x14ac:dyDescent="0.4">
      <c r="A202" s="11"/>
      <c r="B202" s="169">
        <v>509</v>
      </c>
      <c r="C202" s="56" t="s">
        <v>213</v>
      </c>
      <c r="D202" s="112">
        <v>767.39300000000003</v>
      </c>
      <c r="E202" s="112">
        <v>753.221</v>
      </c>
      <c r="F202" s="39">
        <f t="shared" si="27"/>
        <v>101.88151950091672</v>
      </c>
      <c r="G202" s="164">
        <f t="shared" si="25"/>
        <v>7.902109600485414E-3</v>
      </c>
      <c r="H202" s="112">
        <v>25562.34</v>
      </c>
      <c r="I202" s="112">
        <v>30094.449000000001</v>
      </c>
      <c r="J202" s="162">
        <f t="shared" si="19"/>
        <v>84.940382194736301</v>
      </c>
      <c r="K202" s="163">
        <f t="shared" si="21"/>
        <v>2.1637151753709265E-2</v>
      </c>
      <c r="L202" s="164">
        <f t="shared" si="20"/>
        <v>3.002045196175311</v>
      </c>
      <c r="M202" s="175"/>
    </row>
    <row r="203" spans="1:13" ht="18.75" x14ac:dyDescent="0.4">
      <c r="A203" s="11"/>
      <c r="B203" s="169">
        <v>510</v>
      </c>
      <c r="C203" s="56" t="s">
        <v>214</v>
      </c>
      <c r="D203" s="112">
        <v>1682.711</v>
      </c>
      <c r="E203" s="112">
        <v>995.48900000000003</v>
      </c>
      <c r="F203" s="39">
        <f t="shared" si="27"/>
        <v>169.0336106174955</v>
      </c>
      <c r="G203" s="164">
        <f t="shared" si="25"/>
        <v>1.732745379218003E-2</v>
      </c>
      <c r="H203" s="112">
        <v>4116.8530000000001</v>
      </c>
      <c r="I203" s="112">
        <v>3625.6350000000002</v>
      </c>
      <c r="J203" s="162">
        <f t="shared" si="19"/>
        <v>113.54846806145682</v>
      </c>
      <c r="K203" s="163">
        <f t="shared" si="21"/>
        <v>3.4846955759415313E-3</v>
      </c>
      <c r="L203" s="164">
        <f t="shared" si="20"/>
        <v>40.873720776525175</v>
      </c>
      <c r="M203" s="175"/>
    </row>
    <row r="204" spans="1:13" ht="18.75" x14ac:dyDescent="0.4">
      <c r="A204" s="11"/>
      <c r="B204" s="169">
        <v>511</v>
      </c>
      <c r="C204" s="56" t="s">
        <v>215</v>
      </c>
      <c r="D204" s="111"/>
      <c r="E204" s="111"/>
      <c r="F204" s="39"/>
      <c r="G204" s="164"/>
      <c r="H204" s="112">
        <v>0.54200000000000004</v>
      </c>
      <c r="I204" s="112">
        <v>10.749000000000001</v>
      </c>
      <c r="J204" s="162">
        <f t="shared" si="19"/>
        <v>5.0423295190250261</v>
      </c>
      <c r="K204" s="163">
        <f t="shared" si="21"/>
        <v>4.5877397180815305E-7</v>
      </c>
      <c r="L204" s="164">
        <f t="shared" si="20"/>
        <v>0</v>
      </c>
      <c r="M204" s="175"/>
    </row>
    <row r="205" spans="1:13" ht="18.75" x14ac:dyDescent="0.4">
      <c r="A205" s="11"/>
      <c r="B205" s="169">
        <v>513</v>
      </c>
      <c r="C205" s="56" t="s">
        <v>217</v>
      </c>
      <c r="D205" s="111">
        <v>20.122</v>
      </c>
      <c r="E205" s="111">
        <v>72.295000000000002</v>
      </c>
      <c r="F205" s="39">
        <f t="shared" si="27"/>
        <v>27.833183484335017</v>
      </c>
      <c r="G205" s="164">
        <f t="shared" si="25"/>
        <v>2.0720315324868413E-4</v>
      </c>
      <c r="H205" s="112">
        <v>1483.346</v>
      </c>
      <c r="I205" s="112">
        <v>654.07399999999996</v>
      </c>
      <c r="J205" s="162">
        <f t="shared" ref="J205:J254" si="28">H205/I205*100</f>
        <v>226.7856542226109</v>
      </c>
      <c r="K205" s="163">
        <f t="shared" si="21"/>
        <v>1.2555729446231303E-3</v>
      </c>
      <c r="L205" s="164">
        <f t="shared" si="20"/>
        <v>1.3565277420102928</v>
      </c>
      <c r="M205" s="175"/>
    </row>
    <row r="206" spans="1:13" ht="18.75" x14ac:dyDescent="0.4">
      <c r="A206" s="11"/>
      <c r="B206" s="169">
        <v>514</v>
      </c>
      <c r="C206" s="56" t="s">
        <v>218</v>
      </c>
      <c r="D206" s="112"/>
      <c r="E206" s="112"/>
      <c r="F206" s="39"/>
      <c r="G206" s="164"/>
      <c r="H206" s="112">
        <v>2883.32</v>
      </c>
      <c r="I206" s="112">
        <v>1317.5039999999999</v>
      </c>
      <c r="J206" s="162">
        <f t="shared" si="28"/>
        <v>218.84715340522689</v>
      </c>
      <c r="K206" s="163">
        <f t="shared" si="21"/>
        <v>2.4405759564462802E-3</v>
      </c>
      <c r="L206" s="164">
        <f t="shared" si="20"/>
        <v>0</v>
      </c>
      <c r="M206" s="175"/>
    </row>
    <row r="207" spans="1:13" ht="18.75" x14ac:dyDescent="0.4">
      <c r="A207" s="11"/>
      <c r="B207" s="169">
        <v>515</v>
      </c>
      <c r="C207" s="56" t="s">
        <v>219</v>
      </c>
      <c r="D207" s="112">
        <v>0.38700000000000001</v>
      </c>
      <c r="E207" s="112">
        <v>192.602</v>
      </c>
      <c r="F207" s="39">
        <f t="shared" si="27"/>
        <v>0.20093249291284621</v>
      </c>
      <c r="G207" s="164">
        <f t="shared" si="25"/>
        <v>3.9850720757002673E-6</v>
      </c>
      <c r="H207" s="112">
        <v>1881.174</v>
      </c>
      <c r="I207" s="112">
        <v>275.464</v>
      </c>
      <c r="J207" s="162">
        <f t="shared" si="28"/>
        <v>682.9110155955043</v>
      </c>
      <c r="K207" s="163">
        <f t="shared" si="21"/>
        <v>1.5923130399303144E-3</v>
      </c>
      <c r="L207" s="164">
        <f t="shared" si="20"/>
        <v>2.0572259663380423E-2</v>
      </c>
      <c r="M207" s="175"/>
    </row>
    <row r="208" spans="1:13" ht="18.75" x14ac:dyDescent="0.4">
      <c r="A208" s="11"/>
      <c r="B208" s="169">
        <v>516</v>
      </c>
      <c r="C208" s="56" t="s">
        <v>220</v>
      </c>
      <c r="D208" s="111">
        <v>135.13999999999999</v>
      </c>
      <c r="E208" s="111"/>
      <c r="F208" s="39" t="s">
        <v>345</v>
      </c>
      <c r="G208" s="164">
        <f t="shared" si="25"/>
        <v>1.391583049896987E-3</v>
      </c>
      <c r="H208" s="112">
        <v>1989.192</v>
      </c>
      <c r="I208" s="112">
        <v>1406.0519999999999</v>
      </c>
      <c r="J208" s="162">
        <f t="shared" si="28"/>
        <v>141.47357281238533</v>
      </c>
      <c r="K208" s="163">
        <f t="shared" si="21"/>
        <v>1.6837444917509291E-3</v>
      </c>
      <c r="L208" s="164">
        <f t="shared" si="20"/>
        <v>6.7937132262747877</v>
      </c>
      <c r="M208" s="175"/>
    </row>
    <row r="209" spans="1:13" ht="18.75" x14ac:dyDescent="0.4">
      <c r="A209" s="11"/>
      <c r="B209" s="169">
        <v>517</v>
      </c>
      <c r="C209" s="56" t="s">
        <v>221</v>
      </c>
      <c r="D209" s="112">
        <v>3060.8330000000001</v>
      </c>
      <c r="E209" s="112">
        <v>2263.415</v>
      </c>
      <c r="F209" s="39">
        <f t="shared" si="27"/>
        <v>135.23074646054744</v>
      </c>
      <c r="G209" s="164">
        <f t="shared" si="25"/>
        <v>3.1518449913906656E-2</v>
      </c>
      <c r="H209" s="112">
        <v>19478.524000000001</v>
      </c>
      <c r="I209" s="112">
        <v>14485.529</v>
      </c>
      <c r="J209" s="162">
        <f t="shared" si="28"/>
        <v>134.46884818635206</v>
      </c>
      <c r="K209" s="163">
        <f t="shared" si="21"/>
        <v>1.6487527343986039E-2</v>
      </c>
      <c r="L209" s="164">
        <f t="shared" si="20"/>
        <v>15.713885713311749</v>
      </c>
      <c r="M209" s="175"/>
    </row>
    <row r="210" spans="1:13" ht="18.75" x14ac:dyDescent="0.4">
      <c r="A210" s="11"/>
      <c r="B210" s="169">
        <v>518</v>
      </c>
      <c r="C210" s="56" t="s">
        <v>222</v>
      </c>
      <c r="D210" s="112">
        <v>809.23</v>
      </c>
      <c r="E210" s="112">
        <v>201.011</v>
      </c>
      <c r="F210" s="39">
        <f t="shared" si="27"/>
        <v>402.57995831073924</v>
      </c>
      <c r="G210" s="164">
        <f t="shared" si="25"/>
        <v>8.3329195757595002E-3</v>
      </c>
      <c r="H210" s="112">
        <v>2415.3110000000001</v>
      </c>
      <c r="I210" s="112">
        <v>1208.72</v>
      </c>
      <c r="J210" s="162">
        <f t="shared" si="28"/>
        <v>199.82386326030843</v>
      </c>
      <c r="K210" s="163">
        <f t="shared" si="21"/>
        <v>2.0444314033614794E-3</v>
      </c>
      <c r="L210" s="164">
        <f t="shared" si="20"/>
        <v>33.504173996640596</v>
      </c>
      <c r="M210" s="175"/>
    </row>
    <row r="211" spans="1:13" ht="18.75" x14ac:dyDescent="0.4">
      <c r="A211" s="11"/>
      <c r="B211" s="169">
        <v>519</v>
      </c>
      <c r="C211" s="56" t="s">
        <v>223</v>
      </c>
      <c r="D211" s="111"/>
      <c r="E211" s="111"/>
      <c r="F211" s="39"/>
      <c r="G211" s="164"/>
      <c r="H211" s="112">
        <v>48.543999999999997</v>
      </c>
      <c r="I211" s="112">
        <v>32.107999999999997</v>
      </c>
      <c r="J211" s="162">
        <f t="shared" si="28"/>
        <v>151.18973464557121</v>
      </c>
      <c r="K211" s="163">
        <f t="shared" si="21"/>
        <v>4.1089896102315458E-5</v>
      </c>
      <c r="L211" s="164">
        <f t="shared" ref="L211:L253" si="29">D211/H211*100</f>
        <v>0</v>
      </c>
      <c r="M211" s="175"/>
    </row>
    <row r="212" spans="1:13" ht="18.75" x14ac:dyDescent="0.4">
      <c r="A212" s="11"/>
      <c r="B212" s="169">
        <v>520</v>
      </c>
      <c r="C212" s="56" t="s">
        <v>224</v>
      </c>
      <c r="D212" s="112">
        <v>884.41</v>
      </c>
      <c r="E212" s="112">
        <v>483.971</v>
      </c>
      <c r="F212" s="39">
        <f t="shared" si="27"/>
        <v>182.74028815776151</v>
      </c>
      <c r="G212" s="164">
        <f t="shared" si="25"/>
        <v>9.1070738875195685E-3</v>
      </c>
      <c r="H212" s="112">
        <v>1037.028</v>
      </c>
      <c r="I212" s="112">
        <v>504.98200000000003</v>
      </c>
      <c r="J212" s="162">
        <f t="shared" si="28"/>
        <v>205.35939894887343</v>
      </c>
      <c r="K212" s="163">
        <f t="shared" ref="K212:K254" si="30">H212/$H$7*100</f>
        <v>8.7778866132152272E-4</v>
      </c>
      <c r="L212" s="164">
        <f t="shared" si="29"/>
        <v>85.283136038756908</v>
      </c>
      <c r="M212" s="175"/>
    </row>
    <row r="213" spans="1:13" ht="18.75" x14ac:dyDescent="0.4">
      <c r="A213" s="11"/>
      <c r="B213" s="169">
        <v>521</v>
      </c>
      <c r="C213" s="56" t="s">
        <v>225</v>
      </c>
      <c r="D213" s="112">
        <v>1753.269</v>
      </c>
      <c r="E213" s="112">
        <v>258.81299999999999</v>
      </c>
      <c r="F213" s="39">
        <f t="shared" si="27"/>
        <v>677.42694532345752</v>
      </c>
      <c r="G213" s="164">
        <f t="shared" si="25"/>
        <v>1.805401378059672E-2</v>
      </c>
      <c r="H213" s="112">
        <v>5646.2190000000001</v>
      </c>
      <c r="I213" s="112">
        <v>1282.473</v>
      </c>
      <c r="J213" s="162">
        <f t="shared" si="28"/>
        <v>440.26026278915811</v>
      </c>
      <c r="K213" s="163">
        <f t="shared" si="30"/>
        <v>4.7792219858462329E-3</v>
      </c>
      <c r="L213" s="164">
        <f t="shared" si="29"/>
        <v>31.052089902995263</v>
      </c>
      <c r="M213" s="175"/>
    </row>
    <row r="214" spans="1:13" ht="18.75" x14ac:dyDescent="0.4">
      <c r="A214" s="11"/>
      <c r="B214" s="169">
        <v>522</v>
      </c>
      <c r="C214" s="56" t="s">
        <v>349</v>
      </c>
      <c r="D214" s="112"/>
      <c r="E214" s="112"/>
      <c r="F214" s="39"/>
      <c r="G214" s="164"/>
      <c r="H214" s="112">
        <v>0.77800000000000002</v>
      </c>
      <c r="I214" s="112"/>
      <c r="J214" s="162" t="s">
        <v>345</v>
      </c>
      <c r="K214" s="163">
        <f t="shared" ref="K214" si="31">H214/$H$7*100</f>
        <v>6.5853533222646323E-7</v>
      </c>
      <c r="L214" s="164">
        <f t="shared" ref="L214" si="32">D214/H214*100</f>
        <v>0</v>
      </c>
      <c r="M214" s="175"/>
    </row>
    <row r="215" spans="1:13" ht="18.75" x14ac:dyDescent="0.4">
      <c r="A215" s="11"/>
      <c r="B215" s="169">
        <v>523</v>
      </c>
      <c r="C215" s="56" t="s">
        <v>227</v>
      </c>
      <c r="D215" s="111"/>
      <c r="E215" s="111"/>
      <c r="F215" s="39"/>
      <c r="G215" s="164"/>
      <c r="H215" s="112">
        <v>12.07</v>
      </c>
      <c r="I215" s="112">
        <v>7.2149999999999999</v>
      </c>
      <c r="J215" s="162">
        <f t="shared" si="28"/>
        <v>167.2903672903673</v>
      </c>
      <c r="K215" s="163">
        <f t="shared" si="30"/>
        <v>1.0216608560377135E-5</v>
      </c>
      <c r="L215" s="164">
        <f t="shared" si="29"/>
        <v>0</v>
      </c>
      <c r="M215" s="175"/>
    </row>
    <row r="216" spans="1:13" ht="18.75" x14ac:dyDescent="0.4">
      <c r="A216" s="11"/>
      <c r="B216" s="169">
        <v>524</v>
      </c>
      <c r="C216" s="56" t="s">
        <v>228</v>
      </c>
      <c r="D216" s="112">
        <v>31940.387999999999</v>
      </c>
      <c r="E216" s="112">
        <v>10250.906999999999</v>
      </c>
      <c r="F216" s="39">
        <f t="shared" si="27"/>
        <v>311.58596990490696</v>
      </c>
      <c r="G216" s="164">
        <f t="shared" si="25"/>
        <v>0.32890115841300233</v>
      </c>
      <c r="H216" s="112">
        <v>167015.103</v>
      </c>
      <c r="I216" s="112">
        <v>83493.224000000002</v>
      </c>
      <c r="J216" s="162">
        <f t="shared" si="28"/>
        <v>200.0343201503394</v>
      </c>
      <c r="K216" s="163">
        <f t="shared" si="30"/>
        <v>0.14136933976984828</v>
      </c>
      <c r="L216" s="164">
        <f t="shared" si="29"/>
        <v>19.124251296004051</v>
      </c>
      <c r="M216" s="175"/>
    </row>
    <row r="217" spans="1:13" ht="18.75" x14ac:dyDescent="0.4">
      <c r="A217" s="11"/>
      <c r="B217" s="169">
        <v>525</v>
      </c>
      <c r="C217" s="56" t="s">
        <v>229</v>
      </c>
      <c r="D217" s="112">
        <v>126.67100000000001</v>
      </c>
      <c r="E217" s="112">
        <v>193.09100000000001</v>
      </c>
      <c r="F217" s="39">
        <f t="shared" si="27"/>
        <v>65.601711110305502</v>
      </c>
      <c r="G217" s="164">
        <f t="shared" si="25"/>
        <v>1.3043748447055001E-3</v>
      </c>
      <c r="H217" s="112">
        <v>177.85400000000001</v>
      </c>
      <c r="I217" s="112">
        <v>226.304</v>
      </c>
      <c r="J217" s="162">
        <f t="shared" si="28"/>
        <v>78.590745192307693</v>
      </c>
      <c r="K217" s="163">
        <f t="shared" si="30"/>
        <v>1.5054388557558533E-4</v>
      </c>
      <c r="L217" s="164">
        <f t="shared" si="29"/>
        <v>71.221901109899136</v>
      </c>
      <c r="M217" s="175"/>
    </row>
    <row r="218" spans="1:13" ht="18.75" x14ac:dyDescent="0.4">
      <c r="A218" s="11"/>
      <c r="B218" s="169">
        <v>526</v>
      </c>
      <c r="C218" s="56" t="s">
        <v>230</v>
      </c>
      <c r="D218" s="112">
        <v>379.02800000000002</v>
      </c>
      <c r="E218" s="112">
        <v>0.38600000000000001</v>
      </c>
      <c r="F218" s="39">
        <f t="shared" si="27"/>
        <v>98193.78238341969</v>
      </c>
      <c r="G218" s="164">
        <f t="shared" si="25"/>
        <v>3.902981650409614E-3</v>
      </c>
      <c r="H218" s="112">
        <v>1898.777</v>
      </c>
      <c r="I218" s="112">
        <v>1024.98</v>
      </c>
      <c r="J218" s="162">
        <f t="shared" si="28"/>
        <v>185.25015122246288</v>
      </c>
      <c r="K218" s="163">
        <f t="shared" si="30"/>
        <v>1.6072130366567702E-3</v>
      </c>
      <c r="L218" s="164">
        <f t="shared" si="29"/>
        <v>19.961691130659368</v>
      </c>
      <c r="M218" s="175"/>
    </row>
    <row r="219" spans="1:13" ht="18.75" x14ac:dyDescent="0.4">
      <c r="A219" s="11"/>
      <c r="B219" s="169">
        <v>527</v>
      </c>
      <c r="C219" s="56" t="s">
        <v>231</v>
      </c>
      <c r="D219" s="112">
        <v>789.32600000000002</v>
      </c>
      <c r="E219" s="112">
        <v>443.55500000000001</v>
      </c>
      <c r="F219" s="39">
        <f t="shared" si="27"/>
        <v>177.95448140591358</v>
      </c>
      <c r="G219" s="164">
        <f t="shared" si="25"/>
        <v>8.1279612434733556E-3</v>
      </c>
      <c r="H219" s="112">
        <v>1115.098</v>
      </c>
      <c r="I219" s="112">
        <v>797.66899999999998</v>
      </c>
      <c r="J219" s="162">
        <f t="shared" si="28"/>
        <v>139.79457644712281</v>
      </c>
      <c r="K219" s="163">
        <f t="shared" si="30"/>
        <v>9.4387073508363055E-4</v>
      </c>
      <c r="L219" s="164">
        <f t="shared" si="29"/>
        <v>70.785348014255263</v>
      </c>
      <c r="M219" s="175"/>
    </row>
    <row r="220" spans="1:13" ht="18.75" x14ac:dyDescent="0.4">
      <c r="A220" s="11"/>
      <c r="B220" s="169">
        <v>528</v>
      </c>
      <c r="C220" s="56" t="s">
        <v>232</v>
      </c>
      <c r="D220" s="111"/>
      <c r="E220" s="111"/>
      <c r="F220" s="39"/>
      <c r="G220" s="164"/>
      <c r="H220" s="112">
        <v>20.82</v>
      </c>
      <c r="I220" s="112">
        <v>10.454000000000001</v>
      </c>
      <c r="J220" s="162">
        <f t="shared" si="28"/>
        <v>199.15821695044957</v>
      </c>
      <c r="K220" s="163">
        <f t="shared" si="30"/>
        <v>1.7623014931818721E-5</v>
      </c>
      <c r="L220" s="164">
        <f t="shared" si="29"/>
        <v>0</v>
      </c>
      <c r="M220" s="175"/>
    </row>
    <row r="221" spans="1:13" ht="18.75" x14ac:dyDescent="0.4">
      <c r="A221" s="11"/>
      <c r="B221" s="169">
        <v>529</v>
      </c>
      <c r="C221" s="56" t="s">
        <v>233</v>
      </c>
      <c r="D221" s="112">
        <v>55.715000000000003</v>
      </c>
      <c r="E221" s="112">
        <v>26.271000000000001</v>
      </c>
      <c r="F221" s="39">
        <f t="shared" si="27"/>
        <v>212.07795668227325</v>
      </c>
      <c r="G221" s="164">
        <f t="shared" si="25"/>
        <v>5.7371651343059529E-4</v>
      </c>
      <c r="H221" s="112">
        <v>98.992999999999995</v>
      </c>
      <c r="I221" s="112">
        <v>77.075000000000003</v>
      </c>
      <c r="J221" s="162">
        <f t="shared" si="28"/>
        <v>128.43723645799545</v>
      </c>
      <c r="K221" s="163">
        <f t="shared" si="30"/>
        <v>8.3792272677499056E-5</v>
      </c>
      <c r="L221" s="164">
        <f t="shared" si="29"/>
        <v>56.281757295970422</v>
      </c>
      <c r="M221" s="175"/>
    </row>
    <row r="222" spans="1:13" ht="18.75" x14ac:dyDescent="0.4">
      <c r="A222" s="11"/>
      <c r="B222" s="169">
        <v>530</v>
      </c>
      <c r="C222" s="56" t="s">
        <v>234</v>
      </c>
      <c r="D222" s="111"/>
      <c r="E222" s="111"/>
      <c r="F222" s="39"/>
      <c r="G222" s="164"/>
      <c r="H222" s="112">
        <v>14385.299000000001</v>
      </c>
      <c r="I222" s="112">
        <v>17708.23</v>
      </c>
      <c r="J222" s="162">
        <f t="shared" si="28"/>
        <v>81.235103677781467</v>
      </c>
      <c r="K222" s="163">
        <f t="shared" si="30"/>
        <v>1.2176385162136259E-2</v>
      </c>
      <c r="L222" s="164">
        <f t="shared" si="29"/>
        <v>0</v>
      </c>
      <c r="M222" s="175"/>
    </row>
    <row r="223" spans="1:13" ht="18.75" x14ac:dyDescent="0.4">
      <c r="A223" s="11"/>
      <c r="B223" s="169">
        <v>531</v>
      </c>
      <c r="C223" s="56" t="s">
        <v>235</v>
      </c>
      <c r="D223" s="112">
        <v>1879.693</v>
      </c>
      <c r="E223" s="112">
        <v>1005.399</v>
      </c>
      <c r="F223" s="39">
        <f t="shared" si="27"/>
        <v>186.95990348110553</v>
      </c>
      <c r="G223" s="164">
        <f t="shared" si="25"/>
        <v>1.9355845181367598E-2</v>
      </c>
      <c r="H223" s="112">
        <v>9698.3809999999994</v>
      </c>
      <c r="I223" s="112">
        <v>3898.4380000000001</v>
      </c>
      <c r="J223" s="162">
        <f t="shared" si="28"/>
        <v>248.77607390447145</v>
      </c>
      <c r="K223" s="163">
        <f t="shared" si="30"/>
        <v>8.2091600949791999E-3</v>
      </c>
      <c r="L223" s="164">
        <f t="shared" si="29"/>
        <v>19.381513264945973</v>
      </c>
      <c r="M223" s="175"/>
    </row>
    <row r="224" spans="1:13" ht="18.75" x14ac:dyDescent="0.4">
      <c r="A224" s="11"/>
      <c r="B224" s="169">
        <v>532</v>
      </c>
      <c r="C224" s="56" t="s">
        <v>236</v>
      </c>
      <c r="D224" s="112">
        <v>358.20699999999999</v>
      </c>
      <c r="E224" s="112">
        <v>195.71700000000001</v>
      </c>
      <c r="F224" s="39">
        <f t="shared" si="27"/>
        <v>183.02293617825737</v>
      </c>
      <c r="G224" s="164">
        <f t="shared" si="25"/>
        <v>3.6885806537993939E-3</v>
      </c>
      <c r="H224" s="112">
        <v>454.75299999999999</v>
      </c>
      <c r="I224" s="112">
        <v>472.31900000000002</v>
      </c>
      <c r="J224" s="162">
        <f t="shared" si="28"/>
        <v>96.280903372508831</v>
      </c>
      <c r="K224" s="163">
        <f t="shared" si="30"/>
        <v>3.8492405904367715E-4</v>
      </c>
      <c r="L224" s="164">
        <f t="shared" si="29"/>
        <v>78.769573812597173</v>
      </c>
      <c r="M224" s="175"/>
    </row>
    <row r="225" spans="1:13" ht="18.75" x14ac:dyDescent="0.4">
      <c r="A225" s="11"/>
      <c r="B225" s="169">
        <v>533</v>
      </c>
      <c r="C225" s="56" t="s">
        <v>237</v>
      </c>
      <c r="D225" s="112">
        <v>41.439</v>
      </c>
      <c r="E225" s="112">
        <v>33.421999999999997</v>
      </c>
      <c r="F225" s="39">
        <f t="shared" si="27"/>
        <v>123.98719406379033</v>
      </c>
      <c r="G225" s="164">
        <f t="shared" si="25"/>
        <v>4.2671163241587431E-4</v>
      </c>
      <c r="H225" s="112">
        <v>3248.5169999999998</v>
      </c>
      <c r="I225" s="112">
        <v>1840.162</v>
      </c>
      <c r="J225" s="162">
        <f t="shared" si="28"/>
        <v>176.53429426322248</v>
      </c>
      <c r="K225" s="163">
        <f t="shared" si="30"/>
        <v>2.7496956578898632E-3</v>
      </c>
      <c r="L225" s="164">
        <f t="shared" si="29"/>
        <v>1.2756282328213151</v>
      </c>
      <c r="M225" s="175"/>
    </row>
    <row r="226" spans="1:13" ht="18.75" x14ac:dyDescent="0.4">
      <c r="A226" s="11"/>
      <c r="B226" s="169">
        <v>534</v>
      </c>
      <c r="C226" s="56" t="s">
        <v>238</v>
      </c>
      <c r="D226" s="112"/>
      <c r="E226" s="112"/>
      <c r="F226" s="39"/>
      <c r="G226" s="164"/>
      <c r="H226" s="112">
        <v>196.655</v>
      </c>
      <c r="I226" s="112">
        <v>135.846</v>
      </c>
      <c r="J226" s="162">
        <f t="shared" si="28"/>
        <v>144.76318772727942</v>
      </c>
      <c r="K226" s="163">
        <f t="shared" si="30"/>
        <v>1.6645792514009657E-4</v>
      </c>
      <c r="L226" s="164">
        <f t="shared" si="29"/>
        <v>0</v>
      </c>
      <c r="M226" s="175"/>
    </row>
    <row r="227" spans="1:13" ht="18.75" x14ac:dyDescent="0.4">
      <c r="A227" s="11"/>
      <c r="B227" s="169">
        <v>535</v>
      </c>
      <c r="C227" s="56" t="s">
        <v>239</v>
      </c>
      <c r="D227" s="112">
        <v>16108.377</v>
      </c>
      <c r="E227" s="112">
        <v>22.178000000000001</v>
      </c>
      <c r="F227" s="39">
        <f t="shared" si="27"/>
        <v>72632.234646947429</v>
      </c>
      <c r="G227" s="164">
        <f t="shared" si="25"/>
        <v>0.16587349707377891</v>
      </c>
      <c r="H227" s="112">
        <v>22094.843000000001</v>
      </c>
      <c r="I227" s="112">
        <v>83.27</v>
      </c>
      <c r="J227" s="162">
        <f t="shared" si="28"/>
        <v>26533.977422841359</v>
      </c>
      <c r="K227" s="163">
        <f t="shared" si="30"/>
        <v>1.8702101253851602E-2</v>
      </c>
      <c r="L227" s="164">
        <f t="shared" si="29"/>
        <v>72.905596115799511</v>
      </c>
      <c r="M227" s="175"/>
    </row>
    <row r="228" spans="1:13" ht="18.75" x14ac:dyDescent="0.4">
      <c r="A228" s="11"/>
      <c r="B228" s="169">
        <v>536</v>
      </c>
      <c r="C228" s="56" t="s">
        <v>240</v>
      </c>
      <c r="D228" s="112"/>
      <c r="E228" s="112">
        <v>0.53300000000000003</v>
      </c>
      <c r="F228" s="39" t="s">
        <v>344</v>
      </c>
      <c r="G228" s="164">
        <f t="shared" si="25"/>
        <v>0</v>
      </c>
      <c r="H228" s="112">
        <v>0.83899999999999997</v>
      </c>
      <c r="I228" s="112">
        <v>21.637</v>
      </c>
      <c r="J228" s="162">
        <f t="shared" si="28"/>
        <v>3.8776170448768315</v>
      </c>
      <c r="K228" s="163">
        <f t="shared" si="30"/>
        <v>7.1016856521594162E-7</v>
      </c>
      <c r="L228" s="164">
        <f t="shared" si="29"/>
        <v>0</v>
      </c>
      <c r="M228" s="175"/>
    </row>
    <row r="229" spans="1:13" ht="18.75" x14ac:dyDescent="0.4">
      <c r="A229" s="11"/>
      <c r="B229" s="169">
        <v>537</v>
      </c>
      <c r="C229" s="56" t="s">
        <v>241</v>
      </c>
      <c r="D229" s="112"/>
      <c r="E229" s="112">
        <v>0.436</v>
      </c>
      <c r="F229" s="39" t="s">
        <v>344</v>
      </c>
      <c r="G229" s="164">
        <f t="shared" si="25"/>
        <v>0</v>
      </c>
      <c r="H229" s="112">
        <v>415.20800000000003</v>
      </c>
      <c r="I229" s="112">
        <v>218.34</v>
      </c>
      <c r="J229" s="162">
        <f t="shared" si="28"/>
        <v>190.16579646423011</v>
      </c>
      <c r="K229" s="163">
        <f t="shared" si="30"/>
        <v>3.5145133447697343E-4</v>
      </c>
      <c r="L229" s="164">
        <f t="shared" si="29"/>
        <v>0</v>
      </c>
      <c r="M229" s="175"/>
    </row>
    <row r="230" spans="1:13" ht="18.75" x14ac:dyDescent="0.4">
      <c r="A230" s="11"/>
      <c r="B230" s="169">
        <v>538</v>
      </c>
      <c r="C230" s="56" t="s">
        <v>242</v>
      </c>
      <c r="D230" s="112">
        <v>1872.325</v>
      </c>
      <c r="E230" s="112">
        <v>839.24400000000003</v>
      </c>
      <c r="F230" s="39">
        <f t="shared" si="27"/>
        <v>223.09662029159577</v>
      </c>
      <c r="G230" s="164">
        <f t="shared" si="25"/>
        <v>1.9279974351771322E-2</v>
      </c>
      <c r="H230" s="112">
        <v>20791.523000000001</v>
      </c>
      <c r="I230" s="112">
        <v>9787.8330000000005</v>
      </c>
      <c r="J230" s="162">
        <f t="shared" si="28"/>
        <v>212.4221265319913</v>
      </c>
      <c r="K230" s="163">
        <f t="shared" si="30"/>
        <v>1.7598910676477061E-2</v>
      </c>
      <c r="L230" s="164">
        <f t="shared" si="29"/>
        <v>9.0052325652141985</v>
      </c>
      <c r="M230" s="175"/>
    </row>
    <row r="231" spans="1:13" ht="18.75" x14ac:dyDescent="0.4">
      <c r="A231" s="11"/>
      <c r="B231" s="169">
        <v>539</v>
      </c>
      <c r="C231" s="56" t="s">
        <v>243</v>
      </c>
      <c r="D231" s="111"/>
      <c r="E231" s="111">
        <v>0.25600000000000001</v>
      </c>
      <c r="F231" s="39" t="s">
        <v>344</v>
      </c>
      <c r="G231" s="164"/>
      <c r="H231" s="112">
        <v>0.44700000000000001</v>
      </c>
      <c r="I231" s="112">
        <v>14.804</v>
      </c>
      <c r="J231" s="162">
        <f t="shared" si="28"/>
        <v>3.0194542015671439</v>
      </c>
      <c r="K231" s="163">
        <f t="shared" si="30"/>
        <v>3.7836155977535866E-7</v>
      </c>
      <c r="L231" s="164">
        <f t="shared" si="29"/>
        <v>0</v>
      </c>
      <c r="M231" s="175"/>
    </row>
    <row r="232" spans="1:13" ht="18.75" x14ac:dyDescent="0.4">
      <c r="A232" s="11"/>
      <c r="B232" s="169">
        <v>540</v>
      </c>
      <c r="C232" s="56" t="s">
        <v>244</v>
      </c>
      <c r="D232" s="112">
        <v>43.697000000000003</v>
      </c>
      <c r="E232" s="112">
        <v>320.04700000000003</v>
      </c>
      <c r="F232" s="39">
        <f t="shared" si="27"/>
        <v>13.653307170509333</v>
      </c>
      <c r="G232" s="164">
        <f t="shared" si="25"/>
        <v>4.4996303486272496E-4</v>
      </c>
      <c r="H232" s="112">
        <v>584.76199999999994</v>
      </c>
      <c r="I232" s="112">
        <v>1180.221</v>
      </c>
      <c r="J232" s="162">
        <f t="shared" si="28"/>
        <v>49.546822162967779</v>
      </c>
      <c r="K232" s="163">
        <f t="shared" si="30"/>
        <v>4.9496971458021981E-4</v>
      </c>
      <c r="L232" s="164">
        <f t="shared" si="29"/>
        <v>7.472612789476746</v>
      </c>
      <c r="M232" s="175"/>
    </row>
    <row r="233" spans="1:13" ht="18.75" x14ac:dyDescent="0.4">
      <c r="A233" s="11"/>
      <c r="B233" s="169">
        <v>541</v>
      </c>
      <c r="C233" s="56" t="s">
        <v>245</v>
      </c>
      <c r="D233" s="112">
        <v>476.23700000000002</v>
      </c>
      <c r="E233" s="112">
        <v>372.03300000000002</v>
      </c>
      <c r="F233" s="39">
        <f t="shared" si="27"/>
        <v>128.00934325718418</v>
      </c>
      <c r="G233" s="164">
        <f t="shared" si="25"/>
        <v>4.9039761501686509E-3</v>
      </c>
      <c r="H233" s="112">
        <v>8915.6650000000009</v>
      </c>
      <c r="I233" s="112">
        <v>8487.7270000000008</v>
      </c>
      <c r="J233" s="162">
        <f t="shared" si="28"/>
        <v>105.04184453623449</v>
      </c>
      <c r="K233" s="163">
        <f t="shared" si="30"/>
        <v>7.5466329213301417E-3</v>
      </c>
      <c r="L233" s="164">
        <f t="shared" si="29"/>
        <v>5.3415757545847677</v>
      </c>
      <c r="M233" s="175"/>
    </row>
    <row r="234" spans="1:13" ht="18.75" x14ac:dyDescent="0.4">
      <c r="A234" s="11"/>
      <c r="B234" s="169">
        <v>542</v>
      </c>
      <c r="C234" s="56" t="s">
        <v>246</v>
      </c>
      <c r="D234" s="112">
        <v>55.384</v>
      </c>
      <c r="E234" s="112">
        <v>31.664999999999999</v>
      </c>
      <c r="F234" s="39">
        <f t="shared" si="27"/>
        <v>174.90604768672034</v>
      </c>
      <c r="G234" s="164">
        <f t="shared" si="25"/>
        <v>5.7030809261132708E-4</v>
      </c>
      <c r="H234" s="112">
        <v>1556.6</v>
      </c>
      <c r="I234" s="112">
        <v>1288.377</v>
      </c>
      <c r="J234" s="162">
        <f t="shared" si="28"/>
        <v>120.81867341624384</v>
      </c>
      <c r="K234" s="163">
        <f t="shared" si="30"/>
        <v>1.3175785323183964E-3</v>
      </c>
      <c r="L234" s="164">
        <f t="shared" si="29"/>
        <v>3.5580110497237567</v>
      </c>
      <c r="M234" s="175"/>
    </row>
    <row r="235" spans="1:13" ht="18.75" x14ac:dyDescent="0.4">
      <c r="A235" s="11"/>
      <c r="B235" s="169">
        <v>543</v>
      </c>
      <c r="C235" s="56" t="s">
        <v>247</v>
      </c>
      <c r="D235" s="112">
        <v>3783.7939999999999</v>
      </c>
      <c r="E235" s="112">
        <v>2243.9789999999998</v>
      </c>
      <c r="F235" s="39">
        <f t="shared" si="27"/>
        <v>168.61984893798027</v>
      </c>
      <c r="G235" s="164">
        <f t="shared" si="25"/>
        <v>3.8963027931788664E-2</v>
      </c>
      <c r="H235" s="112">
        <v>19720.466</v>
      </c>
      <c r="I235" s="112">
        <v>10075.343999999999</v>
      </c>
      <c r="J235" s="162">
        <f t="shared" si="28"/>
        <v>195.7299522477843</v>
      </c>
      <c r="K235" s="163">
        <f t="shared" si="30"/>
        <v>1.6692318289165391E-2</v>
      </c>
      <c r="L235" s="164">
        <f t="shared" si="29"/>
        <v>19.187142940739836</v>
      </c>
      <c r="M235" s="175"/>
    </row>
    <row r="236" spans="1:13" ht="18.75" x14ac:dyDescent="0.4">
      <c r="A236" s="11"/>
      <c r="B236" s="169">
        <v>544</v>
      </c>
      <c r="C236" s="56" t="s">
        <v>248</v>
      </c>
      <c r="D236" s="117"/>
      <c r="E236" s="117"/>
      <c r="F236" s="39"/>
      <c r="G236" s="164"/>
      <c r="H236" s="112">
        <v>9933.7919999999995</v>
      </c>
      <c r="I236" s="112">
        <v>8765.4130000000005</v>
      </c>
      <c r="J236" s="162">
        <f t="shared" si="28"/>
        <v>113.32942326847575</v>
      </c>
      <c r="K236" s="163">
        <f t="shared" si="30"/>
        <v>8.4084228984429073E-3</v>
      </c>
      <c r="L236" s="164">
        <f t="shared" si="29"/>
        <v>0</v>
      </c>
      <c r="M236" s="175"/>
    </row>
    <row r="237" spans="1:13" ht="18.75" x14ac:dyDescent="0.4">
      <c r="A237" s="11"/>
      <c r="B237" s="169">
        <v>545</v>
      </c>
      <c r="C237" s="56" t="s">
        <v>249</v>
      </c>
      <c r="D237" s="112">
        <v>1535.88</v>
      </c>
      <c r="E237" s="112">
        <v>695.19799999999998</v>
      </c>
      <c r="F237" s="39">
        <f t="shared" si="27"/>
        <v>220.9269877070993</v>
      </c>
      <c r="G237" s="164">
        <f t="shared" si="25"/>
        <v>1.5815484495158981E-2</v>
      </c>
      <c r="H237" s="112">
        <v>15924.477999999999</v>
      </c>
      <c r="I237" s="112">
        <v>15994.467000000001</v>
      </c>
      <c r="J237" s="162">
        <f t="shared" si="28"/>
        <v>99.562417428476977</v>
      </c>
      <c r="K237" s="163">
        <f t="shared" si="30"/>
        <v>1.3479217750980724E-2</v>
      </c>
      <c r="L237" s="164">
        <f t="shared" si="29"/>
        <v>9.6447745414323798</v>
      </c>
      <c r="M237" s="175"/>
    </row>
    <row r="238" spans="1:13" ht="18.75" x14ac:dyDescent="0.4">
      <c r="A238" s="11"/>
      <c r="B238" s="169">
        <v>546</v>
      </c>
      <c r="C238" s="56" t="s">
        <v>250</v>
      </c>
      <c r="D238" s="112">
        <v>19878.946</v>
      </c>
      <c r="E238" s="112">
        <v>6880.11</v>
      </c>
      <c r="F238" s="39">
        <f t="shared" si="27"/>
        <v>288.93354902755914</v>
      </c>
      <c r="G238" s="164">
        <f t="shared" si="25"/>
        <v>0.20470034263295481</v>
      </c>
      <c r="H238" s="112">
        <v>59810.336000000003</v>
      </c>
      <c r="I238" s="112">
        <v>19368.384999999998</v>
      </c>
      <c r="J238" s="162">
        <f t="shared" si="28"/>
        <v>308.8039400290732</v>
      </c>
      <c r="K238" s="163">
        <f t="shared" si="30"/>
        <v>5.0626246128967087E-2</v>
      </c>
      <c r="L238" s="164">
        <f t="shared" si="29"/>
        <v>33.236639901170257</v>
      </c>
      <c r="M238" s="175"/>
    </row>
    <row r="239" spans="1:13" ht="18.75" x14ac:dyDescent="0.4">
      <c r="A239" s="11"/>
      <c r="B239" s="169">
        <v>547</v>
      </c>
      <c r="C239" s="56" t="s">
        <v>251</v>
      </c>
      <c r="D239" s="112">
        <v>2.2400000000000002</v>
      </c>
      <c r="E239" s="112">
        <v>3.99</v>
      </c>
      <c r="F239" s="39">
        <f t="shared" si="27"/>
        <v>56.140350877192979</v>
      </c>
      <c r="G239" s="164">
        <f t="shared" si="25"/>
        <v>2.3066050257283201E-5</v>
      </c>
      <c r="H239" s="112">
        <v>833.53599999999994</v>
      </c>
      <c r="I239" s="112">
        <v>735.04399999999998</v>
      </c>
      <c r="J239" s="162">
        <f t="shared" si="28"/>
        <v>113.39946996370284</v>
      </c>
      <c r="K239" s="163">
        <f t="shared" si="30"/>
        <v>7.0554358185439224E-4</v>
      </c>
      <c r="L239" s="164">
        <f t="shared" si="29"/>
        <v>0.26873464373464379</v>
      </c>
      <c r="M239" s="175"/>
    </row>
    <row r="240" spans="1:13" ht="18.75" x14ac:dyDescent="0.4">
      <c r="A240" s="11"/>
      <c r="B240" s="169">
        <v>548</v>
      </c>
      <c r="C240" s="56" t="s">
        <v>252</v>
      </c>
      <c r="D240" s="112"/>
      <c r="E240" s="112">
        <v>0.34699999999999998</v>
      </c>
      <c r="F240" s="39">
        <f t="shared" si="27"/>
        <v>0</v>
      </c>
      <c r="G240" s="164">
        <f t="shared" si="25"/>
        <v>0</v>
      </c>
      <c r="H240" s="112">
        <v>173.72300000000001</v>
      </c>
      <c r="I240" s="112">
        <v>116.664</v>
      </c>
      <c r="J240" s="162">
        <f t="shared" si="28"/>
        <v>148.90883220187891</v>
      </c>
      <c r="K240" s="163">
        <f t="shared" si="30"/>
        <v>1.4704721532182244E-4</v>
      </c>
      <c r="L240" s="164">
        <f t="shared" si="29"/>
        <v>0</v>
      </c>
      <c r="M240" s="175"/>
    </row>
    <row r="241" spans="1:13" ht="18.75" x14ac:dyDescent="0.4">
      <c r="A241" s="11"/>
      <c r="B241" s="169">
        <v>549</v>
      </c>
      <c r="C241" s="56" t="s">
        <v>253</v>
      </c>
      <c r="D241" s="112">
        <v>427.31</v>
      </c>
      <c r="E241" s="112">
        <v>379.48599999999999</v>
      </c>
      <c r="F241" s="39">
        <f t="shared" si="27"/>
        <v>112.60230943961042</v>
      </c>
      <c r="G241" s="164">
        <f t="shared" si="25"/>
        <v>4.4001580068927159E-3</v>
      </c>
      <c r="H241" s="112">
        <v>3449.4960000000001</v>
      </c>
      <c r="I241" s="112">
        <v>3499.5329999999999</v>
      </c>
      <c r="J241" s="162">
        <f t="shared" si="28"/>
        <v>98.570180649818141</v>
      </c>
      <c r="K241" s="163">
        <f t="shared" si="30"/>
        <v>2.9198136174471154E-3</v>
      </c>
      <c r="L241" s="164">
        <f t="shared" si="29"/>
        <v>12.387606769220778</v>
      </c>
      <c r="M241" s="175"/>
    </row>
    <row r="242" spans="1:13" ht="18.75" x14ac:dyDescent="0.4">
      <c r="A242" s="11"/>
      <c r="B242" s="169">
        <v>550</v>
      </c>
      <c r="C242" s="56" t="s">
        <v>254</v>
      </c>
      <c r="D242" s="112">
        <v>128.57900000000001</v>
      </c>
      <c r="E242" s="112"/>
      <c r="F242" s="39" t="s">
        <v>345</v>
      </c>
      <c r="G242" s="164">
        <f t="shared" ref="G242" si="33">D242/$D$7*100</f>
        <v>1.3240221767996502E-3</v>
      </c>
      <c r="H242" s="112">
        <v>1973.12</v>
      </c>
      <c r="I242" s="112">
        <v>1065.806</v>
      </c>
      <c r="J242" s="162">
        <f t="shared" si="28"/>
        <v>185.12937626547418</v>
      </c>
      <c r="K242" s="163">
        <f t="shared" si="30"/>
        <v>1.6701404045278651E-3</v>
      </c>
      <c r="L242" s="164">
        <f t="shared" si="29"/>
        <v>6.5165321926694793</v>
      </c>
      <c r="M242" s="175"/>
    </row>
    <row r="243" spans="1:13" ht="18.75" x14ac:dyDescent="0.4">
      <c r="A243" s="11"/>
      <c r="B243" s="169">
        <v>551</v>
      </c>
      <c r="C243" s="56" t="s">
        <v>255</v>
      </c>
      <c r="D243" s="112">
        <v>88344.051999999996</v>
      </c>
      <c r="E243" s="112">
        <v>41312.383000000002</v>
      </c>
      <c r="F243" s="39">
        <f t="shared" si="27"/>
        <v>213.84399926772559</v>
      </c>
      <c r="G243" s="164">
        <f t="shared" si="25"/>
        <v>0.90970908185894639</v>
      </c>
      <c r="H243" s="112">
        <v>1317388.0279999999</v>
      </c>
      <c r="I243" s="112">
        <v>1109830.621</v>
      </c>
      <c r="J243" s="162">
        <f t="shared" si="28"/>
        <v>118.70171925991578</v>
      </c>
      <c r="K243" s="163">
        <f t="shared" si="30"/>
        <v>1.1150984096274359</v>
      </c>
      <c r="L243" s="164">
        <f t="shared" si="29"/>
        <v>6.7060008230164367</v>
      </c>
      <c r="M243" s="175"/>
    </row>
    <row r="244" spans="1:13" ht="18.75" x14ac:dyDescent="0.4">
      <c r="A244" s="11"/>
      <c r="B244" s="169">
        <v>552</v>
      </c>
      <c r="C244" s="56" t="s">
        <v>256</v>
      </c>
      <c r="D244" s="112"/>
      <c r="E244" s="112"/>
      <c r="F244" s="39"/>
      <c r="G244" s="164"/>
      <c r="H244" s="112">
        <v>103.21899999999999</v>
      </c>
      <c r="I244" s="112">
        <v>80.929000000000002</v>
      </c>
      <c r="J244" s="162">
        <f t="shared" si="28"/>
        <v>127.54266085086927</v>
      </c>
      <c r="K244" s="163">
        <f t="shared" si="30"/>
        <v>8.736935534329473E-5</v>
      </c>
      <c r="L244" s="164">
        <f t="shared" si="29"/>
        <v>0</v>
      </c>
      <c r="M244" s="175"/>
    </row>
    <row r="245" spans="1:13" ht="18.75" x14ac:dyDescent="0.4">
      <c r="A245" s="11"/>
      <c r="B245" s="169">
        <v>553</v>
      </c>
      <c r="C245" s="56" t="s">
        <v>257</v>
      </c>
      <c r="D245" s="112">
        <v>637.91800000000001</v>
      </c>
      <c r="E245" s="112">
        <v>559.83799999999997</v>
      </c>
      <c r="F245" s="39">
        <f t="shared" si="27"/>
        <v>113.94689177940762</v>
      </c>
      <c r="G245" s="164">
        <f t="shared" ref="G245:G248" si="34">D245/$D$7*100</f>
        <v>6.5688610035828489E-3</v>
      </c>
      <c r="H245" s="112">
        <v>1161.3040000000001</v>
      </c>
      <c r="I245" s="112">
        <v>992.07399999999996</v>
      </c>
      <c r="J245" s="162">
        <f t="shared" si="28"/>
        <v>117.05820331951044</v>
      </c>
      <c r="K245" s="163">
        <f t="shared" si="30"/>
        <v>9.8298163940349691E-4</v>
      </c>
      <c r="L245" s="164">
        <f t="shared" si="29"/>
        <v>54.931180810537114</v>
      </c>
      <c r="M245" s="175"/>
    </row>
    <row r="246" spans="1:13" ht="18.75" x14ac:dyDescent="0.4">
      <c r="A246" s="11"/>
      <c r="B246" s="169">
        <v>554</v>
      </c>
      <c r="C246" s="56" t="s">
        <v>258</v>
      </c>
      <c r="D246" s="112">
        <v>115.539</v>
      </c>
      <c r="E246" s="112">
        <v>172.85400000000001</v>
      </c>
      <c r="F246" s="39">
        <f t="shared" si="27"/>
        <v>66.841959110000332</v>
      </c>
      <c r="G246" s="164">
        <f t="shared" si="34"/>
        <v>1.1897448128018943E-3</v>
      </c>
      <c r="H246" s="112">
        <v>3352.16</v>
      </c>
      <c r="I246" s="112">
        <v>1889.625</v>
      </c>
      <c r="J246" s="162">
        <f t="shared" si="28"/>
        <v>177.39816101078256</v>
      </c>
      <c r="K246" s="163">
        <f t="shared" si="30"/>
        <v>2.8374239065247567E-3</v>
      </c>
      <c r="L246" s="164">
        <f t="shared" si="29"/>
        <v>3.4467030213354977</v>
      </c>
      <c r="M246" s="175"/>
    </row>
    <row r="247" spans="1:13" ht="18.75" x14ac:dyDescent="0.4">
      <c r="A247" s="11"/>
      <c r="B247" s="169">
        <v>555</v>
      </c>
      <c r="C247" s="56" t="s">
        <v>259</v>
      </c>
      <c r="D247" s="111"/>
      <c r="E247" s="111"/>
      <c r="F247" s="39"/>
      <c r="G247" s="164"/>
      <c r="H247" s="112">
        <v>6061.9970000000003</v>
      </c>
      <c r="I247" s="112">
        <v>10412.23</v>
      </c>
      <c r="J247" s="162">
        <f t="shared" si="28"/>
        <v>58.219968248876562</v>
      </c>
      <c r="K247" s="163">
        <f t="shared" si="30"/>
        <v>5.1311557947954032E-3</v>
      </c>
      <c r="L247" s="164">
        <f t="shared" si="29"/>
        <v>0</v>
      </c>
      <c r="M247" s="175"/>
    </row>
    <row r="248" spans="1:13" ht="18.75" x14ac:dyDescent="0.4">
      <c r="A248" s="11"/>
      <c r="B248" s="169">
        <v>556</v>
      </c>
      <c r="C248" s="56" t="s">
        <v>287</v>
      </c>
      <c r="D248" s="111">
        <v>0.95899999999999996</v>
      </c>
      <c r="E248" s="111"/>
      <c r="F248" s="39" t="s">
        <v>345</v>
      </c>
      <c r="G248" s="164">
        <f t="shared" si="34"/>
        <v>9.8751527663993683E-6</v>
      </c>
      <c r="H248" s="112">
        <v>316.07499999999999</v>
      </c>
      <c r="I248" s="112">
        <v>203.72200000000001</v>
      </c>
      <c r="J248" s="162">
        <f t="shared" si="28"/>
        <v>155.15015560420571</v>
      </c>
      <c r="K248" s="163">
        <f t="shared" si="30"/>
        <v>2.6754055929753128E-4</v>
      </c>
      <c r="L248" s="164">
        <f t="shared" si="29"/>
        <v>0.30340900102823698</v>
      </c>
      <c r="M248" s="175"/>
    </row>
    <row r="249" spans="1:13" ht="18.75" x14ac:dyDescent="0.4">
      <c r="A249" s="11"/>
      <c r="B249" s="169">
        <v>557</v>
      </c>
      <c r="C249" s="56" t="s">
        <v>348</v>
      </c>
      <c r="D249" s="111"/>
      <c r="E249" s="111"/>
      <c r="F249" s="39"/>
      <c r="G249" s="164"/>
      <c r="H249" s="112">
        <v>0.25</v>
      </c>
      <c r="I249" s="112"/>
      <c r="J249" s="162" t="s">
        <v>345</v>
      </c>
      <c r="K249" s="163">
        <f t="shared" si="30"/>
        <v>2.116116106126167E-7</v>
      </c>
      <c r="L249" s="164">
        <f t="shared" si="29"/>
        <v>0</v>
      </c>
      <c r="M249" s="175"/>
    </row>
    <row r="250" spans="1:13" ht="18.75" x14ac:dyDescent="0.4">
      <c r="A250" s="11"/>
      <c r="B250" s="169">
        <v>558</v>
      </c>
      <c r="C250" s="56" t="s">
        <v>261</v>
      </c>
      <c r="D250" s="111"/>
      <c r="E250" s="111">
        <v>0.88</v>
      </c>
      <c r="F250" s="39" t="s">
        <v>344</v>
      </c>
      <c r="G250" s="164"/>
      <c r="H250" s="112">
        <v>16.675000000000001</v>
      </c>
      <c r="I250" s="112">
        <v>13.912000000000001</v>
      </c>
      <c r="J250" s="162">
        <f t="shared" si="28"/>
        <v>119.86055204140311</v>
      </c>
      <c r="K250" s="163">
        <f t="shared" si="30"/>
        <v>1.4114494427861536E-5</v>
      </c>
      <c r="L250" s="164">
        <f t="shared" si="29"/>
        <v>0</v>
      </c>
      <c r="M250" s="175"/>
    </row>
    <row r="251" spans="1:13" ht="18.75" x14ac:dyDescent="0.4">
      <c r="A251" s="11"/>
      <c r="B251" s="169">
        <v>559</v>
      </c>
      <c r="C251" s="56" t="s">
        <v>262</v>
      </c>
      <c r="D251" s="111"/>
      <c r="E251" s="111">
        <v>0.32600000000000001</v>
      </c>
      <c r="F251" s="39" t="s">
        <v>344</v>
      </c>
      <c r="G251" s="164"/>
      <c r="H251" s="112">
        <v>1623.877</v>
      </c>
      <c r="I251" s="112">
        <v>6.2779999999999996</v>
      </c>
      <c r="J251" s="162">
        <f t="shared" si="28"/>
        <v>25866.151640649889</v>
      </c>
      <c r="K251" s="163">
        <f t="shared" si="30"/>
        <v>1.3745249096271366E-3</v>
      </c>
      <c r="L251" s="164">
        <f t="shared" si="29"/>
        <v>0</v>
      </c>
      <c r="M251" s="175"/>
    </row>
    <row r="252" spans="1:13" ht="18.75" x14ac:dyDescent="0.4">
      <c r="A252" s="38"/>
      <c r="B252" s="184">
        <v>560</v>
      </c>
      <c r="C252" s="180" t="s">
        <v>263</v>
      </c>
      <c r="D252" s="111"/>
      <c r="E252" s="111"/>
      <c r="F252" s="39"/>
      <c r="G252" s="164"/>
      <c r="H252" s="112">
        <v>6546.5150000000003</v>
      </c>
      <c r="I252" s="112">
        <v>7314.7889999999998</v>
      </c>
      <c r="J252" s="162">
        <f t="shared" si="28"/>
        <v>89.496976604519972</v>
      </c>
      <c r="K252" s="163">
        <f t="shared" si="30"/>
        <v>5.5412743321986181E-3</v>
      </c>
      <c r="L252" s="164">
        <f t="shared" si="29"/>
        <v>0</v>
      </c>
      <c r="M252" s="175"/>
    </row>
    <row r="253" spans="1:13" ht="19.5" thickBot="1" x14ac:dyDescent="0.45">
      <c r="A253" s="20" t="s">
        <v>264</v>
      </c>
      <c r="B253" s="21" t="s">
        <v>265</v>
      </c>
      <c r="C253" s="22"/>
      <c r="D253" s="106">
        <f>SUM(D194:D252)</f>
        <v>192235.13599999997</v>
      </c>
      <c r="E253" s="122">
        <f>SUM(E194:E252)</f>
        <v>75932.112000000008</v>
      </c>
      <c r="F253" s="37">
        <f>D253/E253*100</f>
        <v>253.16711327613271</v>
      </c>
      <c r="G253" s="146">
        <f>D253/$D$7*100</f>
        <v>1.9795112982998526</v>
      </c>
      <c r="H253" s="106">
        <f>SUM(H194:H252)</f>
        <v>1981978.1969999999</v>
      </c>
      <c r="I253" s="122">
        <f>SUM(I194:I252)</f>
        <v>1529226.0800000003</v>
      </c>
      <c r="J253" s="377">
        <f t="shared" si="28"/>
        <v>129.60661755127794</v>
      </c>
      <c r="K253" s="35">
        <f t="shared" si="30"/>
        <v>1.6776383938650403</v>
      </c>
      <c r="L253" s="36">
        <f t="shared" si="29"/>
        <v>9.6991549297048074</v>
      </c>
      <c r="M253" s="175"/>
    </row>
    <row r="254" spans="1:13" ht="18.75" x14ac:dyDescent="0.4">
      <c r="A254" s="11"/>
      <c r="B254" s="169">
        <v>702</v>
      </c>
      <c r="C254" s="56" t="s">
        <v>267</v>
      </c>
      <c r="D254" s="118">
        <v>308.99099999999999</v>
      </c>
      <c r="E254" s="95"/>
      <c r="F254" s="39" t="s">
        <v>345</v>
      </c>
      <c r="G254" s="157">
        <f t="shared" ref="G254" si="35">D254/$D$7*100</f>
        <v>3.1817865781465149E-3</v>
      </c>
      <c r="H254" s="107">
        <v>416.18</v>
      </c>
      <c r="I254" s="107">
        <v>33.17</v>
      </c>
      <c r="J254" s="376">
        <f t="shared" si="28"/>
        <v>1254.687971058185</v>
      </c>
      <c r="K254" s="163">
        <f t="shared" si="30"/>
        <v>3.5227408041903528E-4</v>
      </c>
      <c r="L254" s="164">
        <f>D254/H254*100</f>
        <v>74.244557643327397</v>
      </c>
      <c r="M254" s="175"/>
    </row>
    <row r="255" spans="1:13" ht="19.5" thickBot="1" x14ac:dyDescent="0.45">
      <c r="A255" s="20" t="s">
        <v>268</v>
      </c>
      <c r="B255" s="21" t="s">
        <v>269</v>
      </c>
      <c r="C255" s="22" t="s">
        <v>267</v>
      </c>
      <c r="D255" s="106">
        <f>SUM(D254:D254)</f>
        <v>308.99099999999999</v>
      </c>
      <c r="E255" s="122">
        <f>SUM(E254:E254)</f>
        <v>0</v>
      </c>
      <c r="F255" s="37">
        <v>0</v>
      </c>
      <c r="G255" s="24">
        <f>D255/$D$7*100</f>
        <v>3.1817865781465149E-3</v>
      </c>
      <c r="H255" s="106">
        <f>SUM(H254:H254)</f>
        <v>416.18</v>
      </c>
      <c r="I255" s="122">
        <f>SUM(I254:I254)</f>
        <v>33.17</v>
      </c>
      <c r="J255" s="377">
        <f>H255/I255*100</f>
        <v>1254.687971058185</v>
      </c>
      <c r="K255" s="35">
        <f>H255/$H$7*100</f>
        <v>3.5227408041903528E-4</v>
      </c>
      <c r="L255" s="36">
        <f>D255/H255*100</f>
        <v>74.244557643327397</v>
      </c>
      <c r="M255" s="175"/>
    </row>
  </sheetData>
  <mergeCells count="7">
    <mergeCell ref="H5:K5"/>
    <mergeCell ref="L5:L6"/>
    <mergeCell ref="A7:C7"/>
    <mergeCell ref="A5:A6"/>
    <mergeCell ref="B5:B6"/>
    <mergeCell ref="C5:C6"/>
    <mergeCell ref="D5:G5"/>
  </mergeCells>
  <phoneticPr fontId="5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E90C-9DCE-4C80-A215-56F007729F4D}">
  <sheetPr>
    <tabColor rgb="FFFFFF00"/>
    <pageSetUpPr fitToPage="1"/>
  </sheetPr>
  <dimension ref="A1:L240"/>
  <sheetViews>
    <sheetView zoomScaleNormal="100" workbookViewId="0">
      <selection activeCell="I229" sqref="I229"/>
    </sheetView>
  </sheetViews>
  <sheetFormatPr defaultRowHeight="18.75" x14ac:dyDescent="0.4"/>
  <cols>
    <col min="1" max="1" width="6.625" style="193" customWidth="1"/>
    <col min="2" max="2" width="7.125" style="282" customWidth="1"/>
    <col min="3" max="3" width="19.125" style="193" customWidth="1"/>
    <col min="4" max="4" width="14.625" style="284" customWidth="1"/>
    <col min="5" max="7" width="6.625" style="193" customWidth="1"/>
    <col min="8" max="8" width="7.125" style="282" customWidth="1"/>
    <col min="9" max="9" width="19.125" style="193" customWidth="1"/>
    <col min="10" max="10" width="14.625" style="193" customWidth="1"/>
    <col min="11" max="11" width="6.625" style="193" customWidth="1"/>
    <col min="12" max="16384" width="9" style="193"/>
  </cols>
  <sheetData>
    <row r="1" spans="1:12" ht="15.75" customHeight="1" x14ac:dyDescent="0.4">
      <c r="A1" s="185" t="s">
        <v>353</v>
      </c>
      <c r="B1" s="186"/>
      <c r="C1" s="187"/>
      <c r="D1" s="188"/>
      <c r="E1" s="189"/>
      <c r="F1" s="190"/>
      <c r="G1" s="190"/>
      <c r="H1" s="191"/>
      <c r="I1" s="190"/>
      <c r="J1" s="190"/>
      <c r="K1" s="190"/>
      <c r="L1" s="192"/>
    </row>
    <row r="2" spans="1:12" ht="15.75" customHeight="1" x14ac:dyDescent="0.4">
      <c r="A2" s="194"/>
      <c r="B2" s="195"/>
      <c r="C2" s="196"/>
      <c r="D2" s="197"/>
      <c r="E2" s="198"/>
      <c r="F2" s="199"/>
      <c r="G2" s="199"/>
      <c r="H2" s="200"/>
      <c r="I2" s="199"/>
      <c r="J2" s="199"/>
      <c r="K2" s="199"/>
      <c r="L2" s="201"/>
    </row>
    <row r="3" spans="1:12" ht="15.75" customHeight="1" x14ac:dyDescent="0.4">
      <c r="A3" s="194" t="s">
        <v>291</v>
      </c>
      <c r="B3" s="195"/>
      <c r="C3" s="196"/>
      <c r="D3" s="197"/>
      <c r="E3" s="198"/>
      <c r="F3" s="199"/>
      <c r="G3" s="199"/>
      <c r="H3" s="200"/>
      <c r="I3" s="199"/>
      <c r="J3" s="199"/>
      <c r="K3" s="199"/>
      <c r="L3" s="201"/>
    </row>
    <row r="4" spans="1:12" ht="13.5" customHeight="1" thickBot="1" x14ac:dyDescent="0.45">
      <c r="A4" s="202" t="s">
        <v>1</v>
      </c>
      <c r="B4" s="195"/>
      <c r="C4" s="196"/>
      <c r="D4" s="203"/>
      <c r="E4" s="198" t="s">
        <v>292</v>
      </c>
      <c r="F4" s="199"/>
      <c r="G4" s="202" t="s">
        <v>271</v>
      </c>
      <c r="H4" s="195"/>
      <c r="I4" s="196"/>
      <c r="J4" s="194"/>
      <c r="K4" s="198" t="s">
        <v>292</v>
      </c>
      <c r="L4" s="201"/>
    </row>
    <row r="5" spans="1:12" ht="18.75" customHeight="1" thickBot="1" x14ac:dyDescent="0.45">
      <c r="A5" s="204" t="s">
        <v>3</v>
      </c>
      <c r="B5" s="205" t="s">
        <v>4</v>
      </c>
      <c r="C5" s="206" t="s">
        <v>5</v>
      </c>
      <c r="D5" s="207" t="s">
        <v>293</v>
      </c>
      <c r="E5" s="208" t="s">
        <v>294</v>
      </c>
      <c r="F5" s="199"/>
      <c r="G5" s="204" t="s">
        <v>3</v>
      </c>
      <c r="H5" s="205" t="s">
        <v>4</v>
      </c>
      <c r="I5" s="206" t="s">
        <v>5</v>
      </c>
      <c r="J5" s="205" t="s">
        <v>293</v>
      </c>
      <c r="K5" s="209" t="s">
        <v>294</v>
      </c>
      <c r="L5" s="201"/>
    </row>
    <row r="6" spans="1:12" ht="18.75" customHeight="1" x14ac:dyDescent="0.4">
      <c r="A6" s="430" t="s">
        <v>11</v>
      </c>
      <c r="B6" s="431"/>
      <c r="C6" s="431"/>
      <c r="D6" s="210">
        <f>D35+D58+D62+D104+D138+D163+D178+D230</f>
        <v>14013048238</v>
      </c>
      <c r="E6" s="211">
        <f>D6/$D$6*100</f>
        <v>100</v>
      </c>
      <c r="F6" s="190"/>
      <c r="G6" s="432" t="s">
        <v>278</v>
      </c>
      <c r="H6" s="433"/>
      <c r="I6" s="433"/>
      <c r="J6" s="212">
        <f>J32+J41+J45+J72+J103+J126+J137+J173+J175</f>
        <v>7197457500</v>
      </c>
      <c r="K6" s="211">
        <f>J6/$J$6*100</f>
        <v>100</v>
      </c>
      <c r="L6" s="192"/>
    </row>
    <row r="7" spans="1:12" ht="18.75" customHeight="1" x14ac:dyDescent="0.4">
      <c r="A7" s="213"/>
      <c r="B7" s="214"/>
      <c r="C7" s="214"/>
      <c r="D7" s="215"/>
      <c r="E7" s="216"/>
      <c r="F7" s="199"/>
      <c r="G7" s="217"/>
      <c r="H7" s="218"/>
      <c r="I7" s="218"/>
      <c r="J7" s="218"/>
      <c r="K7" s="219"/>
      <c r="L7" s="201"/>
    </row>
    <row r="8" spans="1:12" ht="18.75" customHeight="1" x14ac:dyDescent="0.4">
      <c r="A8" s="220" t="s">
        <v>12</v>
      </c>
      <c r="B8" s="221">
        <v>103</v>
      </c>
      <c r="C8" s="222" t="s">
        <v>13</v>
      </c>
      <c r="D8" s="81">
        <v>312283400</v>
      </c>
      <c r="E8" s="219">
        <f t="shared" ref="E8:E72" si="0">D8/$D$6*100</f>
        <v>2.2285186969753155</v>
      </c>
      <c r="F8" s="199"/>
      <c r="G8" s="220" t="s">
        <v>12</v>
      </c>
      <c r="H8" s="221">
        <v>103</v>
      </c>
      <c r="I8" s="222" t="s">
        <v>13</v>
      </c>
      <c r="J8" s="81">
        <v>265390804</v>
      </c>
      <c r="K8" s="219">
        <f>J8/$J$6*100</f>
        <v>3.6872854615675048</v>
      </c>
    </row>
    <row r="9" spans="1:12" ht="18.75" customHeight="1" x14ac:dyDescent="0.4">
      <c r="A9" s="223"/>
      <c r="B9" s="221">
        <v>105</v>
      </c>
      <c r="C9" s="222" t="s">
        <v>14</v>
      </c>
      <c r="D9" s="81">
        <v>2519101792</v>
      </c>
      <c r="E9" s="219">
        <f t="shared" si="0"/>
        <v>17.976829517854686</v>
      </c>
      <c r="F9" s="199"/>
      <c r="G9" s="223"/>
      <c r="H9" s="221">
        <v>105</v>
      </c>
      <c r="I9" s="222" t="s">
        <v>14</v>
      </c>
      <c r="J9" s="81">
        <v>2332070525</v>
      </c>
      <c r="K9" s="219">
        <f t="shared" ref="K9:K40" si="1">J9/$J$6*100</f>
        <v>32.401310115412286</v>
      </c>
    </row>
    <row r="10" spans="1:12" ht="18.75" customHeight="1" x14ac:dyDescent="0.4">
      <c r="A10" s="223"/>
      <c r="B10" s="221">
        <v>106</v>
      </c>
      <c r="C10" s="222" t="s">
        <v>15</v>
      </c>
      <c r="D10" s="81">
        <v>462194696</v>
      </c>
      <c r="E10" s="219">
        <f t="shared" si="0"/>
        <v>3.2983165985730332</v>
      </c>
      <c r="F10" s="199"/>
      <c r="G10" s="223"/>
      <c r="H10" s="221">
        <v>106</v>
      </c>
      <c r="I10" s="222" t="s">
        <v>15</v>
      </c>
      <c r="J10" s="81">
        <v>213536348</v>
      </c>
      <c r="K10" s="219">
        <f t="shared" si="1"/>
        <v>2.9668302730512823</v>
      </c>
    </row>
    <row r="11" spans="1:12" ht="18.75" customHeight="1" x14ac:dyDescent="0.4">
      <c r="A11" s="223"/>
      <c r="B11" s="221">
        <v>107</v>
      </c>
      <c r="C11" s="222" t="s">
        <v>16</v>
      </c>
      <c r="D11" s="81">
        <v>19965372</v>
      </c>
      <c r="E11" s="219">
        <f t="shared" si="0"/>
        <v>0.14247700900549773</v>
      </c>
      <c r="F11" s="199"/>
      <c r="G11" s="223"/>
      <c r="H11" s="221">
        <v>107</v>
      </c>
      <c r="I11" s="222" t="s">
        <v>16</v>
      </c>
      <c r="J11" s="81">
        <v>1099724</v>
      </c>
      <c r="K11" s="219">
        <f t="shared" si="1"/>
        <v>1.5279339961368302E-2</v>
      </c>
    </row>
    <row r="12" spans="1:12" ht="18.75" customHeight="1" x14ac:dyDescent="0.4">
      <c r="A12" s="223"/>
      <c r="B12" s="221">
        <v>108</v>
      </c>
      <c r="C12" s="222" t="s">
        <v>17</v>
      </c>
      <c r="D12" s="81">
        <v>178636034</v>
      </c>
      <c r="E12" s="219">
        <f t="shared" si="0"/>
        <v>1.274783551487265</v>
      </c>
      <c r="F12" s="199"/>
      <c r="G12" s="223"/>
      <c r="H12" s="221">
        <v>108</v>
      </c>
      <c r="I12" s="222" t="s">
        <v>17</v>
      </c>
      <c r="J12" s="81">
        <v>1629199</v>
      </c>
      <c r="K12" s="219">
        <f t="shared" si="1"/>
        <v>2.2635757140629171E-2</v>
      </c>
    </row>
    <row r="13" spans="1:12" ht="18.75" customHeight="1" x14ac:dyDescent="0.4">
      <c r="A13" s="223"/>
      <c r="B13" s="221">
        <v>110</v>
      </c>
      <c r="C13" s="222" t="s">
        <v>18</v>
      </c>
      <c r="D13" s="81">
        <v>218200364</v>
      </c>
      <c r="E13" s="219">
        <f t="shared" si="0"/>
        <v>1.5571227636845877</v>
      </c>
      <c r="F13" s="199"/>
      <c r="G13" s="223"/>
      <c r="H13" s="221">
        <v>110</v>
      </c>
      <c r="I13" s="222" t="s">
        <v>18</v>
      </c>
      <c r="J13" s="81">
        <v>447461247</v>
      </c>
      <c r="K13" s="219">
        <f t="shared" si="1"/>
        <v>6.2169348968020994</v>
      </c>
    </row>
    <row r="14" spans="1:12" ht="18.75" customHeight="1" x14ac:dyDescent="0.4">
      <c r="A14" s="223"/>
      <c r="B14" s="221">
        <v>111</v>
      </c>
      <c r="C14" s="222" t="s">
        <v>19</v>
      </c>
      <c r="D14" s="81">
        <v>861862009</v>
      </c>
      <c r="E14" s="219">
        <f t="shared" si="0"/>
        <v>6.1504249065727077</v>
      </c>
      <c r="F14" s="199"/>
      <c r="G14" s="223"/>
      <c r="H14" s="221">
        <v>111</v>
      </c>
      <c r="I14" s="222" t="s">
        <v>19</v>
      </c>
      <c r="J14" s="81">
        <v>425557877</v>
      </c>
      <c r="K14" s="219">
        <f t="shared" si="1"/>
        <v>5.9126139612495106</v>
      </c>
    </row>
    <row r="15" spans="1:12" ht="18.75" customHeight="1" x14ac:dyDescent="0.4">
      <c r="A15" s="223"/>
      <c r="B15" s="221">
        <v>112</v>
      </c>
      <c r="C15" s="222" t="s">
        <v>20</v>
      </c>
      <c r="D15" s="81">
        <v>118588125</v>
      </c>
      <c r="E15" s="219">
        <f t="shared" si="0"/>
        <v>0.84626929834165332</v>
      </c>
      <c r="F15" s="199"/>
      <c r="G15" s="223"/>
      <c r="H15" s="221">
        <v>112</v>
      </c>
      <c r="I15" s="222" t="s">
        <v>20</v>
      </c>
      <c r="J15" s="81">
        <v>55944348</v>
      </c>
      <c r="K15" s="219">
        <f t="shared" si="1"/>
        <v>0.77727931008970874</v>
      </c>
    </row>
    <row r="16" spans="1:12" ht="18.75" customHeight="1" x14ac:dyDescent="0.4">
      <c r="A16" s="223"/>
      <c r="B16" s="221">
        <v>113</v>
      </c>
      <c r="C16" s="222" t="s">
        <v>21</v>
      </c>
      <c r="D16" s="81">
        <v>223396362</v>
      </c>
      <c r="E16" s="219">
        <f t="shared" si="0"/>
        <v>1.5942024761907481</v>
      </c>
      <c r="F16" s="199"/>
      <c r="G16" s="223"/>
      <c r="H16" s="224">
        <v>113</v>
      </c>
      <c r="I16" s="222" t="s">
        <v>21</v>
      </c>
      <c r="J16" s="81">
        <v>250585959</v>
      </c>
      <c r="K16" s="219">
        <f t="shared" si="1"/>
        <v>3.4815899781276931</v>
      </c>
    </row>
    <row r="17" spans="1:11" ht="18.75" customHeight="1" x14ac:dyDescent="0.4">
      <c r="A17" s="223"/>
      <c r="B17" s="221">
        <v>116</v>
      </c>
      <c r="C17" s="222" t="s">
        <v>22</v>
      </c>
      <c r="D17" s="81">
        <v>2314080</v>
      </c>
      <c r="E17" s="219">
        <f t="shared" si="0"/>
        <v>1.651375175976897E-2</v>
      </c>
      <c r="F17" s="199"/>
      <c r="G17" s="223"/>
      <c r="H17" s="224">
        <v>117</v>
      </c>
      <c r="I17" s="222" t="s">
        <v>23</v>
      </c>
      <c r="J17" s="81">
        <v>146446531</v>
      </c>
      <c r="K17" s="219">
        <f t="shared" si="1"/>
        <v>2.0346980999887809</v>
      </c>
    </row>
    <row r="18" spans="1:11" ht="18.75" customHeight="1" x14ac:dyDescent="0.4">
      <c r="A18" s="223"/>
      <c r="B18" s="221">
        <v>117</v>
      </c>
      <c r="C18" s="222" t="s">
        <v>23</v>
      </c>
      <c r="D18" s="81">
        <v>183978769</v>
      </c>
      <c r="E18" s="219">
        <f t="shared" si="0"/>
        <v>1.3129104094646162</v>
      </c>
      <c r="F18" s="199"/>
      <c r="G18" s="223"/>
      <c r="H18" s="224">
        <v>118</v>
      </c>
      <c r="I18" s="222" t="s">
        <v>24</v>
      </c>
      <c r="J18" s="81">
        <v>276273375</v>
      </c>
      <c r="K18" s="219">
        <f t="shared" si="1"/>
        <v>3.8384856735868187</v>
      </c>
    </row>
    <row r="19" spans="1:11" ht="18.75" customHeight="1" x14ac:dyDescent="0.4">
      <c r="A19" s="223"/>
      <c r="B19" s="221">
        <v>118</v>
      </c>
      <c r="C19" s="222" t="s">
        <v>24</v>
      </c>
      <c r="D19" s="81">
        <v>319461060</v>
      </c>
      <c r="E19" s="219">
        <f t="shared" si="0"/>
        <v>2.2797399578893822</v>
      </c>
      <c r="F19" s="199"/>
      <c r="G19" s="223"/>
      <c r="H19" s="224">
        <v>120</v>
      </c>
      <c r="I19" s="222" t="s">
        <v>25</v>
      </c>
      <c r="J19" s="81">
        <v>32370212</v>
      </c>
      <c r="K19" s="219">
        <f t="shared" si="1"/>
        <v>0.44974509401410157</v>
      </c>
    </row>
    <row r="20" spans="1:11" ht="18.75" customHeight="1" x14ac:dyDescent="0.4">
      <c r="A20" s="223"/>
      <c r="B20" s="221">
        <v>120</v>
      </c>
      <c r="C20" s="222" t="s">
        <v>25</v>
      </c>
      <c r="D20" s="81">
        <v>4681920</v>
      </c>
      <c r="E20" s="219">
        <f t="shared" si="0"/>
        <v>3.3411145958263132E-2</v>
      </c>
      <c r="F20" s="199"/>
      <c r="G20" s="223"/>
      <c r="H20" s="224">
        <v>121</v>
      </c>
      <c r="I20" s="222" t="s">
        <v>26</v>
      </c>
      <c r="J20" s="81">
        <v>2491668</v>
      </c>
      <c r="K20" s="219">
        <f t="shared" si="1"/>
        <v>3.4618724737172819E-2</v>
      </c>
    </row>
    <row r="21" spans="1:11" ht="18.75" customHeight="1" x14ac:dyDescent="0.4">
      <c r="A21" s="223"/>
      <c r="B21" s="221">
        <v>121</v>
      </c>
      <c r="C21" s="222" t="s">
        <v>26</v>
      </c>
      <c r="D21" s="81">
        <v>3333016</v>
      </c>
      <c r="E21" s="219">
        <f t="shared" si="0"/>
        <v>2.3785089035529516E-2</v>
      </c>
      <c r="F21" s="199"/>
      <c r="G21" s="223"/>
      <c r="H21" s="224">
        <v>122</v>
      </c>
      <c r="I21" s="222" t="s">
        <v>27</v>
      </c>
      <c r="J21" s="81">
        <v>36956349</v>
      </c>
      <c r="K21" s="219">
        <f t="shared" si="1"/>
        <v>0.51346394195450273</v>
      </c>
    </row>
    <row r="22" spans="1:11" ht="18.75" customHeight="1" x14ac:dyDescent="0.4">
      <c r="A22" s="223"/>
      <c r="B22" s="221">
        <v>122</v>
      </c>
      <c r="C22" s="222" t="s">
        <v>27</v>
      </c>
      <c r="D22" s="81">
        <v>4720643</v>
      </c>
      <c r="E22" s="219">
        <f t="shared" si="0"/>
        <v>3.3687481266201288E-2</v>
      </c>
      <c r="F22" s="199"/>
      <c r="G22" s="223"/>
      <c r="H22" s="224">
        <v>123</v>
      </c>
      <c r="I22" s="222" t="s">
        <v>28</v>
      </c>
      <c r="J22" s="81">
        <v>85846850</v>
      </c>
      <c r="K22" s="219">
        <f t="shared" si="1"/>
        <v>1.192738546910489</v>
      </c>
    </row>
    <row r="23" spans="1:11" ht="18.75" customHeight="1" x14ac:dyDescent="0.4">
      <c r="A23" s="223"/>
      <c r="B23" s="221">
        <v>123</v>
      </c>
      <c r="C23" s="222" t="s">
        <v>28</v>
      </c>
      <c r="D23" s="81">
        <v>305881657</v>
      </c>
      <c r="E23" s="219">
        <f t="shared" si="0"/>
        <v>2.1828345396722666</v>
      </c>
      <c r="F23" s="199"/>
      <c r="G23" s="223"/>
      <c r="H23" s="224">
        <v>124</v>
      </c>
      <c r="I23" s="222" t="s">
        <v>29</v>
      </c>
      <c r="J23" s="81">
        <v>2830829</v>
      </c>
      <c r="K23" s="219">
        <f t="shared" si="1"/>
        <v>3.9330958189054951E-2</v>
      </c>
    </row>
    <row r="24" spans="1:11" ht="18.75" customHeight="1" x14ac:dyDescent="0.4">
      <c r="A24" s="223"/>
      <c r="B24" s="221">
        <v>124</v>
      </c>
      <c r="C24" s="222" t="s">
        <v>29</v>
      </c>
      <c r="D24" s="81">
        <v>49256445</v>
      </c>
      <c r="E24" s="219">
        <f t="shared" si="0"/>
        <v>0.35150414216393283</v>
      </c>
      <c r="F24" s="199"/>
      <c r="G24" s="223"/>
      <c r="H24" s="224">
        <v>125</v>
      </c>
      <c r="I24" s="222" t="s">
        <v>30</v>
      </c>
      <c r="J24" s="81">
        <v>5174118</v>
      </c>
      <c r="K24" s="219">
        <f t="shared" si="1"/>
        <v>7.1888135497847672E-2</v>
      </c>
    </row>
    <row r="25" spans="1:11" ht="18.75" customHeight="1" x14ac:dyDescent="0.4">
      <c r="A25" s="223"/>
      <c r="B25" s="221">
        <v>125</v>
      </c>
      <c r="C25" s="222" t="s">
        <v>30</v>
      </c>
      <c r="D25" s="81">
        <v>2265795</v>
      </c>
      <c r="E25" s="219">
        <f t="shared" si="0"/>
        <v>1.6169180049317975E-2</v>
      </c>
      <c r="F25" s="199"/>
      <c r="G25" s="223"/>
      <c r="H25" s="224">
        <v>127</v>
      </c>
      <c r="I25" s="222" t="s">
        <v>32</v>
      </c>
      <c r="J25" s="81">
        <v>19930909</v>
      </c>
      <c r="K25" s="219">
        <f t="shared" si="1"/>
        <v>0.27691596650622807</v>
      </c>
    </row>
    <row r="26" spans="1:11" ht="18.75" customHeight="1" x14ac:dyDescent="0.4">
      <c r="A26" s="223"/>
      <c r="B26" s="221">
        <v>126</v>
      </c>
      <c r="C26" s="222" t="s">
        <v>31</v>
      </c>
      <c r="D26" s="81">
        <v>910294</v>
      </c>
      <c r="E26" s="219">
        <f t="shared" si="0"/>
        <v>6.4960455750912409E-3</v>
      </c>
      <c r="F26" s="199"/>
      <c r="G26" s="223"/>
      <c r="H26" s="224">
        <v>128</v>
      </c>
      <c r="I26" s="222" t="s">
        <v>33</v>
      </c>
      <c r="J26" s="81">
        <v>4495542</v>
      </c>
      <c r="K26" s="219">
        <f t="shared" si="1"/>
        <v>6.2460139570119033E-2</v>
      </c>
    </row>
    <row r="27" spans="1:11" ht="18.75" customHeight="1" x14ac:dyDescent="0.4">
      <c r="A27" s="223"/>
      <c r="B27" s="221">
        <v>127</v>
      </c>
      <c r="C27" s="222" t="s">
        <v>32</v>
      </c>
      <c r="D27" s="81">
        <v>40193640</v>
      </c>
      <c r="E27" s="219">
        <f t="shared" si="0"/>
        <v>0.28683009804393994</v>
      </c>
      <c r="F27" s="199"/>
      <c r="G27" s="223"/>
      <c r="H27" s="224">
        <v>129</v>
      </c>
      <c r="I27" s="222" t="s">
        <v>34</v>
      </c>
      <c r="J27" s="81">
        <v>201930</v>
      </c>
      <c r="K27" s="219">
        <f t="shared" si="1"/>
        <v>2.8055740516703294E-3</v>
      </c>
    </row>
    <row r="28" spans="1:11" ht="18.75" customHeight="1" x14ac:dyDescent="0.4">
      <c r="A28" s="223"/>
      <c r="B28" s="221">
        <v>128</v>
      </c>
      <c r="C28" s="222" t="s">
        <v>33</v>
      </c>
      <c r="D28" s="81">
        <v>668369</v>
      </c>
      <c r="E28" s="219">
        <f t="shared" si="0"/>
        <v>4.7696189197975131E-3</v>
      </c>
      <c r="F28" s="199"/>
      <c r="G28" s="223"/>
      <c r="H28" s="224">
        <v>131</v>
      </c>
      <c r="I28" s="222" t="s">
        <v>36</v>
      </c>
      <c r="J28" s="81">
        <v>8263</v>
      </c>
      <c r="K28" s="219">
        <f t="shared" si="1"/>
        <v>1.148044292029512E-4</v>
      </c>
    </row>
    <row r="29" spans="1:11" ht="18.75" customHeight="1" x14ac:dyDescent="0.4">
      <c r="A29" s="223"/>
      <c r="B29" s="221">
        <v>129</v>
      </c>
      <c r="C29" s="222" t="s">
        <v>34</v>
      </c>
      <c r="D29" s="81">
        <v>1169283</v>
      </c>
      <c r="E29" s="219">
        <f t="shared" si="0"/>
        <v>8.3442444508910422E-3</v>
      </c>
      <c r="F29" s="199"/>
      <c r="G29" s="223"/>
      <c r="H29" s="224">
        <v>132</v>
      </c>
      <c r="I29" s="222" t="s">
        <v>37</v>
      </c>
      <c r="J29" s="81">
        <v>12352</v>
      </c>
      <c r="K29" s="219">
        <f t="shared" si="1"/>
        <v>1.7161615751117669E-4</v>
      </c>
    </row>
    <row r="30" spans="1:11" ht="18.75" customHeight="1" x14ac:dyDescent="0.4">
      <c r="A30" s="223"/>
      <c r="B30" s="221">
        <v>130</v>
      </c>
      <c r="C30" s="222" t="s">
        <v>35</v>
      </c>
      <c r="D30" s="81">
        <v>619769</v>
      </c>
      <c r="E30" s="219">
        <f t="shared" si="0"/>
        <v>4.4227993044321096E-3</v>
      </c>
      <c r="F30" s="199"/>
      <c r="G30" s="223"/>
      <c r="H30" s="225"/>
      <c r="I30" s="226" t="s">
        <v>38</v>
      </c>
      <c r="J30" s="227">
        <f>J15+J14+J16+J17+J18+J13+J19+J20+J21</f>
        <v>1674087566</v>
      </c>
      <c r="K30" s="228">
        <f t="shared" si="1"/>
        <v>23.25942968055039</v>
      </c>
    </row>
    <row r="31" spans="1:11" ht="18.75" customHeight="1" x14ac:dyDescent="0.4">
      <c r="A31" s="223"/>
      <c r="B31" s="221">
        <v>131</v>
      </c>
      <c r="C31" s="222" t="s">
        <v>36</v>
      </c>
      <c r="D31" s="81">
        <v>1638695</v>
      </c>
      <c r="E31" s="219">
        <f t="shared" si="0"/>
        <v>1.1694065218131879E-2</v>
      </c>
      <c r="F31" s="199"/>
      <c r="G31" s="229"/>
      <c r="H31" s="225"/>
      <c r="I31" s="230" t="s">
        <v>332</v>
      </c>
      <c r="J31" s="227">
        <f>J32-J30</f>
        <v>2932227393</v>
      </c>
      <c r="K31" s="228">
        <f t="shared" si="1"/>
        <v>40.739766688445187</v>
      </c>
    </row>
    <row r="32" spans="1:11" ht="18.75" customHeight="1" thickBot="1" x14ac:dyDescent="0.45">
      <c r="A32" s="223"/>
      <c r="B32" s="221">
        <v>132</v>
      </c>
      <c r="C32" s="222" t="s">
        <v>37</v>
      </c>
      <c r="D32" s="81">
        <v>453687</v>
      </c>
      <c r="E32" s="219">
        <f t="shared" si="0"/>
        <v>3.2376039266725034E-3</v>
      </c>
      <c r="F32" s="199"/>
      <c r="G32" s="231" t="s">
        <v>40</v>
      </c>
      <c r="H32" s="232" t="s">
        <v>41</v>
      </c>
      <c r="I32" s="233"/>
      <c r="J32" s="234">
        <f>SUM(J8:J29)</f>
        <v>4606314959</v>
      </c>
      <c r="K32" s="235">
        <f t="shared" si="1"/>
        <v>63.999196368995584</v>
      </c>
    </row>
    <row r="33" spans="1:11" ht="18.75" customHeight="1" x14ac:dyDescent="0.4">
      <c r="A33" s="223"/>
      <c r="B33" s="239"/>
      <c r="C33" s="240" t="s">
        <v>38</v>
      </c>
      <c r="D33" s="241">
        <f>D15+D14+D16+D18+D19+D13+D17+D20+D21+D22</f>
        <v>1940536348</v>
      </c>
      <c r="E33" s="228">
        <f t="shared" si="0"/>
        <v>13.848067280163459</v>
      </c>
      <c r="F33" s="199"/>
      <c r="G33" s="223" t="s">
        <v>42</v>
      </c>
      <c r="H33" s="236">
        <v>601</v>
      </c>
      <c r="I33" s="237" t="s">
        <v>43</v>
      </c>
      <c r="J33" s="82">
        <v>503026192</v>
      </c>
      <c r="K33" s="238">
        <f t="shared" si="1"/>
        <v>6.9889428593360918</v>
      </c>
    </row>
    <row r="34" spans="1:11" ht="18.75" customHeight="1" x14ac:dyDescent="0.4">
      <c r="A34" s="223"/>
      <c r="B34" s="239"/>
      <c r="C34" s="240" t="s">
        <v>39</v>
      </c>
      <c r="D34" s="241">
        <f>D35-D33</f>
        <v>3895238928</v>
      </c>
      <c r="E34" s="228">
        <f t="shared" si="0"/>
        <v>27.797227711220273</v>
      </c>
      <c r="F34" s="199"/>
      <c r="G34" s="223"/>
      <c r="H34" s="224">
        <v>602</v>
      </c>
      <c r="I34" s="242" t="s">
        <v>44</v>
      </c>
      <c r="J34" s="83">
        <v>37612050</v>
      </c>
      <c r="K34" s="219">
        <f t="shared" si="1"/>
        <v>0.52257411731851144</v>
      </c>
    </row>
    <row r="35" spans="1:11" ht="18.75" customHeight="1" thickBot="1" x14ac:dyDescent="0.45">
      <c r="A35" s="243" t="s">
        <v>295</v>
      </c>
      <c r="B35" s="232" t="s">
        <v>41</v>
      </c>
      <c r="C35" s="244"/>
      <c r="D35" s="245">
        <f>SUM(D8:D32)</f>
        <v>5835775276</v>
      </c>
      <c r="E35" s="246">
        <f t="shared" si="0"/>
        <v>41.645294991383729</v>
      </c>
      <c r="F35" s="199"/>
      <c r="G35" s="223"/>
      <c r="H35" s="224">
        <v>606</v>
      </c>
      <c r="I35" s="242" t="s">
        <v>46</v>
      </c>
      <c r="J35" s="83">
        <v>36630701</v>
      </c>
      <c r="K35" s="219">
        <f t="shared" si="1"/>
        <v>0.50893945535628371</v>
      </c>
    </row>
    <row r="36" spans="1:11" ht="18.75" customHeight="1" x14ac:dyDescent="0.4">
      <c r="A36" s="247" t="s">
        <v>42</v>
      </c>
      <c r="B36" s="248">
        <v>601</v>
      </c>
      <c r="C36" s="249" t="s">
        <v>43</v>
      </c>
      <c r="D36" s="84">
        <v>576426546</v>
      </c>
      <c r="E36" s="219">
        <f t="shared" si="0"/>
        <v>4.1134986207845241</v>
      </c>
      <c r="F36" s="199"/>
      <c r="G36" s="223"/>
      <c r="H36" s="224">
        <v>610</v>
      </c>
      <c r="I36" s="242" t="s">
        <v>50</v>
      </c>
      <c r="J36" s="83">
        <v>15663</v>
      </c>
      <c r="K36" s="219">
        <f t="shared" si="1"/>
        <v>2.1761851320414191E-4</v>
      </c>
    </row>
    <row r="37" spans="1:11" ht="18.75" customHeight="1" x14ac:dyDescent="0.4">
      <c r="A37" s="223"/>
      <c r="B37" s="221">
        <v>602</v>
      </c>
      <c r="C37" s="222" t="s">
        <v>44</v>
      </c>
      <c r="D37" s="81">
        <v>10281206</v>
      </c>
      <c r="E37" s="219">
        <f t="shared" si="0"/>
        <v>7.3368804740997426E-2</v>
      </c>
      <c r="F37" s="199"/>
      <c r="G37" s="223"/>
      <c r="H37" s="224">
        <v>611</v>
      </c>
      <c r="I37" s="242" t="s">
        <v>51</v>
      </c>
      <c r="J37" s="83">
        <v>13592</v>
      </c>
      <c r="K37" s="219">
        <f t="shared" si="1"/>
        <v>1.8884446347894378E-4</v>
      </c>
    </row>
    <row r="38" spans="1:11" ht="18.75" customHeight="1" x14ac:dyDescent="0.4">
      <c r="A38" s="250"/>
      <c r="B38" s="221">
        <v>605</v>
      </c>
      <c r="C38" s="251" t="s">
        <v>45</v>
      </c>
      <c r="D38" s="81">
        <v>5708</v>
      </c>
      <c r="E38" s="219">
        <f t="shared" si="0"/>
        <v>4.0733464290241173E-5</v>
      </c>
      <c r="F38" s="199"/>
      <c r="G38" s="223"/>
      <c r="H38" s="224">
        <v>612</v>
      </c>
      <c r="I38" s="242" t="s">
        <v>52</v>
      </c>
      <c r="J38" s="83">
        <v>3018549</v>
      </c>
      <c r="K38" s="219">
        <f t="shared" si="1"/>
        <v>4.1939101411852725E-2</v>
      </c>
    </row>
    <row r="39" spans="1:11" ht="18.75" customHeight="1" x14ac:dyDescent="0.4">
      <c r="A39" s="250"/>
      <c r="B39" s="221">
        <v>606</v>
      </c>
      <c r="C39" s="222" t="s">
        <v>46</v>
      </c>
      <c r="D39" s="81">
        <v>110914769</v>
      </c>
      <c r="E39" s="219">
        <f t="shared" si="0"/>
        <v>0.79151064861980536</v>
      </c>
      <c r="F39" s="199"/>
      <c r="G39" s="223"/>
      <c r="H39" s="224">
        <v>618</v>
      </c>
      <c r="I39" s="242" t="s">
        <v>57</v>
      </c>
      <c r="J39" s="83">
        <v>82593</v>
      </c>
      <c r="K39" s="219">
        <f t="shared" si="1"/>
        <v>1.1475302216095058E-3</v>
      </c>
    </row>
    <row r="40" spans="1:11" ht="18.75" customHeight="1" x14ac:dyDescent="0.4">
      <c r="A40" s="250"/>
      <c r="B40" s="221">
        <v>607</v>
      </c>
      <c r="C40" s="252" t="s">
        <v>297</v>
      </c>
      <c r="D40" s="81">
        <v>92253</v>
      </c>
      <c r="E40" s="219">
        <f t="shared" si="0"/>
        <v>6.5833641926552533E-4</v>
      </c>
      <c r="F40" s="199"/>
      <c r="G40" s="223"/>
      <c r="H40" s="224">
        <v>619</v>
      </c>
      <c r="I40" s="269" t="s">
        <v>58</v>
      </c>
      <c r="J40" s="382">
        <v>351</v>
      </c>
      <c r="K40" s="219">
        <f t="shared" si="1"/>
        <v>4.8767220924889103E-6</v>
      </c>
    </row>
    <row r="41" spans="1:11" ht="18.75" customHeight="1" thickBot="1" x14ac:dyDescent="0.45">
      <c r="A41" s="223"/>
      <c r="B41" s="221">
        <v>609</v>
      </c>
      <c r="C41" s="254" t="s">
        <v>300</v>
      </c>
      <c r="D41" s="81">
        <v>10976</v>
      </c>
      <c r="E41" s="219">
        <f t="shared" si="0"/>
        <v>7.832699790639228E-5</v>
      </c>
      <c r="F41" s="199"/>
      <c r="G41" s="231" t="s">
        <v>296</v>
      </c>
      <c r="H41" s="253" t="s">
        <v>67</v>
      </c>
      <c r="I41" s="233"/>
      <c r="J41" s="234">
        <f>SUM(J33:J40)</f>
        <v>580399691</v>
      </c>
      <c r="K41" s="246">
        <f>J41/$J$6*100</f>
        <v>8.063954403343125</v>
      </c>
    </row>
    <row r="42" spans="1:11" ht="18.75" customHeight="1" x14ac:dyDescent="0.4">
      <c r="A42" s="223"/>
      <c r="B42" s="221">
        <v>610</v>
      </c>
      <c r="C42" s="222" t="s">
        <v>50</v>
      </c>
      <c r="D42" s="81">
        <v>339479</v>
      </c>
      <c r="E42" s="219">
        <f t="shared" si="0"/>
        <v>2.4225921029759605E-3</v>
      </c>
      <c r="F42" s="199"/>
      <c r="G42" s="223" t="s">
        <v>298</v>
      </c>
      <c r="H42" s="255">
        <v>301</v>
      </c>
      <c r="I42" s="256" t="s">
        <v>299</v>
      </c>
      <c r="J42" s="82">
        <v>280024</v>
      </c>
      <c r="K42" s="219">
        <f t="shared" ref="K42:K110" si="2">J42/$J$6*100</f>
        <v>3.8905960889661383E-3</v>
      </c>
    </row>
    <row r="43" spans="1:11" ht="18.75" customHeight="1" x14ac:dyDescent="0.4">
      <c r="A43" s="223"/>
      <c r="B43" s="221">
        <v>611</v>
      </c>
      <c r="C43" s="222" t="s">
        <v>51</v>
      </c>
      <c r="D43" s="81">
        <v>374816</v>
      </c>
      <c r="E43" s="219">
        <f t="shared" si="0"/>
        <v>2.6747642171357808E-3</v>
      </c>
      <c r="F43" s="199"/>
      <c r="G43" s="223"/>
      <c r="H43" s="257">
        <v>302</v>
      </c>
      <c r="I43" s="237" t="s">
        <v>70</v>
      </c>
      <c r="J43" s="83">
        <v>100608334</v>
      </c>
      <c r="K43" s="219">
        <f t="shared" si="2"/>
        <v>1.3978315814994391</v>
      </c>
    </row>
    <row r="44" spans="1:11" ht="18.75" customHeight="1" x14ac:dyDescent="0.4">
      <c r="A44" s="223"/>
      <c r="B44" s="221">
        <v>612</v>
      </c>
      <c r="C44" s="222" t="s">
        <v>52</v>
      </c>
      <c r="D44" s="81">
        <v>2278281</v>
      </c>
      <c r="E44" s="219">
        <f t="shared" si="0"/>
        <v>1.6258282718401358E-2</v>
      </c>
      <c r="F44" s="199"/>
      <c r="G44" s="229"/>
      <c r="H44" s="224">
        <v>304</v>
      </c>
      <c r="I44" s="242" t="s">
        <v>71</v>
      </c>
      <c r="J44" s="83">
        <v>397596031</v>
      </c>
      <c r="K44" s="219">
        <f t="shared" si="2"/>
        <v>5.5241178013208136</v>
      </c>
    </row>
    <row r="45" spans="1:11" ht="18.75" customHeight="1" thickBot="1" x14ac:dyDescent="0.45">
      <c r="A45" s="223"/>
      <c r="B45" s="221">
        <v>613</v>
      </c>
      <c r="C45" s="222" t="s">
        <v>53</v>
      </c>
      <c r="D45" s="81">
        <v>379765</v>
      </c>
      <c r="E45" s="219">
        <f t="shared" si="0"/>
        <v>2.7100813010132161E-3</v>
      </c>
      <c r="F45" s="199"/>
      <c r="G45" s="231" t="s">
        <v>72</v>
      </c>
      <c r="H45" s="253" t="s">
        <v>73</v>
      </c>
      <c r="I45" s="233"/>
      <c r="J45" s="234">
        <f>SUM(J42:J44)</f>
        <v>498484389</v>
      </c>
      <c r="K45" s="246">
        <f t="shared" si="2"/>
        <v>6.9258399789092193</v>
      </c>
    </row>
    <row r="46" spans="1:11" ht="18.75" customHeight="1" x14ac:dyDescent="0.4">
      <c r="A46" s="223"/>
      <c r="B46" s="221">
        <v>614</v>
      </c>
      <c r="C46" s="222" t="s">
        <v>54</v>
      </c>
      <c r="D46" s="81">
        <v>352347</v>
      </c>
      <c r="E46" s="219">
        <f t="shared" si="0"/>
        <v>2.5144208027809405E-3</v>
      </c>
      <c r="F46" s="199"/>
      <c r="G46" s="223" t="s">
        <v>74</v>
      </c>
      <c r="H46" s="257">
        <v>305</v>
      </c>
      <c r="I46" s="258" t="s">
        <v>75</v>
      </c>
      <c r="J46" s="84">
        <v>19748789</v>
      </c>
      <c r="K46" s="238">
        <f t="shared" si="2"/>
        <v>0.27438562853618792</v>
      </c>
    </row>
    <row r="47" spans="1:11" ht="18.75" customHeight="1" x14ac:dyDescent="0.4">
      <c r="A47" s="223"/>
      <c r="B47" s="221">
        <v>615</v>
      </c>
      <c r="C47" s="222" t="s">
        <v>55</v>
      </c>
      <c r="D47" s="81">
        <v>63351</v>
      </c>
      <c r="E47" s="219">
        <f t="shared" si="0"/>
        <v>4.5208579121427267E-4</v>
      </c>
      <c r="F47" s="199"/>
      <c r="G47" s="223"/>
      <c r="H47" s="224">
        <v>306</v>
      </c>
      <c r="I47" s="222" t="s">
        <v>76</v>
      </c>
      <c r="J47" s="81">
        <v>1931139</v>
      </c>
      <c r="K47" s="219">
        <f t="shared" si="2"/>
        <v>2.6830849643780456E-2</v>
      </c>
    </row>
    <row r="48" spans="1:11" ht="18.75" customHeight="1" x14ac:dyDescent="0.4">
      <c r="A48" s="223"/>
      <c r="B48" s="221">
        <v>617</v>
      </c>
      <c r="C48" s="222" t="s">
        <v>56</v>
      </c>
      <c r="D48" s="81">
        <v>75838</v>
      </c>
      <c r="E48" s="219">
        <f t="shared" si="0"/>
        <v>5.4119559650373341E-4</v>
      </c>
      <c r="F48" s="199"/>
      <c r="G48" s="223"/>
      <c r="H48" s="224">
        <v>307</v>
      </c>
      <c r="I48" s="222" t="s">
        <v>77</v>
      </c>
      <c r="J48" s="81">
        <v>958419</v>
      </c>
      <c r="K48" s="219">
        <f t="shared" si="2"/>
        <v>1.3316077239775296E-2</v>
      </c>
    </row>
    <row r="49" spans="1:11" ht="18.75" customHeight="1" x14ac:dyDescent="0.4">
      <c r="A49" s="223"/>
      <c r="B49" s="221">
        <v>618</v>
      </c>
      <c r="C49" s="259" t="s">
        <v>57</v>
      </c>
      <c r="D49" s="81">
        <v>2586329</v>
      </c>
      <c r="E49" s="219">
        <f t="shared" si="0"/>
        <v>1.8456576728156128E-2</v>
      </c>
      <c r="F49" s="199"/>
      <c r="G49" s="223"/>
      <c r="H49" s="224">
        <v>308</v>
      </c>
      <c r="I49" s="222" t="s">
        <v>78</v>
      </c>
      <c r="J49" s="81">
        <v>6582</v>
      </c>
      <c r="K49" s="219">
        <f t="shared" si="2"/>
        <v>9.1448959580518529E-5</v>
      </c>
    </row>
    <row r="50" spans="1:11" ht="18.75" customHeight="1" x14ac:dyDescent="0.4">
      <c r="A50" s="223"/>
      <c r="B50" s="221">
        <v>619</v>
      </c>
      <c r="C50" s="222" t="s">
        <v>58</v>
      </c>
      <c r="D50" s="81">
        <v>1264167</v>
      </c>
      <c r="E50" s="219">
        <f t="shared" si="0"/>
        <v>9.0213562283464107E-3</v>
      </c>
      <c r="F50" s="199"/>
      <c r="G50" s="223"/>
      <c r="H50" s="224">
        <v>309</v>
      </c>
      <c r="I50" s="222" t="s">
        <v>79</v>
      </c>
      <c r="J50" s="81">
        <v>80926</v>
      </c>
      <c r="K50" s="219">
        <f t="shared" si="2"/>
        <v>1.1243692651189674E-3</v>
      </c>
    </row>
    <row r="51" spans="1:11" ht="18.75" customHeight="1" x14ac:dyDescent="0.4">
      <c r="A51" s="223"/>
      <c r="B51" s="221">
        <v>620</v>
      </c>
      <c r="C51" s="222" t="s">
        <v>59</v>
      </c>
      <c r="D51" s="81">
        <v>5268836</v>
      </c>
      <c r="E51" s="219">
        <f t="shared" si="0"/>
        <v>3.7599499484431871E-2</v>
      </c>
      <c r="F51" s="199"/>
      <c r="G51" s="223"/>
      <c r="H51" s="224">
        <v>310</v>
      </c>
      <c r="I51" s="222" t="s">
        <v>80</v>
      </c>
      <c r="J51" s="81">
        <v>261328</v>
      </c>
      <c r="K51" s="219">
        <f t="shared" si="2"/>
        <v>3.6308376951166431E-3</v>
      </c>
    </row>
    <row r="52" spans="1:11" ht="18.75" customHeight="1" x14ac:dyDescent="0.4">
      <c r="A52" s="223"/>
      <c r="B52" s="221">
        <v>621</v>
      </c>
      <c r="C52" s="222" t="s">
        <v>60</v>
      </c>
      <c r="D52" s="81">
        <v>163467</v>
      </c>
      <c r="E52" s="219">
        <f t="shared" si="0"/>
        <v>1.166534198867003E-3</v>
      </c>
      <c r="F52" s="199"/>
      <c r="G52" s="223"/>
      <c r="H52" s="224">
        <v>311</v>
      </c>
      <c r="I52" s="222" t="s">
        <v>81</v>
      </c>
      <c r="J52" s="81">
        <v>149392</v>
      </c>
      <c r="K52" s="219">
        <f t="shared" si="2"/>
        <v>2.0756218428521463E-3</v>
      </c>
    </row>
    <row r="53" spans="1:11" ht="18.75" customHeight="1" x14ac:dyDescent="0.4">
      <c r="A53" s="260"/>
      <c r="B53" s="221">
        <v>624</v>
      </c>
      <c r="C53" s="222" t="s">
        <v>61</v>
      </c>
      <c r="D53" s="81">
        <v>713</v>
      </c>
      <c r="E53" s="219">
        <f t="shared" si="0"/>
        <v>5.0881149332414081E-6</v>
      </c>
      <c r="F53" s="199"/>
      <c r="G53" s="223"/>
      <c r="H53" s="224">
        <v>312</v>
      </c>
      <c r="I53" s="222" t="s">
        <v>82</v>
      </c>
      <c r="J53" s="81">
        <v>386507</v>
      </c>
      <c r="K53" s="219">
        <f t="shared" si="2"/>
        <v>5.3700490763578662E-3</v>
      </c>
    </row>
    <row r="54" spans="1:11" ht="18.75" customHeight="1" x14ac:dyDescent="0.4">
      <c r="A54" s="260"/>
      <c r="B54" s="221">
        <v>625</v>
      </c>
      <c r="C54" s="222" t="s">
        <v>62</v>
      </c>
      <c r="D54" s="81">
        <v>868670</v>
      </c>
      <c r="E54" s="219"/>
      <c r="F54" s="199"/>
      <c r="G54" s="223"/>
      <c r="H54" s="224">
        <v>316</v>
      </c>
      <c r="I54" s="222" t="s">
        <v>301</v>
      </c>
      <c r="J54" s="81">
        <v>71699</v>
      </c>
      <c r="K54" s="219">
        <f t="shared" si="2"/>
        <v>9.9617121740559083E-4</v>
      </c>
    </row>
    <row r="55" spans="1:11" ht="18.75" customHeight="1" x14ac:dyDescent="0.4">
      <c r="A55" s="223"/>
      <c r="B55" s="221">
        <v>626</v>
      </c>
      <c r="C55" s="222" t="s">
        <v>63</v>
      </c>
      <c r="D55" s="81">
        <v>79331</v>
      </c>
      <c r="E55" s="219">
        <f t="shared" si="0"/>
        <v>5.6612236433236209E-4</v>
      </c>
      <c r="F55" s="199"/>
      <c r="G55" s="223"/>
      <c r="H55" s="85">
        <v>320</v>
      </c>
      <c r="I55" s="86" t="s">
        <v>88</v>
      </c>
      <c r="J55" s="81">
        <v>3954</v>
      </c>
      <c r="K55" s="219">
        <f t="shared" si="2"/>
        <v>5.4936065964960542E-5</v>
      </c>
    </row>
    <row r="56" spans="1:11" ht="18.75" customHeight="1" x14ac:dyDescent="0.4">
      <c r="A56" s="223"/>
      <c r="B56" s="221">
        <v>627</v>
      </c>
      <c r="C56" s="222" t="s">
        <v>64</v>
      </c>
      <c r="D56" s="81">
        <v>1253355</v>
      </c>
      <c r="E56" s="219">
        <f t="shared" si="0"/>
        <v>8.9441995682367249E-3</v>
      </c>
      <c r="F56" s="199"/>
      <c r="G56" s="223"/>
      <c r="H56" s="85">
        <v>321</v>
      </c>
      <c r="I56" s="86" t="s">
        <v>302</v>
      </c>
      <c r="J56" s="81">
        <v>695</v>
      </c>
      <c r="K56" s="219">
        <f t="shared" si="2"/>
        <v>9.6561876190307482E-6</v>
      </c>
    </row>
    <row r="57" spans="1:11" ht="18.75" customHeight="1" x14ac:dyDescent="0.4">
      <c r="A57" s="223"/>
      <c r="B57" s="221">
        <v>628</v>
      </c>
      <c r="C57" s="222" t="s">
        <v>65</v>
      </c>
      <c r="D57" s="81">
        <v>57010</v>
      </c>
      <c r="E57" s="219">
        <f t="shared" si="0"/>
        <v>4.0683510847698833E-4</v>
      </c>
      <c r="F57" s="199"/>
      <c r="G57" s="223"/>
      <c r="H57" s="224">
        <v>322</v>
      </c>
      <c r="I57" s="222" t="s">
        <v>90</v>
      </c>
      <c r="J57" s="81">
        <v>95693</v>
      </c>
      <c r="K57" s="219">
        <f t="shared" si="2"/>
        <v>1.329538937881884E-3</v>
      </c>
    </row>
    <row r="58" spans="1:11" ht="18.75" customHeight="1" thickBot="1" x14ac:dyDescent="0.45">
      <c r="A58" s="243" t="s">
        <v>66</v>
      </c>
      <c r="B58" s="232" t="s">
        <v>67</v>
      </c>
      <c r="C58" s="244"/>
      <c r="D58" s="245">
        <f>SUM(D36:D57)</f>
        <v>713137213</v>
      </c>
      <c r="E58" s="246">
        <f t="shared" si="0"/>
        <v>5.0890941134859169</v>
      </c>
      <c r="F58" s="199"/>
      <c r="G58" s="223"/>
      <c r="H58" s="224">
        <v>323</v>
      </c>
      <c r="I58" s="86" t="s">
        <v>91</v>
      </c>
      <c r="J58" s="81">
        <v>613221</v>
      </c>
      <c r="K58" s="219">
        <f t="shared" si="2"/>
        <v>8.5199669466613729E-3</v>
      </c>
    </row>
    <row r="59" spans="1:11" ht="18.75" customHeight="1" x14ac:dyDescent="0.4">
      <c r="A59" s="223" t="s">
        <v>68</v>
      </c>
      <c r="B59" s="221">
        <v>301</v>
      </c>
      <c r="C59" s="379" t="s">
        <v>299</v>
      </c>
      <c r="D59" s="380">
        <v>5797</v>
      </c>
      <c r="E59" s="381"/>
      <c r="F59" s="199"/>
      <c r="G59" s="223"/>
      <c r="H59" s="224">
        <v>324</v>
      </c>
      <c r="I59" s="86" t="s">
        <v>92</v>
      </c>
      <c r="J59" s="81">
        <v>2218333</v>
      </c>
      <c r="K59" s="219">
        <f t="shared" si="2"/>
        <v>3.0821064243866672E-2</v>
      </c>
    </row>
    <row r="60" spans="1:11" ht="18.75" customHeight="1" x14ac:dyDescent="0.4">
      <c r="A60" s="223"/>
      <c r="B60" s="221">
        <v>302</v>
      </c>
      <c r="C60" s="222" t="s">
        <v>70</v>
      </c>
      <c r="D60" s="81">
        <v>239898698</v>
      </c>
      <c r="E60" s="219">
        <f t="shared" si="0"/>
        <v>1.7119665466465226</v>
      </c>
      <c r="F60" s="199"/>
      <c r="G60" s="223"/>
      <c r="H60" s="224">
        <v>401</v>
      </c>
      <c r="I60" s="222" t="s">
        <v>107</v>
      </c>
      <c r="J60" s="81">
        <v>6336338</v>
      </c>
      <c r="K60" s="219">
        <f t="shared" si="2"/>
        <v>8.8035782079991437E-2</v>
      </c>
    </row>
    <row r="61" spans="1:11" ht="18.75" customHeight="1" x14ac:dyDescent="0.4">
      <c r="A61" s="223"/>
      <c r="B61" s="221">
        <v>304</v>
      </c>
      <c r="C61" s="222" t="s">
        <v>71</v>
      </c>
      <c r="D61" s="81">
        <v>2436497618</v>
      </c>
      <c r="E61" s="219">
        <f t="shared" si="0"/>
        <v>17.387349109330881</v>
      </c>
      <c r="F61" s="199"/>
      <c r="G61" s="223"/>
      <c r="H61" s="224">
        <v>402</v>
      </c>
      <c r="I61" s="222" t="s">
        <v>108</v>
      </c>
      <c r="J61" s="81">
        <v>395513</v>
      </c>
      <c r="K61" s="219">
        <f t="shared" si="2"/>
        <v>5.4951765953463426E-3</v>
      </c>
    </row>
    <row r="62" spans="1:11" ht="18.75" customHeight="1" thickBot="1" x14ac:dyDescent="0.45">
      <c r="A62" s="243" t="s">
        <v>304</v>
      </c>
      <c r="B62" s="232" t="s">
        <v>73</v>
      </c>
      <c r="C62" s="244"/>
      <c r="D62" s="245">
        <f>SUM(D59:D61)</f>
        <v>2676402113</v>
      </c>
      <c r="E62" s="246">
        <f t="shared" si="0"/>
        <v>19.099357024564036</v>
      </c>
      <c r="F62" s="199"/>
      <c r="G62" s="223"/>
      <c r="H62" s="224">
        <v>403</v>
      </c>
      <c r="I62" s="222" t="s">
        <v>109</v>
      </c>
      <c r="J62" s="81">
        <v>6856</v>
      </c>
      <c r="K62" s="219">
        <f t="shared" si="2"/>
        <v>9.5255859447589657E-5</v>
      </c>
    </row>
    <row r="63" spans="1:11" ht="18.75" customHeight="1" x14ac:dyDescent="0.4">
      <c r="A63" s="223" t="s">
        <v>74</v>
      </c>
      <c r="B63" s="248">
        <v>305</v>
      </c>
      <c r="C63" s="258" t="s">
        <v>75</v>
      </c>
      <c r="D63" s="84">
        <v>274537715</v>
      </c>
      <c r="E63" s="219">
        <f t="shared" si="0"/>
        <v>1.9591577102797668</v>
      </c>
      <c r="F63" s="199"/>
      <c r="G63" s="223"/>
      <c r="H63" s="224">
        <v>404</v>
      </c>
      <c r="I63" s="222" t="s">
        <v>110</v>
      </c>
      <c r="J63" s="81">
        <v>15967</v>
      </c>
      <c r="K63" s="219">
        <f t="shared" si="2"/>
        <v>2.2184222692527188E-4</v>
      </c>
    </row>
    <row r="64" spans="1:11" ht="18.75" customHeight="1" x14ac:dyDescent="0.4">
      <c r="A64" s="223"/>
      <c r="B64" s="221">
        <v>306</v>
      </c>
      <c r="C64" s="222" t="s">
        <v>76</v>
      </c>
      <c r="D64" s="81">
        <v>3924592</v>
      </c>
      <c r="E64" s="219">
        <f t="shared" si="0"/>
        <v>2.8006697282019304E-2</v>
      </c>
      <c r="F64" s="199"/>
      <c r="G64" s="223"/>
      <c r="H64" s="224">
        <v>406</v>
      </c>
      <c r="I64" s="222" t="s">
        <v>112</v>
      </c>
      <c r="J64" s="81">
        <v>1333253</v>
      </c>
      <c r="K64" s="219">
        <f t="shared" si="2"/>
        <v>1.852394404551885E-2</v>
      </c>
    </row>
    <row r="65" spans="1:11" ht="18.75" customHeight="1" x14ac:dyDescent="0.4">
      <c r="A65" s="223"/>
      <c r="B65" s="221">
        <v>307</v>
      </c>
      <c r="C65" s="222" t="s">
        <v>77</v>
      </c>
      <c r="D65" s="81">
        <v>3593842</v>
      </c>
      <c r="E65" s="219">
        <f t="shared" si="0"/>
        <v>2.5646397121893646E-2</v>
      </c>
      <c r="F65" s="199"/>
      <c r="G65" s="223"/>
      <c r="H65" s="224">
        <v>407</v>
      </c>
      <c r="I65" s="222" t="s">
        <v>113</v>
      </c>
      <c r="J65" s="81">
        <v>8187509</v>
      </c>
      <c r="K65" s="219">
        <f t="shared" si="2"/>
        <v>0.11375557271439256</v>
      </c>
    </row>
    <row r="66" spans="1:11" ht="18.75" customHeight="1" x14ac:dyDescent="0.4">
      <c r="A66" s="223"/>
      <c r="B66" s="221">
        <v>309</v>
      </c>
      <c r="C66" s="222" t="s">
        <v>79</v>
      </c>
      <c r="D66" s="81">
        <v>1673604</v>
      </c>
      <c r="E66" s="219">
        <f t="shared" si="0"/>
        <v>1.1943183036090538E-2</v>
      </c>
      <c r="F66" s="199"/>
      <c r="G66" s="223"/>
      <c r="H66" s="224">
        <v>408</v>
      </c>
      <c r="I66" s="222" t="s">
        <v>114</v>
      </c>
      <c r="J66" s="81">
        <v>87178</v>
      </c>
      <c r="K66" s="219">
        <f t="shared" si="2"/>
        <v>1.2112332723048383E-3</v>
      </c>
    </row>
    <row r="67" spans="1:11" ht="18.75" customHeight="1" x14ac:dyDescent="0.4">
      <c r="A67" s="223"/>
      <c r="B67" s="221">
        <v>310</v>
      </c>
      <c r="C67" s="222" t="s">
        <v>80</v>
      </c>
      <c r="D67" s="81">
        <v>1207186</v>
      </c>
      <c r="E67" s="219">
        <f t="shared" si="0"/>
        <v>8.6147280698456695E-3</v>
      </c>
      <c r="F67" s="199"/>
      <c r="G67" s="223"/>
      <c r="H67" s="224">
        <v>409</v>
      </c>
      <c r="I67" s="222" t="s">
        <v>115</v>
      </c>
      <c r="J67" s="81">
        <v>23521035</v>
      </c>
      <c r="K67" s="219">
        <f t="shared" si="2"/>
        <v>0.32679644166012789</v>
      </c>
    </row>
    <row r="68" spans="1:11" ht="18.75" customHeight="1" x14ac:dyDescent="0.4">
      <c r="A68" s="223"/>
      <c r="B68" s="221">
        <v>311</v>
      </c>
      <c r="C68" s="222" t="s">
        <v>81</v>
      </c>
      <c r="D68" s="81">
        <v>9254073</v>
      </c>
      <c r="E68" s="219">
        <f t="shared" si="0"/>
        <v>6.6038971984019798E-2</v>
      </c>
      <c r="F68" s="199"/>
      <c r="G68" s="223"/>
      <c r="H68" s="224">
        <v>410</v>
      </c>
      <c r="I68" s="222" t="s">
        <v>116</v>
      </c>
      <c r="J68" s="81">
        <v>83198482</v>
      </c>
      <c r="K68" s="219">
        <f t="shared" si="2"/>
        <v>1.1559426644756152</v>
      </c>
    </row>
    <row r="69" spans="1:11" ht="18.75" customHeight="1" x14ac:dyDescent="0.4">
      <c r="A69" s="223"/>
      <c r="B69" s="221">
        <v>312</v>
      </c>
      <c r="C69" s="222" t="s">
        <v>82</v>
      </c>
      <c r="D69" s="81">
        <v>28824706</v>
      </c>
      <c r="E69" s="219">
        <f t="shared" si="0"/>
        <v>0.20569904213870016</v>
      </c>
      <c r="F69" s="199"/>
      <c r="G69" s="223"/>
      <c r="H69" s="224">
        <v>411</v>
      </c>
      <c r="I69" s="222" t="s">
        <v>117</v>
      </c>
      <c r="J69" s="81">
        <v>1305811</v>
      </c>
      <c r="K69" s="219">
        <f t="shared" si="2"/>
        <v>1.8142670519416058E-2</v>
      </c>
    </row>
    <row r="70" spans="1:11" ht="18.75" customHeight="1" x14ac:dyDescent="0.4">
      <c r="A70" s="223"/>
      <c r="B70" s="221">
        <v>314</v>
      </c>
      <c r="C70" s="222" t="s">
        <v>83</v>
      </c>
      <c r="D70" s="81">
        <v>113954</v>
      </c>
      <c r="E70" s="219">
        <f t="shared" si="0"/>
        <v>8.1319922735286322E-4</v>
      </c>
      <c r="F70" s="199"/>
      <c r="G70" s="223"/>
      <c r="H70" s="224">
        <v>412</v>
      </c>
      <c r="I70" s="222" t="s">
        <v>118</v>
      </c>
      <c r="J70" s="81">
        <v>203813</v>
      </c>
      <c r="K70" s="219">
        <f t="shared" si="2"/>
        <v>2.8317360679100917E-3</v>
      </c>
    </row>
    <row r="71" spans="1:11" ht="18.75" customHeight="1" x14ac:dyDescent="0.4">
      <c r="A71" s="223"/>
      <c r="B71" s="221">
        <v>315</v>
      </c>
      <c r="C71" s="222" t="s">
        <v>84</v>
      </c>
      <c r="D71" s="81">
        <v>929881</v>
      </c>
      <c r="E71" s="219">
        <f t="shared" si="0"/>
        <v>6.6358224435307906E-3</v>
      </c>
      <c r="F71" s="199"/>
      <c r="G71" s="229"/>
      <c r="H71" s="224">
        <v>413</v>
      </c>
      <c r="I71" s="222" t="s">
        <v>119</v>
      </c>
      <c r="J71" s="81">
        <v>4994987</v>
      </c>
      <c r="K71" s="219">
        <f t="shared" si="2"/>
        <v>6.9399326081466955E-2</v>
      </c>
    </row>
    <row r="72" spans="1:11" ht="18.75" customHeight="1" thickBot="1" x14ac:dyDescent="0.45">
      <c r="A72" s="223"/>
      <c r="B72" s="221">
        <v>316</v>
      </c>
      <c r="C72" s="222" t="s">
        <v>85</v>
      </c>
      <c r="D72" s="81">
        <v>8648331</v>
      </c>
      <c r="E72" s="219">
        <f t="shared" si="0"/>
        <v>6.1716272242236463E-2</v>
      </c>
      <c r="F72" s="199"/>
      <c r="G72" s="243" t="s">
        <v>121</v>
      </c>
      <c r="H72" s="253" t="s">
        <v>122</v>
      </c>
      <c r="I72" s="233"/>
      <c r="J72" s="234">
        <f>SUM(J46:J71)</f>
        <v>156113419</v>
      </c>
      <c r="K72" s="246">
        <f t="shared" si="2"/>
        <v>2.1690078614566324</v>
      </c>
    </row>
    <row r="73" spans="1:11" ht="18.75" customHeight="1" x14ac:dyDescent="0.4">
      <c r="A73" s="223"/>
      <c r="B73" s="221">
        <v>317</v>
      </c>
      <c r="C73" s="261" t="s">
        <v>305</v>
      </c>
      <c r="D73" s="81">
        <v>261740</v>
      </c>
      <c r="E73" s="219">
        <f t="shared" ref="E73:E136" si="3">D73/$D$6*100</f>
        <v>1.8678305787189426E-3</v>
      </c>
      <c r="F73" s="199"/>
      <c r="G73" s="223" t="s">
        <v>123</v>
      </c>
      <c r="H73" s="257">
        <v>201</v>
      </c>
      <c r="I73" s="237" t="s">
        <v>124</v>
      </c>
      <c r="J73" s="84">
        <v>996805</v>
      </c>
      <c r="K73" s="238">
        <f t="shared" si="2"/>
        <v>1.3849404459838769E-2</v>
      </c>
    </row>
    <row r="74" spans="1:11" ht="18.75" customHeight="1" x14ac:dyDescent="0.4">
      <c r="A74" s="223"/>
      <c r="B74" s="221">
        <v>319</v>
      </c>
      <c r="C74" s="222" t="s">
        <v>87</v>
      </c>
      <c r="D74" s="81">
        <v>1932710</v>
      </c>
      <c r="E74" s="219">
        <f t="shared" si="3"/>
        <v>1.3792216848001405E-2</v>
      </c>
      <c r="F74" s="199"/>
      <c r="G74" s="223"/>
      <c r="H74" s="224">
        <v>202</v>
      </c>
      <c r="I74" s="242" t="s">
        <v>125</v>
      </c>
      <c r="J74" s="81">
        <v>6621485</v>
      </c>
      <c r="K74" s="219">
        <f t="shared" si="2"/>
        <v>9.19975560814357E-2</v>
      </c>
    </row>
    <row r="75" spans="1:11" ht="18.75" customHeight="1" x14ac:dyDescent="0.4">
      <c r="A75" s="223"/>
      <c r="B75" s="221">
        <v>320</v>
      </c>
      <c r="C75" s="259" t="s">
        <v>88</v>
      </c>
      <c r="D75" s="81">
        <v>3496260</v>
      </c>
      <c r="E75" s="219">
        <f t="shared" si="3"/>
        <v>2.4950031860441244E-2</v>
      </c>
      <c r="F75" s="199"/>
      <c r="G75" s="223"/>
      <c r="H75" s="224">
        <v>203</v>
      </c>
      <c r="I75" s="242" t="s">
        <v>126</v>
      </c>
      <c r="J75" s="81">
        <v>13435008</v>
      </c>
      <c r="K75" s="219">
        <f t="shared" si="2"/>
        <v>0.1866632487930634</v>
      </c>
    </row>
    <row r="76" spans="1:11" ht="18.75" customHeight="1" x14ac:dyDescent="0.4">
      <c r="A76" s="223"/>
      <c r="B76" s="221">
        <v>322</v>
      </c>
      <c r="C76" s="222" t="s">
        <v>90</v>
      </c>
      <c r="D76" s="81">
        <v>1520998</v>
      </c>
      <c r="E76" s="219">
        <f t="shared" si="3"/>
        <v>1.0854155171431018E-2</v>
      </c>
      <c r="F76" s="199"/>
      <c r="G76" s="223"/>
      <c r="H76" s="224">
        <v>204</v>
      </c>
      <c r="I76" s="242" t="s">
        <v>127</v>
      </c>
      <c r="J76" s="81">
        <v>5933773</v>
      </c>
      <c r="K76" s="219">
        <f t="shared" si="2"/>
        <v>8.2442626441350988E-2</v>
      </c>
    </row>
    <row r="77" spans="1:11" ht="18.75" customHeight="1" x14ac:dyDescent="0.4">
      <c r="A77" s="223"/>
      <c r="B77" s="221">
        <v>323</v>
      </c>
      <c r="C77" s="222" t="s">
        <v>91</v>
      </c>
      <c r="D77" s="81">
        <v>15081423</v>
      </c>
      <c r="E77" s="219">
        <f t="shared" si="3"/>
        <v>0.1076241424696079</v>
      </c>
      <c r="F77" s="199"/>
      <c r="G77" s="223"/>
      <c r="H77" s="224">
        <v>205</v>
      </c>
      <c r="I77" s="242" t="s">
        <v>128</v>
      </c>
      <c r="J77" s="81">
        <v>12771559</v>
      </c>
      <c r="K77" s="219">
        <f t="shared" si="2"/>
        <v>0.17744542430434634</v>
      </c>
    </row>
    <row r="78" spans="1:11" ht="18.75" customHeight="1" x14ac:dyDescent="0.4">
      <c r="A78" s="223"/>
      <c r="B78" s="221">
        <v>324</v>
      </c>
      <c r="C78" s="222" t="s">
        <v>92</v>
      </c>
      <c r="D78" s="81">
        <v>4094142</v>
      </c>
      <c r="E78" s="219">
        <f t="shared" si="3"/>
        <v>2.9216641022455605E-2</v>
      </c>
      <c r="F78" s="199"/>
      <c r="G78" s="223"/>
      <c r="H78" s="224">
        <v>206</v>
      </c>
      <c r="I78" s="242" t="s">
        <v>129</v>
      </c>
      <c r="J78" s="81">
        <v>19939437</v>
      </c>
      <c r="K78" s="219">
        <f t="shared" si="2"/>
        <v>0.27703445279114186</v>
      </c>
    </row>
    <row r="79" spans="1:11" ht="18.75" customHeight="1" x14ac:dyDescent="0.4">
      <c r="A79" s="250"/>
      <c r="B79" s="221">
        <v>326</v>
      </c>
      <c r="C79" s="222" t="s">
        <v>94</v>
      </c>
      <c r="D79" s="81">
        <v>1235755</v>
      </c>
      <c r="E79" s="219">
        <f t="shared" si="3"/>
        <v>8.8186023412731226E-3</v>
      </c>
      <c r="F79" s="199"/>
      <c r="G79" s="223"/>
      <c r="H79" s="224">
        <v>207</v>
      </c>
      <c r="I79" s="242" t="s">
        <v>130</v>
      </c>
      <c r="J79" s="81">
        <v>20792266</v>
      </c>
      <c r="K79" s="219">
        <f t="shared" si="2"/>
        <v>0.28888348420258125</v>
      </c>
    </row>
    <row r="80" spans="1:11" ht="18.75" customHeight="1" x14ac:dyDescent="0.4">
      <c r="A80" s="250"/>
      <c r="B80" s="221">
        <v>327</v>
      </c>
      <c r="C80" s="222" t="s">
        <v>95</v>
      </c>
      <c r="D80" s="81">
        <v>2391919</v>
      </c>
      <c r="E80" s="219">
        <f t="shared" si="3"/>
        <v>1.7069226904633739E-2</v>
      </c>
      <c r="F80" s="199"/>
      <c r="G80" s="223"/>
      <c r="H80" s="224">
        <v>208</v>
      </c>
      <c r="I80" s="242" t="s">
        <v>131</v>
      </c>
      <c r="J80" s="81">
        <v>13699243</v>
      </c>
      <c r="K80" s="219">
        <f t="shared" si="2"/>
        <v>0.19033447575063833</v>
      </c>
    </row>
    <row r="81" spans="1:11" ht="18.75" customHeight="1" x14ac:dyDescent="0.4">
      <c r="A81" s="250"/>
      <c r="B81" s="221">
        <v>328</v>
      </c>
      <c r="C81" s="222" t="s">
        <v>96</v>
      </c>
      <c r="D81" s="81">
        <v>674566</v>
      </c>
      <c r="E81" s="219">
        <f t="shared" si="3"/>
        <v>4.8138419888596401E-3</v>
      </c>
      <c r="F81" s="199"/>
      <c r="G81" s="223"/>
      <c r="H81" s="224">
        <v>209</v>
      </c>
      <c r="I81" s="242" t="s">
        <v>132</v>
      </c>
      <c r="J81" s="81">
        <v>377199</v>
      </c>
      <c r="K81" s="219">
        <f t="shared" si="2"/>
        <v>5.240725631238531E-3</v>
      </c>
    </row>
    <row r="82" spans="1:11" ht="18.75" customHeight="1" x14ac:dyDescent="0.4">
      <c r="A82" s="250"/>
      <c r="B82" s="221">
        <v>329</v>
      </c>
      <c r="C82" s="222" t="s">
        <v>97</v>
      </c>
      <c r="D82" s="81">
        <v>249792</v>
      </c>
      <c r="E82" s="219">
        <f t="shared" si="3"/>
        <v>1.7825671885052423E-3</v>
      </c>
      <c r="F82" s="199"/>
      <c r="G82" s="223"/>
      <c r="H82" s="224">
        <v>210</v>
      </c>
      <c r="I82" s="242" t="s">
        <v>133</v>
      </c>
      <c r="J82" s="81">
        <v>30642102</v>
      </c>
      <c r="K82" s="219">
        <f t="shared" si="2"/>
        <v>0.42573508770284507</v>
      </c>
    </row>
    <row r="83" spans="1:11" ht="18.75" customHeight="1" x14ac:dyDescent="0.4">
      <c r="A83" s="250"/>
      <c r="B83" s="221">
        <v>330</v>
      </c>
      <c r="C83" s="222" t="s">
        <v>98</v>
      </c>
      <c r="D83" s="81">
        <v>580008</v>
      </c>
      <c r="E83" s="219">
        <f t="shared" si="3"/>
        <v>4.1390566145855295E-3</v>
      </c>
      <c r="F83" s="199"/>
      <c r="G83" s="223"/>
      <c r="H83" s="224">
        <v>212</v>
      </c>
      <c r="I83" s="242" t="s">
        <v>135</v>
      </c>
      <c r="J83" s="81">
        <v>5893</v>
      </c>
      <c r="K83" s="219">
        <f t="shared" si="2"/>
        <v>8.1876134732299563E-5</v>
      </c>
    </row>
    <row r="84" spans="1:11" ht="18.75" customHeight="1" x14ac:dyDescent="0.4">
      <c r="A84" s="250"/>
      <c r="B84" s="221">
        <v>331</v>
      </c>
      <c r="C84" s="254" t="s">
        <v>99</v>
      </c>
      <c r="D84" s="81">
        <v>463030</v>
      </c>
      <c r="E84" s="219">
        <f t="shared" si="3"/>
        <v>3.3042775000543746E-3</v>
      </c>
      <c r="F84" s="262"/>
      <c r="G84" s="223"/>
      <c r="H84" s="224">
        <v>213</v>
      </c>
      <c r="I84" s="242" t="s">
        <v>136</v>
      </c>
      <c r="J84" s="81">
        <v>109632972</v>
      </c>
      <c r="K84" s="219">
        <f t="shared" si="2"/>
        <v>1.523218053041647</v>
      </c>
    </row>
    <row r="85" spans="1:11" ht="18.75" customHeight="1" x14ac:dyDescent="0.4">
      <c r="A85" s="250"/>
      <c r="B85" s="221">
        <v>332</v>
      </c>
      <c r="C85" s="259" t="s">
        <v>100</v>
      </c>
      <c r="D85" s="81">
        <v>11880</v>
      </c>
      <c r="E85" s="219">
        <f t="shared" si="3"/>
        <v>8.4778128200431872E-5</v>
      </c>
      <c r="F85" s="199"/>
      <c r="G85" s="223"/>
      <c r="H85" s="224">
        <v>215</v>
      </c>
      <c r="I85" s="242" t="s">
        <v>137</v>
      </c>
      <c r="J85" s="81">
        <v>3653672</v>
      </c>
      <c r="K85" s="219">
        <f t="shared" si="2"/>
        <v>5.0763370259567356E-2</v>
      </c>
    </row>
    <row r="86" spans="1:11" ht="18.75" customHeight="1" x14ac:dyDescent="0.4">
      <c r="A86" s="250"/>
      <c r="B86" s="221">
        <v>333</v>
      </c>
      <c r="C86" s="222" t="s">
        <v>101</v>
      </c>
      <c r="D86" s="81">
        <v>90881</v>
      </c>
      <c r="E86" s="219">
        <f t="shared" si="3"/>
        <v>6.4854554452722631E-4</v>
      </c>
      <c r="F86" s="199"/>
      <c r="G86" s="223"/>
      <c r="H86" s="224">
        <v>217</v>
      </c>
      <c r="I86" s="242" t="s">
        <v>138</v>
      </c>
      <c r="J86" s="81">
        <v>1554485</v>
      </c>
      <c r="K86" s="219">
        <f t="shared" si="2"/>
        <v>2.1597696130890666E-2</v>
      </c>
    </row>
    <row r="87" spans="1:11" ht="18.75" customHeight="1" x14ac:dyDescent="0.4">
      <c r="A87" s="250"/>
      <c r="B87" s="221">
        <v>334</v>
      </c>
      <c r="C87" s="222" t="s">
        <v>102</v>
      </c>
      <c r="D87" s="81">
        <v>8477</v>
      </c>
      <c r="E87" s="219">
        <f t="shared" si="3"/>
        <v>6.0493618918776179E-5</v>
      </c>
      <c r="F87" s="199"/>
      <c r="G87" s="223"/>
      <c r="H87" s="224">
        <v>218</v>
      </c>
      <c r="I87" s="242" t="s">
        <v>139</v>
      </c>
      <c r="J87" s="81">
        <v>15302438</v>
      </c>
      <c r="K87" s="219">
        <f t="shared" si="2"/>
        <v>0.21260893864256925</v>
      </c>
    </row>
    <row r="88" spans="1:11" ht="18.75" customHeight="1" x14ac:dyDescent="0.4">
      <c r="A88" s="223"/>
      <c r="B88" s="221">
        <v>335</v>
      </c>
      <c r="C88" s="263" t="s">
        <v>103</v>
      </c>
      <c r="D88" s="81">
        <v>162865</v>
      </c>
      <c r="E88" s="219">
        <f t="shared" si="3"/>
        <v>1.1622382028083618E-3</v>
      </c>
      <c r="F88" s="199"/>
      <c r="G88" s="223"/>
      <c r="H88" s="224">
        <v>220</v>
      </c>
      <c r="I88" s="242" t="s">
        <v>141</v>
      </c>
      <c r="J88" s="81">
        <v>39447971</v>
      </c>
      <c r="K88" s="219">
        <f t="shared" si="2"/>
        <v>0.54808202757709923</v>
      </c>
    </row>
    <row r="89" spans="1:11" ht="18.75" customHeight="1" x14ac:dyDescent="0.4">
      <c r="A89" s="223"/>
      <c r="B89" s="221">
        <v>336</v>
      </c>
      <c r="C89" s="222" t="s">
        <v>104</v>
      </c>
      <c r="D89" s="81">
        <v>165230</v>
      </c>
      <c r="E89" s="219">
        <f t="shared" si="3"/>
        <v>1.1791153301815959E-3</v>
      </c>
      <c r="F89" s="199"/>
      <c r="G89" s="223"/>
      <c r="H89" s="224">
        <v>221</v>
      </c>
      <c r="I89" s="242" t="s">
        <v>142</v>
      </c>
      <c r="J89" s="81">
        <v>213</v>
      </c>
      <c r="K89" s="219">
        <f t="shared" si="2"/>
        <v>2.9593783638180568E-6</v>
      </c>
    </row>
    <row r="90" spans="1:11" ht="18.75" customHeight="1" x14ac:dyDescent="0.4">
      <c r="A90" s="223"/>
      <c r="B90" s="221">
        <v>337</v>
      </c>
      <c r="C90" s="222" t="s">
        <v>105</v>
      </c>
      <c r="D90" s="81">
        <v>35552</v>
      </c>
      <c r="E90" s="219">
        <f t="shared" si="3"/>
        <v>2.5370639846647761E-4</v>
      </c>
      <c r="F90" s="199"/>
      <c r="G90" s="223"/>
      <c r="H90" s="224">
        <v>222</v>
      </c>
      <c r="I90" s="242" t="s">
        <v>143</v>
      </c>
      <c r="J90" s="81">
        <v>18756472</v>
      </c>
      <c r="K90" s="219">
        <f t="shared" si="2"/>
        <v>0.2605985794289164</v>
      </c>
    </row>
    <row r="91" spans="1:11" ht="18.75" customHeight="1" x14ac:dyDescent="0.4">
      <c r="A91" s="223"/>
      <c r="B91" s="221">
        <v>401</v>
      </c>
      <c r="C91" s="222" t="s">
        <v>107</v>
      </c>
      <c r="D91" s="81">
        <v>10514851</v>
      </c>
      <c r="E91" s="219">
        <f t="shared" si="3"/>
        <v>7.503614360996963E-2</v>
      </c>
      <c r="F91" s="199"/>
      <c r="G91" s="223"/>
      <c r="H91" s="224">
        <v>225</v>
      </c>
      <c r="I91" s="242" t="s">
        <v>144</v>
      </c>
      <c r="J91" s="81">
        <v>15425208</v>
      </c>
      <c r="K91" s="219">
        <f t="shared" si="2"/>
        <v>0.21431467987132954</v>
      </c>
    </row>
    <row r="92" spans="1:11" ht="18.75" customHeight="1" x14ac:dyDescent="0.4">
      <c r="A92" s="223"/>
      <c r="B92" s="221">
        <v>402</v>
      </c>
      <c r="C92" s="222" t="s">
        <v>108</v>
      </c>
      <c r="D92" s="81">
        <v>3105435</v>
      </c>
      <c r="E92" s="219">
        <f t="shared" si="3"/>
        <v>2.2161024120211124E-2</v>
      </c>
      <c r="F92" s="199"/>
      <c r="G92" s="223"/>
      <c r="H92" s="224">
        <v>228</v>
      </c>
      <c r="I92" s="242" t="s">
        <v>306</v>
      </c>
      <c r="J92" s="81">
        <v>1235767</v>
      </c>
      <c r="K92" s="219">
        <f t="shared" si="2"/>
        <v>1.7169493532959382E-2</v>
      </c>
    </row>
    <row r="93" spans="1:11" ht="18.75" customHeight="1" x14ac:dyDescent="0.4">
      <c r="A93" s="223"/>
      <c r="B93" s="221">
        <v>403</v>
      </c>
      <c r="C93" s="222" t="s">
        <v>109</v>
      </c>
      <c r="D93" s="81">
        <v>2078710</v>
      </c>
      <c r="E93" s="219">
        <f t="shared" si="3"/>
        <v>1.4834102935313108E-2</v>
      </c>
      <c r="F93" s="199"/>
      <c r="G93" s="223"/>
      <c r="H93" s="224">
        <v>230</v>
      </c>
      <c r="I93" s="242" t="s">
        <v>146</v>
      </c>
      <c r="J93" s="81">
        <v>1020367</v>
      </c>
      <c r="K93" s="219">
        <f t="shared" si="2"/>
        <v>1.4176770060816616E-2</v>
      </c>
    </row>
    <row r="94" spans="1:11" ht="18.75" customHeight="1" x14ac:dyDescent="0.4">
      <c r="A94" s="223"/>
      <c r="B94" s="221">
        <v>404</v>
      </c>
      <c r="C94" s="222" t="s">
        <v>110</v>
      </c>
      <c r="D94" s="81">
        <v>1580336</v>
      </c>
      <c r="E94" s="219">
        <f t="shared" si="3"/>
        <v>1.1277603367656373E-2</v>
      </c>
      <c r="F94" s="199"/>
      <c r="G94" s="223"/>
      <c r="H94" s="224">
        <v>234</v>
      </c>
      <c r="I94" s="242" t="s">
        <v>148</v>
      </c>
      <c r="J94" s="81">
        <v>9527592</v>
      </c>
      <c r="K94" s="219">
        <f t="shared" si="2"/>
        <v>0.13237441138068548</v>
      </c>
    </row>
    <row r="95" spans="1:11" ht="18.75" customHeight="1" x14ac:dyDescent="0.4">
      <c r="A95" s="223"/>
      <c r="B95" s="221">
        <v>405</v>
      </c>
      <c r="C95" s="222" t="s">
        <v>111</v>
      </c>
      <c r="D95" s="81">
        <v>398667</v>
      </c>
      <c r="E95" s="219">
        <f t="shared" si="3"/>
        <v>2.8449698682896946E-3</v>
      </c>
      <c r="F95" s="199"/>
      <c r="G95" s="223"/>
      <c r="H95" s="224">
        <v>241</v>
      </c>
      <c r="I95" s="242" t="s">
        <v>149</v>
      </c>
      <c r="J95" s="81">
        <v>221844</v>
      </c>
      <c r="K95" s="219">
        <f t="shared" si="2"/>
        <v>3.082255087994615E-3</v>
      </c>
    </row>
    <row r="96" spans="1:11" ht="18.75" customHeight="1" x14ac:dyDescent="0.4">
      <c r="A96" s="223"/>
      <c r="B96" s="221">
        <v>406</v>
      </c>
      <c r="C96" s="222" t="s">
        <v>112</v>
      </c>
      <c r="D96" s="81">
        <v>8448401</v>
      </c>
      <c r="E96" s="219">
        <f t="shared" si="3"/>
        <v>6.0289530561166399E-2</v>
      </c>
      <c r="F96" s="199"/>
      <c r="G96" s="223"/>
      <c r="H96" s="224">
        <v>242</v>
      </c>
      <c r="I96" s="242" t="s">
        <v>150</v>
      </c>
      <c r="J96" s="81">
        <v>965083</v>
      </c>
      <c r="K96" s="219">
        <f t="shared" si="2"/>
        <v>1.3408665490556909E-2</v>
      </c>
    </row>
    <row r="97" spans="1:11" ht="18.75" customHeight="1" x14ac:dyDescent="0.4">
      <c r="A97" s="223"/>
      <c r="B97" s="221">
        <v>407</v>
      </c>
      <c r="C97" s="222" t="s">
        <v>113</v>
      </c>
      <c r="D97" s="81">
        <v>20543060</v>
      </c>
      <c r="E97" s="219">
        <f t="shared" si="3"/>
        <v>0.14659950962198351</v>
      </c>
      <c r="F97" s="199"/>
      <c r="G97" s="223"/>
      <c r="H97" s="224">
        <v>243</v>
      </c>
      <c r="I97" s="264" t="s">
        <v>151</v>
      </c>
      <c r="J97" s="81">
        <v>35605</v>
      </c>
      <c r="K97" s="219">
        <f t="shared" si="2"/>
        <v>4.9468857579221552E-4</v>
      </c>
    </row>
    <row r="98" spans="1:11" ht="18.75" customHeight="1" x14ac:dyDescent="0.4">
      <c r="A98" s="223"/>
      <c r="B98" s="221">
        <v>408</v>
      </c>
      <c r="C98" s="222" t="s">
        <v>114</v>
      </c>
      <c r="D98" s="81">
        <v>2398650</v>
      </c>
      <c r="E98" s="219">
        <f t="shared" si="3"/>
        <v>1.7117260707741239E-2</v>
      </c>
      <c r="F98" s="199"/>
      <c r="G98" s="223"/>
      <c r="H98" s="224">
        <v>244</v>
      </c>
      <c r="I98" s="383" t="s">
        <v>354</v>
      </c>
      <c r="J98" s="81">
        <v>265405</v>
      </c>
      <c r="K98" s="219">
        <f t="shared" si="2"/>
        <v>3.6874826978832457E-3</v>
      </c>
    </row>
    <row r="99" spans="1:11" ht="18.75" customHeight="1" x14ac:dyDescent="0.4">
      <c r="A99" s="223"/>
      <c r="B99" s="221">
        <v>409</v>
      </c>
      <c r="C99" s="222" t="s">
        <v>115</v>
      </c>
      <c r="D99" s="81">
        <v>23414339</v>
      </c>
      <c r="E99" s="219">
        <f t="shared" si="3"/>
        <v>0.16708954827191683</v>
      </c>
      <c r="F99" s="199"/>
      <c r="G99" s="223"/>
      <c r="H99" s="85">
        <v>247</v>
      </c>
      <c r="I99" s="87" t="s">
        <v>307</v>
      </c>
      <c r="J99" s="81">
        <v>15157</v>
      </c>
      <c r="K99" s="219">
        <f t="shared" si="2"/>
        <v>2.1058825286568208E-4</v>
      </c>
    </row>
    <row r="100" spans="1:11" ht="18.75" customHeight="1" x14ac:dyDescent="0.4">
      <c r="A100" s="223"/>
      <c r="B100" s="221">
        <v>410</v>
      </c>
      <c r="C100" s="222" t="s">
        <v>116</v>
      </c>
      <c r="D100" s="81">
        <v>225129798</v>
      </c>
      <c r="E100" s="219">
        <f t="shared" si="3"/>
        <v>1.6065726327088665</v>
      </c>
      <c r="F100" s="199"/>
      <c r="G100" s="223"/>
      <c r="H100" s="225"/>
      <c r="I100" s="226" t="s">
        <v>156</v>
      </c>
      <c r="J100" s="227">
        <f>J75+J76+J78+J79+J80+J81+J82+J84+J86+J87+J88+J90+J91+J93+J96+J95</f>
        <v>307145868</v>
      </c>
      <c r="K100" s="228">
        <f t="shared" si="2"/>
        <v>4.267421766644679</v>
      </c>
    </row>
    <row r="101" spans="1:11" ht="18.75" customHeight="1" x14ac:dyDescent="0.4">
      <c r="A101" s="223"/>
      <c r="B101" s="221">
        <v>411</v>
      </c>
      <c r="C101" s="222" t="s">
        <v>117</v>
      </c>
      <c r="D101" s="81">
        <v>3716145</v>
      </c>
      <c r="E101" s="219">
        <f t="shared" si="3"/>
        <v>2.6519176533787367E-2</v>
      </c>
      <c r="F101" s="199"/>
      <c r="G101" s="223"/>
      <c r="H101" s="225"/>
      <c r="I101" s="226" t="s">
        <v>157</v>
      </c>
      <c r="J101" s="227">
        <f>J73+J74+J85</f>
        <v>11271962</v>
      </c>
      <c r="K101" s="228">
        <f t="shared" si="2"/>
        <v>0.1566103308008418</v>
      </c>
    </row>
    <row r="102" spans="1:11" ht="18.75" customHeight="1" x14ac:dyDescent="0.4">
      <c r="A102" s="223"/>
      <c r="B102" s="221">
        <v>412</v>
      </c>
      <c r="C102" s="222" t="s">
        <v>118</v>
      </c>
      <c r="D102" s="81">
        <v>2113592</v>
      </c>
      <c r="E102" s="219">
        <f t="shared" si="3"/>
        <v>1.5083028075707678E-2</v>
      </c>
      <c r="F102" s="199"/>
      <c r="G102" s="223"/>
      <c r="H102" s="225"/>
      <c r="I102" s="226" t="s">
        <v>284</v>
      </c>
      <c r="J102" s="227">
        <f>J103-J100-J101</f>
        <v>23857191</v>
      </c>
      <c r="K102" s="228">
        <f t="shared" si="2"/>
        <v>0.33146692425762847</v>
      </c>
    </row>
    <row r="103" spans="1:11" ht="18.75" customHeight="1" thickBot="1" x14ac:dyDescent="0.45">
      <c r="A103" s="223"/>
      <c r="B103" s="221">
        <v>413</v>
      </c>
      <c r="C103" s="222" t="s">
        <v>119</v>
      </c>
      <c r="D103" s="81">
        <v>84053867</v>
      </c>
      <c r="E103" s="219">
        <f t="shared" si="3"/>
        <v>0.59982571652087957</v>
      </c>
      <c r="F103" s="199"/>
      <c r="G103" s="243" t="s">
        <v>158</v>
      </c>
      <c r="H103" s="253" t="s">
        <v>159</v>
      </c>
      <c r="I103" s="233"/>
      <c r="J103" s="234">
        <f>SUM(J73:J99)</f>
        <v>342275021</v>
      </c>
      <c r="K103" s="246">
        <f t="shared" si="2"/>
        <v>4.7554990217031499</v>
      </c>
    </row>
    <row r="104" spans="1:11" ht="18.75" customHeight="1" thickBot="1" x14ac:dyDescent="0.45">
      <c r="A104" s="243" t="s">
        <v>310</v>
      </c>
      <c r="B104" s="232" t="s">
        <v>122</v>
      </c>
      <c r="C104" s="233"/>
      <c r="D104" s="265">
        <f>SUM(D63:D103)</f>
        <v>752660963</v>
      </c>
      <c r="E104" s="246">
        <f t="shared" si="3"/>
        <v>5.3711437384406153</v>
      </c>
      <c r="F104" s="199"/>
      <c r="G104" s="223" t="s">
        <v>160</v>
      </c>
      <c r="H104" s="257">
        <v>150</v>
      </c>
      <c r="I104" s="237" t="s">
        <v>161</v>
      </c>
      <c r="J104" s="84">
        <v>1175354</v>
      </c>
      <c r="K104" s="238">
        <f t="shared" si="2"/>
        <v>1.6330127687450742E-2</v>
      </c>
    </row>
    <row r="105" spans="1:11" ht="18.75" customHeight="1" x14ac:dyDescent="0.4">
      <c r="A105" s="223" t="s">
        <v>123</v>
      </c>
      <c r="B105" s="248">
        <v>201</v>
      </c>
      <c r="C105" s="266" t="s">
        <v>124</v>
      </c>
      <c r="D105" s="139">
        <v>6295617</v>
      </c>
      <c r="E105" s="219">
        <f t="shared" si="3"/>
        <v>4.4926820296870229E-2</v>
      </c>
      <c r="F105" s="199"/>
      <c r="G105" s="223" t="s">
        <v>162</v>
      </c>
      <c r="H105" s="224">
        <v>151</v>
      </c>
      <c r="I105" s="242" t="s">
        <v>163</v>
      </c>
      <c r="J105" s="81">
        <v>988920</v>
      </c>
      <c r="K105" s="219">
        <f t="shared" si="2"/>
        <v>1.3739851885196962E-2</v>
      </c>
    </row>
    <row r="106" spans="1:11" ht="18.75" customHeight="1" x14ac:dyDescent="0.4">
      <c r="A106" s="223"/>
      <c r="B106" s="221">
        <v>202</v>
      </c>
      <c r="C106" s="242" t="s">
        <v>125</v>
      </c>
      <c r="D106" s="89">
        <v>56928873</v>
      </c>
      <c r="E106" s="219">
        <f t="shared" si="3"/>
        <v>0.40625616948654086</v>
      </c>
      <c r="F106" s="199"/>
      <c r="G106" s="223"/>
      <c r="H106" s="224">
        <v>152</v>
      </c>
      <c r="I106" s="242" t="s">
        <v>164</v>
      </c>
      <c r="J106" s="81">
        <v>325471</v>
      </c>
      <c r="K106" s="219">
        <f t="shared" si="2"/>
        <v>4.5220273964799379E-3</v>
      </c>
    </row>
    <row r="107" spans="1:11" ht="18.75" customHeight="1" x14ac:dyDescent="0.4">
      <c r="A107" s="223"/>
      <c r="B107" s="221">
        <v>203</v>
      </c>
      <c r="C107" s="242" t="s">
        <v>126</v>
      </c>
      <c r="D107" s="89">
        <v>76422609</v>
      </c>
      <c r="E107" s="219">
        <f t="shared" si="3"/>
        <v>0.54536748680248137</v>
      </c>
      <c r="F107" s="199"/>
      <c r="G107" s="223"/>
      <c r="H107" s="224">
        <v>153</v>
      </c>
      <c r="I107" s="242" t="s">
        <v>165</v>
      </c>
      <c r="J107" s="81">
        <v>6447211</v>
      </c>
      <c r="K107" s="219">
        <f t="shared" si="2"/>
        <v>8.9576228828027127E-2</v>
      </c>
    </row>
    <row r="108" spans="1:11" ht="18.75" customHeight="1" x14ac:dyDescent="0.4">
      <c r="A108" s="223"/>
      <c r="B108" s="221">
        <v>204</v>
      </c>
      <c r="C108" s="242" t="s">
        <v>127</v>
      </c>
      <c r="D108" s="89">
        <v>21408474</v>
      </c>
      <c r="E108" s="219">
        <f t="shared" si="3"/>
        <v>0.15277528226831755</v>
      </c>
      <c r="F108" s="199"/>
      <c r="G108" s="223"/>
      <c r="H108" s="224">
        <v>154</v>
      </c>
      <c r="I108" s="242" t="s">
        <v>166</v>
      </c>
      <c r="J108" s="81">
        <v>34634</v>
      </c>
      <c r="K108" s="219">
        <f t="shared" si="2"/>
        <v>4.8119770071584309E-4</v>
      </c>
    </row>
    <row r="109" spans="1:11" ht="18.75" customHeight="1" x14ac:dyDescent="0.4">
      <c r="A109" s="223"/>
      <c r="B109" s="221">
        <v>205</v>
      </c>
      <c r="C109" s="222" t="s">
        <v>128</v>
      </c>
      <c r="D109" s="81">
        <v>209231499</v>
      </c>
      <c r="E109" s="219">
        <f t="shared" si="3"/>
        <v>1.4931190947635129</v>
      </c>
      <c r="F109" s="199"/>
      <c r="G109" s="223"/>
      <c r="H109" s="224">
        <v>157</v>
      </c>
      <c r="I109" s="242" t="s">
        <v>309</v>
      </c>
      <c r="J109" s="81">
        <v>770715</v>
      </c>
      <c r="K109" s="219">
        <f t="shared" si="2"/>
        <v>1.0708156317699688E-2</v>
      </c>
    </row>
    <row r="110" spans="1:11" ht="18.75" customHeight="1" x14ac:dyDescent="0.4">
      <c r="A110" s="223"/>
      <c r="B110" s="221">
        <v>206</v>
      </c>
      <c r="C110" s="222" t="s">
        <v>129</v>
      </c>
      <c r="D110" s="81">
        <v>57365748</v>
      </c>
      <c r="E110" s="219">
        <f t="shared" si="3"/>
        <v>0.40937379951663877</v>
      </c>
      <c r="F110" s="199"/>
      <c r="G110" s="223"/>
      <c r="H110" s="224">
        <v>223</v>
      </c>
      <c r="I110" s="242" t="s">
        <v>170</v>
      </c>
      <c r="J110" s="81">
        <v>14798458</v>
      </c>
      <c r="K110" s="219">
        <f t="shared" si="2"/>
        <v>0.20560674377028276</v>
      </c>
    </row>
    <row r="111" spans="1:11" ht="18.75" customHeight="1" x14ac:dyDescent="0.4">
      <c r="A111" s="223"/>
      <c r="B111" s="221">
        <v>207</v>
      </c>
      <c r="C111" s="222" t="s">
        <v>130</v>
      </c>
      <c r="D111" s="81">
        <v>231278826</v>
      </c>
      <c r="E111" s="219">
        <f t="shared" si="3"/>
        <v>1.6504533636930452</v>
      </c>
      <c r="F111" s="199"/>
      <c r="G111" s="223"/>
      <c r="H111" s="224">
        <v>224</v>
      </c>
      <c r="I111" s="242" t="s">
        <v>171</v>
      </c>
      <c r="J111" s="81">
        <v>140427419</v>
      </c>
      <c r="K111" s="219">
        <f t="shared" ref="K111:K174" si="4">J111/$J$6*100</f>
        <v>1.9510697909643788</v>
      </c>
    </row>
    <row r="112" spans="1:11" ht="18.75" customHeight="1" x14ac:dyDescent="0.4">
      <c r="A112" s="223"/>
      <c r="B112" s="221">
        <v>208</v>
      </c>
      <c r="C112" s="222" t="s">
        <v>131</v>
      </c>
      <c r="D112" s="81">
        <v>281450506</v>
      </c>
      <c r="E112" s="219">
        <f t="shared" si="3"/>
        <v>2.008488811426298</v>
      </c>
      <c r="F112" s="199"/>
      <c r="G112" s="223"/>
      <c r="H112" s="224">
        <v>227</v>
      </c>
      <c r="I112" s="242" t="s">
        <v>172</v>
      </c>
      <c r="J112" s="81">
        <v>17220079</v>
      </c>
      <c r="K112" s="219">
        <f t="shared" si="4"/>
        <v>0.23925224983961349</v>
      </c>
    </row>
    <row r="113" spans="1:11" ht="18.75" customHeight="1" x14ac:dyDescent="0.4">
      <c r="A113" s="223"/>
      <c r="B113" s="221">
        <v>209</v>
      </c>
      <c r="C113" s="222" t="s">
        <v>132</v>
      </c>
      <c r="D113" s="81">
        <v>93505</v>
      </c>
      <c r="E113" s="219">
        <f t="shared" si="3"/>
        <v>6.6727094927452712E-4</v>
      </c>
      <c r="F113" s="199"/>
      <c r="G113" s="223"/>
      <c r="H113" s="224">
        <v>229</v>
      </c>
      <c r="I113" s="242" t="s">
        <v>173</v>
      </c>
      <c r="J113" s="81">
        <v>912505</v>
      </c>
      <c r="K113" s="219">
        <f t="shared" si="4"/>
        <v>1.2678157529933311E-2</v>
      </c>
    </row>
    <row r="114" spans="1:11" ht="18.75" customHeight="1" x14ac:dyDescent="0.4">
      <c r="A114" s="223"/>
      <c r="B114" s="221">
        <v>210</v>
      </c>
      <c r="C114" s="222" t="s">
        <v>133</v>
      </c>
      <c r="D114" s="81">
        <v>219015867</v>
      </c>
      <c r="E114" s="219">
        <f t="shared" si="3"/>
        <v>1.5629423611493887</v>
      </c>
      <c r="F114" s="199"/>
      <c r="G114" s="223"/>
      <c r="H114" s="224">
        <v>231</v>
      </c>
      <c r="I114" s="242" t="s">
        <v>174</v>
      </c>
      <c r="J114" s="81">
        <v>7001760</v>
      </c>
      <c r="K114" s="219">
        <f t="shared" si="4"/>
        <v>9.7281019026510401E-2</v>
      </c>
    </row>
    <row r="115" spans="1:11" ht="18.75" customHeight="1" x14ac:dyDescent="0.4">
      <c r="A115" s="223"/>
      <c r="B115" s="221">
        <v>211</v>
      </c>
      <c r="C115" s="222" t="s">
        <v>134</v>
      </c>
      <c r="D115" s="81">
        <v>1645</v>
      </c>
      <c r="E115" s="219"/>
      <c r="F115" s="199"/>
      <c r="G115" s="223"/>
      <c r="H115" s="224">
        <v>232</v>
      </c>
      <c r="I115" s="242" t="s">
        <v>175</v>
      </c>
      <c r="J115" s="81">
        <v>624335</v>
      </c>
      <c r="K115" s="219">
        <f t="shared" si="4"/>
        <v>8.6743825857950527E-3</v>
      </c>
    </row>
    <row r="116" spans="1:11" ht="18.75" customHeight="1" x14ac:dyDescent="0.4">
      <c r="A116" s="223"/>
      <c r="B116" s="221">
        <v>213</v>
      </c>
      <c r="C116" s="222" t="s">
        <v>136</v>
      </c>
      <c r="D116" s="81">
        <v>379773209</v>
      </c>
      <c r="E116" s="219">
        <f t="shared" si="3"/>
        <v>2.7101398821289062</v>
      </c>
      <c r="F116" s="199"/>
      <c r="G116" s="223"/>
      <c r="H116" s="224">
        <v>235</v>
      </c>
      <c r="I116" s="242" t="s">
        <v>176</v>
      </c>
      <c r="J116" s="81">
        <v>2463996</v>
      </c>
      <c r="K116" s="219">
        <f t="shared" si="4"/>
        <v>3.4234255638188903E-2</v>
      </c>
    </row>
    <row r="117" spans="1:11" ht="18.75" customHeight="1" x14ac:dyDescent="0.4">
      <c r="A117" s="223"/>
      <c r="B117" s="221">
        <v>215</v>
      </c>
      <c r="C117" s="222" t="s">
        <v>137</v>
      </c>
      <c r="D117" s="81">
        <v>28847393</v>
      </c>
      <c r="E117" s="219">
        <f t="shared" si="3"/>
        <v>0.20586094124597989</v>
      </c>
      <c r="F117" s="199"/>
      <c r="G117" s="223"/>
      <c r="H117" s="224">
        <v>236</v>
      </c>
      <c r="I117" s="242" t="s">
        <v>177</v>
      </c>
      <c r="J117" s="81">
        <v>1350709</v>
      </c>
      <c r="K117" s="219">
        <f t="shared" si="4"/>
        <v>1.8766474133400581E-2</v>
      </c>
    </row>
    <row r="118" spans="1:11" ht="18.75" customHeight="1" x14ac:dyDescent="0.4">
      <c r="A118" s="223"/>
      <c r="B118" s="221">
        <v>217</v>
      </c>
      <c r="C118" s="222" t="s">
        <v>138</v>
      </c>
      <c r="D118" s="81">
        <v>15349793</v>
      </c>
      <c r="E118" s="219">
        <f t="shared" si="3"/>
        <v>0.10953928609462051</v>
      </c>
      <c r="F118" s="199"/>
      <c r="G118" s="223"/>
      <c r="H118" s="224">
        <v>237</v>
      </c>
      <c r="I118" s="242" t="s">
        <v>178</v>
      </c>
      <c r="J118" s="81">
        <v>1328333</v>
      </c>
      <c r="K118" s="219">
        <f t="shared" si="4"/>
        <v>1.8455586573453194E-2</v>
      </c>
    </row>
    <row r="119" spans="1:11" ht="18.75" customHeight="1" x14ac:dyDescent="0.4">
      <c r="A119" s="223"/>
      <c r="B119" s="221">
        <v>218</v>
      </c>
      <c r="C119" s="222" t="s">
        <v>139</v>
      </c>
      <c r="D119" s="81">
        <v>107692797</v>
      </c>
      <c r="E119" s="219">
        <f t="shared" si="3"/>
        <v>0.76851799245194319</v>
      </c>
      <c r="F119" s="199"/>
      <c r="G119" s="223"/>
      <c r="H119" s="224">
        <v>238</v>
      </c>
      <c r="I119" s="242" t="s">
        <v>179</v>
      </c>
      <c r="J119" s="81">
        <v>2585820</v>
      </c>
      <c r="K119" s="219">
        <f t="shared" si="4"/>
        <v>3.5926853336751212E-2</v>
      </c>
    </row>
    <row r="120" spans="1:11" ht="18.75" customHeight="1" x14ac:dyDescent="0.4">
      <c r="A120" s="223"/>
      <c r="B120" s="221">
        <v>219</v>
      </c>
      <c r="C120" s="222" t="s">
        <v>140</v>
      </c>
      <c r="D120" s="81">
        <v>15283315</v>
      </c>
      <c r="E120" s="219">
        <f t="shared" si="3"/>
        <v>0.10906488538700197</v>
      </c>
      <c r="F120" s="199"/>
      <c r="G120" s="223"/>
      <c r="H120" s="224">
        <v>239</v>
      </c>
      <c r="I120" s="242" t="s">
        <v>180</v>
      </c>
      <c r="J120" s="81">
        <v>72439</v>
      </c>
      <c r="K120" s="219">
        <f t="shared" si="4"/>
        <v>1.0064526258057099E-3</v>
      </c>
    </row>
    <row r="121" spans="1:11" ht="18.75" customHeight="1" x14ac:dyDescent="0.4">
      <c r="A121" s="223"/>
      <c r="B121" s="221">
        <v>220</v>
      </c>
      <c r="C121" s="222" t="s">
        <v>141</v>
      </c>
      <c r="D121" s="81">
        <v>128888499</v>
      </c>
      <c r="E121" s="219">
        <f t="shared" si="3"/>
        <v>0.91977488988074363</v>
      </c>
      <c r="F121" s="199"/>
      <c r="G121" s="223"/>
      <c r="H121" s="224">
        <v>240</v>
      </c>
      <c r="I121" s="242" t="s">
        <v>181</v>
      </c>
      <c r="J121" s="81">
        <v>1570</v>
      </c>
      <c r="K121" s="219">
        <f t="shared" si="4"/>
        <v>2.1813258362414781E-5</v>
      </c>
    </row>
    <row r="122" spans="1:11" ht="18.75" customHeight="1" x14ac:dyDescent="0.4">
      <c r="A122" s="223"/>
      <c r="B122" s="221">
        <v>221</v>
      </c>
      <c r="C122" s="222" t="s">
        <v>142</v>
      </c>
      <c r="D122" s="81">
        <v>725615</v>
      </c>
      <c r="E122" s="219">
        <f t="shared" si="3"/>
        <v>5.1781381729087859E-3</v>
      </c>
      <c r="F122" s="199"/>
      <c r="G122" s="223"/>
      <c r="H122" s="224">
        <v>245</v>
      </c>
      <c r="I122" s="242" t="s">
        <v>182</v>
      </c>
      <c r="J122" s="81">
        <v>8370832</v>
      </c>
      <c r="K122" s="219">
        <f t="shared" si="4"/>
        <v>0.11630262491998042</v>
      </c>
    </row>
    <row r="123" spans="1:11" ht="18.75" customHeight="1" x14ac:dyDescent="0.4">
      <c r="A123" s="223"/>
      <c r="B123" s="221">
        <v>222</v>
      </c>
      <c r="C123" s="222" t="s">
        <v>143</v>
      </c>
      <c r="D123" s="81">
        <v>22495543</v>
      </c>
      <c r="E123" s="219">
        <f t="shared" si="3"/>
        <v>0.16053283067275487</v>
      </c>
      <c r="F123" s="199"/>
      <c r="G123" s="223"/>
      <c r="H123" s="224">
        <v>246</v>
      </c>
      <c r="I123" s="242" t="s">
        <v>183</v>
      </c>
      <c r="J123" s="81">
        <v>1056812</v>
      </c>
      <c r="K123" s="219">
        <f t="shared" si="4"/>
        <v>1.4683129424522479E-2</v>
      </c>
    </row>
    <row r="124" spans="1:11" ht="18.75" customHeight="1" x14ac:dyDescent="0.4">
      <c r="A124" s="223"/>
      <c r="B124" s="221">
        <v>225</v>
      </c>
      <c r="C124" s="222" t="s">
        <v>144</v>
      </c>
      <c r="D124" s="81">
        <v>25338057</v>
      </c>
      <c r="E124" s="219">
        <f t="shared" si="3"/>
        <v>0.18081759635486955</v>
      </c>
      <c r="F124" s="199"/>
      <c r="G124" s="223"/>
      <c r="H124" s="225"/>
      <c r="I124" s="226" t="s">
        <v>285</v>
      </c>
      <c r="J124" s="227">
        <f>J110+J112+J114+J115+J116+J117+J118+J122+J123</f>
        <v>54215314</v>
      </c>
      <c r="K124" s="228">
        <f t="shared" si="4"/>
        <v>0.75325646591174722</v>
      </c>
    </row>
    <row r="125" spans="1:11" ht="18.75" customHeight="1" x14ac:dyDescent="0.4">
      <c r="A125" s="223"/>
      <c r="B125" s="221">
        <v>228</v>
      </c>
      <c r="C125" s="222" t="s">
        <v>306</v>
      </c>
      <c r="D125" s="81">
        <v>888673</v>
      </c>
      <c r="E125" s="219">
        <f t="shared" si="3"/>
        <v>6.3417536634901009E-3</v>
      </c>
      <c r="F125" s="199"/>
      <c r="G125" s="223"/>
      <c r="H125" s="225"/>
      <c r="I125" s="226" t="s">
        <v>279</v>
      </c>
      <c r="J125" s="227">
        <f>J126-J124</f>
        <v>153742058</v>
      </c>
      <c r="K125" s="228">
        <f t="shared" si="4"/>
        <v>2.1360606575308019</v>
      </c>
    </row>
    <row r="126" spans="1:11" ht="18.75" customHeight="1" thickBot="1" x14ac:dyDescent="0.45">
      <c r="A126" s="223"/>
      <c r="B126" s="221">
        <v>230</v>
      </c>
      <c r="C126" s="222" t="s">
        <v>146</v>
      </c>
      <c r="D126" s="81">
        <v>7443810</v>
      </c>
      <c r="E126" s="219">
        <f t="shared" si="3"/>
        <v>5.3120562161587268E-2</v>
      </c>
      <c r="F126" s="199"/>
      <c r="G126" s="243" t="s">
        <v>286</v>
      </c>
      <c r="H126" s="253" t="s">
        <v>186</v>
      </c>
      <c r="I126" s="233"/>
      <c r="J126" s="234">
        <f>SUM(J104:J123)</f>
        <v>207957372</v>
      </c>
      <c r="K126" s="246">
        <f t="shared" si="4"/>
        <v>2.8893171234425488</v>
      </c>
    </row>
    <row r="127" spans="1:11" ht="18.75" customHeight="1" x14ac:dyDescent="0.4">
      <c r="A127" s="223"/>
      <c r="B127" s="221">
        <v>233</v>
      </c>
      <c r="C127" s="222" t="s">
        <v>147</v>
      </c>
      <c r="D127" s="81">
        <v>5272057</v>
      </c>
      <c r="E127" s="219">
        <f t="shared" si="3"/>
        <v>3.7622485204207433E-2</v>
      </c>
      <c r="F127" s="199"/>
      <c r="G127" s="223" t="s">
        <v>187</v>
      </c>
      <c r="H127" s="257">
        <v>133</v>
      </c>
      <c r="I127" s="237" t="s">
        <v>188</v>
      </c>
      <c r="J127" s="84">
        <v>27762</v>
      </c>
      <c r="K127" s="238">
        <f t="shared" si="4"/>
        <v>3.8571954054608871E-4</v>
      </c>
    </row>
    <row r="128" spans="1:11" ht="18.75" customHeight="1" x14ac:dyDescent="0.4">
      <c r="A128" s="223"/>
      <c r="B128" s="221">
        <v>234</v>
      </c>
      <c r="C128" s="222" t="s">
        <v>148</v>
      </c>
      <c r="D128" s="81">
        <v>142600843</v>
      </c>
      <c r="E128" s="219">
        <f t="shared" si="3"/>
        <v>1.0176290024700048</v>
      </c>
      <c r="F128" s="199"/>
      <c r="G128" s="223"/>
      <c r="H128" s="224">
        <v>135</v>
      </c>
      <c r="I128" s="242" t="s">
        <v>190</v>
      </c>
      <c r="J128" s="81">
        <v>20205760</v>
      </c>
      <c r="K128" s="219">
        <f t="shared" si="4"/>
        <v>0.28073468999295931</v>
      </c>
    </row>
    <row r="129" spans="1:11" ht="18.75" customHeight="1" x14ac:dyDescent="0.4">
      <c r="A129" s="250"/>
      <c r="B129" s="221">
        <v>241</v>
      </c>
      <c r="C129" s="222" t="s">
        <v>149</v>
      </c>
      <c r="D129" s="81">
        <v>780154</v>
      </c>
      <c r="E129" s="219">
        <f t="shared" si="3"/>
        <v>5.5673397161683279E-3</v>
      </c>
      <c r="F129" s="199"/>
      <c r="G129" s="223"/>
      <c r="H129" s="224">
        <v>137</v>
      </c>
      <c r="I129" s="242" t="s">
        <v>191</v>
      </c>
      <c r="J129" s="81">
        <v>243312136</v>
      </c>
      <c r="K129" s="219">
        <f t="shared" si="4"/>
        <v>3.3805289715152882</v>
      </c>
    </row>
    <row r="130" spans="1:11" ht="18.75" customHeight="1" x14ac:dyDescent="0.4">
      <c r="A130" s="250"/>
      <c r="B130" s="221">
        <v>242</v>
      </c>
      <c r="C130" s="222" t="s">
        <v>150</v>
      </c>
      <c r="D130" s="81">
        <v>9959279</v>
      </c>
      <c r="E130" s="219">
        <f t="shared" si="3"/>
        <v>7.1071467327093352E-2</v>
      </c>
      <c r="F130" s="199"/>
      <c r="G130" s="223"/>
      <c r="H130" s="224">
        <v>138</v>
      </c>
      <c r="I130" s="242" t="s">
        <v>192</v>
      </c>
      <c r="J130" s="81">
        <v>17548842</v>
      </c>
      <c r="K130" s="219">
        <f t="shared" si="4"/>
        <v>0.24382001560967884</v>
      </c>
    </row>
    <row r="131" spans="1:11" ht="18.75" customHeight="1" x14ac:dyDescent="0.4">
      <c r="A131" s="250"/>
      <c r="B131" s="221">
        <v>243</v>
      </c>
      <c r="C131" s="267" t="s">
        <v>151</v>
      </c>
      <c r="D131" s="81">
        <v>44544</v>
      </c>
      <c r="E131" s="219">
        <f t="shared" si="3"/>
        <v>3.1787516351515467E-4</v>
      </c>
      <c r="F131" s="199"/>
      <c r="G131" s="223"/>
      <c r="H131" s="224">
        <v>140</v>
      </c>
      <c r="I131" s="242" t="s">
        <v>193</v>
      </c>
      <c r="J131" s="81">
        <v>179349536</v>
      </c>
      <c r="K131" s="219">
        <f t="shared" si="4"/>
        <v>2.4918457107944021</v>
      </c>
    </row>
    <row r="132" spans="1:11" ht="18.75" customHeight="1" x14ac:dyDescent="0.4">
      <c r="A132" s="250"/>
      <c r="B132" s="221">
        <v>244</v>
      </c>
      <c r="C132" s="222" t="s">
        <v>152</v>
      </c>
      <c r="D132" s="81">
        <v>2800</v>
      </c>
      <c r="E132" s="219">
        <f t="shared" si="3"/>
        <v>1.9981377016936805E-5</v>
      </c>
      <c r="F132" s="199"/>
      <c r="G132" s="223"/>
      <c r="H132" s="224">
        <v>141</v>
      </c>
      <c r="I132" s="242" t="s">
        <v>194</v>
      </c>
      <c r="J132" s="81">
        <v>11650485</v>
      </c>
      <c r="K132" s="219">
        <f t="shared" si="4"/>
        <v>0.16186945181683948</v>
      </c>
    </row>
    <row r="133" spans="1:11" ht="18.75" customHeight="1" x14ac:dyDescent="0.4">
      <c r="A133" s="250"/>
      <c r="B133" s="221">
        <v>247</v>
      </c>
      <c r="C133" s="222" t="s">
        <v>307</v>
      </c>
      <c r="D133" s="81">
        <v>353119</v>
      </c>
      <c r="E133" s="219">
        <f t="shared" si="3"/>
        <v>2.5199299538727527E-3</v>
      </c>
      <c r="F133" s="199"/>
      <c r="G133" s="223"/>
      <c r="H133" s="224">
        <v>143</v>
      </c>
      <c r="I133" s="242" t="s">
        <v>195</v>
      </c>
      <c r="J133" s="81">
        <v>4091812</v>
      </c>
      <c r="K133" s="219">
        <f t="shared" si="4"/>
        <v>5.685079766014596E-2</v>
      </c>
    </row>
    <row r="134" spans="1:11" ht="18.75" customHeight="1" x14ac:dyDescent="0.4">
      <c r="A134" s="250"/>
      <c r="B134" s="221">
        <v>249</v>
      </c>
      <c r="C134" s="259" t="s">
        <v>308</v>
      </c>
      <c r="D134" s="81">
        <v>1800</v>
      </c>
      <c r="E134" s="219">
        <f t="shared" si="3"/>
        <v>1.2845170939459376E-5</v>
      </c>
      <c r="F134" s="199"/>
      <c r="G134" s="223"/>
      <c r="H134" s="224">
        <v>144</v>
      </c>
      <c r="I134" s="242" t="s">
        <v>196</v>
      </c>
      <c r="J134" s="81">
        <v>358266</v>
      </c>
      <c r="K134" s="219">
        <f t="shared" si="4"/>
        <v>4.9776744079419715E-3</v>
      </c>
    </row>
    <row r="135" spans="1:11" ht="18.75" customHeight="1" x14ac:dyDescent="0.4">
      <c r="A135" s="250"/>
      <c r="B135" s="271"/>
      <c r="C135" s="272" t="s">
        <v>156</v>
      </c>
      <c r="D135" s="241">
        <f>D107+D108+D110+D111+D112+D113+D114+D116+D118+D119+D121+D122+D123+D124+D126+D127+D130+D129</f>
        <v>1590754348</v>
      </c>
      <c r="E135" s="228">
        <f t="shared" si="3"/>
        <v>11.351950845971249</v>
      </c>
      <c r="F135" s="199"/>
      <c r="G135" s="223"/>
      <c r="H135" s="224">
        <v>147</v>
      </c>
      <c r="I135" s="242" t="s">
        <v>199</v>
      </c>
      <c r="J135" s="81">
        <v>205137956</v>
      </c>
      <c r="K135" s="219">
        <f t="shared" si="4"/>
        <v>2.850144735137373</v>
      </c>
    </row>
    <row r="136" spans="1:11" ht="18.75" customHeight="1" x14ac:dyDescent="0.4">
      <c r="A136" s="250"/>
      <c r="B136" s="239"/>
      <c r="C136" s="240" t="s">
        <v>157</v>
      </c>
      <c r="D136" s="241">
        <f>D105+D106+D117</f>
        <v>92071883</v>
      </c>
      <c r="E136" s="228">
        <f t="shared" si="3"/>
        <v>0.65704393102939096</v>
      </c>
      <c r="F136" s="199"/>
      <c r="G136" s="223"/>
      <c r="H136" s="268">
        <v>149</v>
      </c>
      <c r="I136" s="269" t="s">
        <v>200</v>
      </c>
      <c r="J136" s="270">
        <v>28745</v>
      </c>
      <c r="K136" s="219">
        <f t="shared" si="4"/>
        <v>3.9937714116408468E-4</v>
      </c>
    </row>
    <row r="137" spans="1:11" ht="18.75" customHeight="1" thickBot="1" x14ac:dyDescent="0.45">
      <c r="A137" s="250"/>
      <c r="B137" s="239"/>
      <c r="C137" s="240" t="s">
        <v>39</v>
      </c>
      <c r="D137" s="241">
        <f>D138-D135-D136</f>
        <v>368408238</v>
      </c>
      <c r="E137" s="228">
        <f t="shared" ref="E137:E200" si="5">D137/$D$6*100</f>
        <v>2.6290371070083514</v>
      </c>
      <c r="F137" s="199"/>
      <c r="G137" s="243" t="s">
        <v>202</v>
      </c>
      <c r="H137" s="253" t="s">
        <v>203</v>
      </c>
      <c r="I137" s="233"/>
      <c r="J137" s="234">
        <f>SUM(J127:J136)</f>
        <v>681711300</v>
      </c>
      <c r="K137" s="246">
        <f t="shared" si="4"/>
        <v>9.471557143616339</v>
      </c>
    </row>
    <row r="138" spans="1:11" ht="18.75" customHeight="1" thickBot="1" x14ac:dyDescent="0.45">
      <c r="A138" s="273" t="s">
        <v>311</v>
      </c>
      <c r="B138" s="274" t="s">
        <v>159</v>
      </c>
      <c r="C138" s="244"/>
      <c r="D138" s="245">
        <f>SUM(D105:D134)</f>
        <v>2051234469</v>
      </c>
      <c r="E138" s="246">
        <f t="shared" si="5"/>
        <v>14.63803188400899</v>
      </c>
      <c r="F138" s="199"/>
      <c r="G138" s="223" t="s">
        <v>204</v>
      </c>
      <c r="H138" s="257">
        <v>501</v>
      </c>
      <c r="I138" s="237" t="s">
        <v>205</v>
      </c>
      <c r="J138" s="84">
        <v>2206751</v>
      </c>
      <c r="K138" s="238">
        <f t="shared" si="4"/>
        <v>3.0660146308609675E-2</v>
      </c>
    </row>
    <row r="139" spans="1:11" ht="18.75" customHeight="1" x14ac:dyDescent="0.4">
      <c r="A139" s="247" t="s">
        <v>160</v>
      </c>
      <c r="B139" s="248">
        <v>150</v>
      </c>
      <c r="C139" s="258" t="s">
        <v>161</v>
      </c>
      <c r="D139" s="84">
        <v>353080</v>
      </c>
      <c r="E139" s="238">
        <f t="shared" si="5"/>
        <v>2.5196516418357312E-3</v>
      </c>
      <c r="F139" s="199"/>
      <c r="G139" s="223"/>
      <c r="H139" s="224">
        <v>504</v>
      </c>
      <c r="I139" s="242" t="s">
        <v>208</v>
      </c>
      <c r="J139" s="81">
        <v>232822</v>
      </c>
      <c r="K139" s="238">
        <f t="shared" si="4"/>
        <v>3.2347811709898949E-3</v>
      </c>
    </row>
    <row r="140" spans="1:11" ht="18.75" customHeight="1" x14ac:dyDescent="0.4">
      <c r="A140" s="223" t="s">
        <v>162</v>
      </c>
      <c r="B140" s="221">
        <v>151</v>
      </c>
      <c r="C140" s="222" t="s">
        <v>163</v>
      </c>
      <c r="D140" s="81">
        <v>14358</v>
      </c>
      <c r="E140" s="219">
        <f t="shared" si="5"/>
        <v>1.0246164686042095E-4</v>
      </c>
      <c r="F140" s="199"/>
      <c r="G140" s="223"/>
      <c r="H140" s="224">
        <v>506</v>
      </c>
      <c r="I140" s="242" t="s">
        <v>210</v>
      </c>
      <c r="J140" s="81">
        <v>9694262</v>
      </c>
      <c r="K140" s="238">
        <f t="shared" si="4"/>
        <v>0.13469009021588527</v>
      </c>
    </row>
    <row r="141" spans="1:11" ht="18.75" customHeight="1" x14ac:dyDescent="0.4">
      <c r="A141" s="223"/>
      <c r="B141" s="221">
        <v>152</v>
      </c>
      <c r="C141" s="222" t="s">
        <v>164</v>
      </c>
      <c r="D141" s="81">
        <v>4871762</v>
      </c>
      <c r="E141" s="219">
        <f t="shared" si="5"/>
        <v>3.4765897592423607E-2</v>
      </c>
      <c r="F141" s="199"/>
      <c r="G141" s="223"/>
      <c r="H141" s="224">
        <v>507</v>
      </c>
      <c r="I141" s="242" t="s">
        <v>211</v>
      </c>
      <c r="J141" s="81">
        <v>792039</v>
      </c>
      <c r="K141" s="238">
        <f t="shared" si="4"/>
        <v>1.100442760516474E-2</v>
      </c>
    </row>
    <row r="142" spans="1:11" ht="18.75" customHeight="1" x14ac:dyDescent="0.4">
      <c r="A142" s="223"/>
      <c r="B142" s="221">
        <v>153</v>
      </c>
      <c r="C142" s="222" t="s">
        <v>165</v>
      </c>
      <c r="D142" s="81">
        <v>56867808</v>
      </c>
      <c r="E142" s="219">
        <f t="shared" si="5"/>
        <v>0.40582039706241962</v>
      </c>
      <c r="F142" s="199"/>
      <c r="G142" s="223"/>
      <c r="H142" s="224">
        <v>509</v>
      </c>
      <c r="I142" s="242" t="s">
        <v>213</v>
      </c>
      <c r="J142" s="81">
        <v>243810</v>
      </c>
      <c r="K142" s="238">
        <f t="shared" si="4"/>
        <v>3.3874461919365276E-3</v>
      </c>
    </row>
    <row r="143" spans="1:11" ht="18.75" customHeight="1" x14ac:dyDescent="0.4">
      <c r="A143" s="223"/>
      <c r="B143" s="221">
        <v>154</v>
      </c>
      <c r="C143" s="222" t="s">
        <v>166</v>
      </c>
      <c r="D143" s="81">
        <v>490153</v>
      </c>
      <c r="E143" s="219">
        <f t="shared" si="5"/>
        <v>3.4978328174937951E-3</v>
      </c>
      <c r="F143" s="199"/>
      <c r="G143" s="223"/>
      <c r="H143" s="224">
        <v>510</v>
      </c>
      <c r="I143" s="242" t="s">
        <v>214</v>
      </c>
      <c r="J143" s="81">
        <v>1682711</v>
      </c>
      <c r="K143" s="219">
        <f t="shared" si="4"/>
        <v>2.3379241905909134E-2</v>
      </c>
    </row>
    <row r="144" spans="1:11" ht="18.75" customHeight="1" x14ac:dyDescent="0.4">
      <c r="A144" s="223"/>
      <c r="B144" s="221">
        <v>155</v>
      </c>
      <c r="C144" s="222" t="s">
        <v>167</v>
      </c>
      <c r="D144" s="81">
        <v>803206</v>
      </c>
      <c r="E144" s="219">
        <f t="shared" si="5"/>
        <v>5.7318435386663367E-3</v>
      </c>
      <c r="F144" s="199"/>
      <c r="G144" s="223"/>
      <c r="H144" s="224">
        <v>513</v>
      </c>
      <c r="I144" s="242" t="s">
        <v>217</v>
      </c>
      <c r="J144" s="81">
        <v>20122</v>
      </c>
      <c r="K144" s="219">
        <f t="shared" si="4"/>
        <v>2.7957094571242692E-4</v>
      </c>
    </row>
    <row r="145" spans="1:11" ht="18.75" customHeight="1" x14ac:dyDescent="0.4">
      <c r="A145" s="223"/>
      <c r="B145" s="221">
        <v>156</v>
      </c>
      <c r="C145" s="222" t="s">
        <v>168</v>
      </c>
      <c r="D145" s="81">
        <v>3213798</v>
      </c>
      <c r="E145" s="219">
        <f t="shared" si="5"/>
        <v>2.2934324819384812E-2</v>
      </c>
      <c r="F145" s="199"/>
      <c r="G145" s="223"/>
      <c r="H145" s="224">
        <v>516</v>
      </c>
      <c r="I145" s="242" t="s">
        <v>220</v>
      </c>
      <c r="J145" s="81">
        <v>134650</v>
      </c>
      <c r="K145" s="219">
        <f t="shared" si="4"/>
        <v>1.870799514967612E-3</v>
      </c>
    </row>
    <row r="146" spans="1:11" ht="18.75" customHeight="1" x14ac:dyDescent="0.4">
      <c r="A146" s="223"/>
      <c r="B146" s="221">
        <v>157</v>
      </c>
      <c r="C146" s="222" t="s">
        <v>309</v>
      </c>
      <c r="D146" s="81">
        <v>31387150</v>
      </c>
      <c r="E146" s="219">
        <f t="shared" si="5"/>
        <v>0.22398517058469575</v>
      </c>
      <c r="F146" s="199"/>
      <c r="G146" s="223"/>
      <c r="H146" s="224">
        <v>517</v>
      </c>
      <c r="I146" s="242" t="s">
        <v>221</v>
      </c>
      <c r="J146" s="81">
        <v>3060833</v>
      </c>
      <c r="K146" s="219">
        <f t="shared" si="4"/>
        <v>4.2526586645353581E-2</v>
      </c>
    </row>
    <row r="147" spans="1:11" ht="18.75" customHeight="1" x14ac:dyDescent="0.4">
      <c r="A147" s="223"/>
      <c r="B147" s="221">
        <v>223</v>
      </c>
      <c r="C147" s="222" t="s">
        <v>170</v>
      </c>
      <c r="D147" s="81">
        <v>190281285</v>
      </c>
      <c r="E147" s="219">
        <f t="shared" si="5"/>
        <v>1.3578864624472151</v>
      </c>
      <c r="F147" s="199"/>
      <c r="G147" s="223"/>
      <c r="H147" s="85">
        <v>518</v>
      </c>
      <c r="I147" s="87" t="s">
        <v>222</v>
      </c>
      <c r="J147" s="81">
        <v>809230</v>
      </c>
      <c r="K147" s="219">
        <f t="shared" si="4"/>
        <v>1.1243275837335615E-2</v>
      </c>
    </row>
    <row r="148" spans="1:11" ht="18.75" customHeight="1" x14ac:dyDescent="0.4">
      <c r="A148" s="223"/>
      <c r="B148" s="221">
        <v>224</v>
      </c>
      <c r="C148" s="222" t="s">
        <v>171</v>
      </c>
      <c r="D148" s="81">
        <v>82128484</v>
      </c>
      <c r="E148" s="219">
        <f t="shared" si="5"/>
        <v>0.58608578665480793</v>
      </c>
      <c r="F148" s="199"/>
      <c r="G148" s="223"/>
      <c r="H148" s="224">
        <v>520</v>
      </c>
      <c r="I148" s="87" t="s">
        <v>224</v>
      </c>
      <c r="J148" s="81">
        <v>883949</v>
      </c>
      <c r="K148" s="219">
        <f t="shared" si="4"/>
        <v>1.2281406316049799E-2</v>
      </c>
    </row>
    <row r="149" spans="1:11" ht="18.75" customHeight="1" x14ac:dyDescent="0.4">
      <c r="A149" s="223"/>
      <c r="B149" s="221">
        <v>227</v>
      </c>
      <c r="C149" s="222" t="s">
        <v>172</v>
      </c>
      <c r="D149" s="81">
        <v>42350765</v>
      </c>
      <c r="E149" s="219">
        <f t="shared" si="5"/>
        <v>0.30222378657881849</v>
      </c>
      <c r="F149" s="199"/>
      <c r="G149" s="223"/>
      <c r="H149" s="224">
        <v>521</v>
      </c>
      <c r="I149" s="242" t="s">
        <v>225</v>
      </c>
      <c r="J149" s="81">
        <v>1752859</v>
      </c>
      <c r="K149" s="219">
        <f t="shared" si="4"/>
        <v>2.4353863847059884E-2</v>
      </c>
    </row>
    <row r="150" spans="1:11" ht="18.75" customHeight="1" x14ac:dyDescent="0.4">
      <c r="A150" s="223"/>
      <c r="B150" s="221">
        <v>229</v>
      </c>
      <c r="C150" s="222" t="s">
        <v>173</v>
      </c>
      <c r="D150" s="81">
        <v>2142</v>
      </c>
      <c r="E150" s="219">
        <f t="shared" si="5"/>
        <v>1.5285753417956658E-5</v>
      </c>
      <c r="F150" s="199"/>
      <c r="G150" s="223"/>
      <c r="H150" s="224">
        <v>524</v>
      </c>
      <c r="I150" s="242" t="s">
        <v>228</v>
      </c>
      <c r="J150" s="81">
        <v>31939809</v>
      </c>
      <c r="K150" s="219">
        <f t="shared" si="4"/>
        <v>0.44376516290648471</v>
      </c>
    </row>
    <row r="151" spans="1:11" ht="18.75" customHeight="1" x14ac:dyDescent="0.4">
      <c r="A151" s="223"/>
      <c r="B151" s="221">
        <v>231</v>
      </c>
      <c r="C151" s="222" t="s">
        <v>174</v>
      </c>
      <c r="D151" s="81">
        <v>24317179</v>
      </c>
      <c r="E151" s="219">
        <f t="shared" si="5"/>
        <v>0.17353240056690653</v>
      </c>
      <c r="F151" s="199"/>
      <c r="G151" s="223"/>
      <c r="H151" s="224">
        <v>525</v>
      </c>
      <c r="I151" s="87" t="s">
        <v>229</v>
      </c>
      <c r="J151" s="81">
        <v>126671</v>
      </c>
      <c r="K151" s="219">
        <f t="shared" si="4"/>
        <v>1.7599409235830846E-3</v>
      </c>
    </row>
    <row r="152" spans="1:11" ht="18.75" customHeight="1" x14ac:dyDescent="0.4">
      <c r="A152" s="223"/>
      <c r="B152" s="221">
        <v>232</v>
      </c>
      <c r="C152" s="222" t="s">
        <v>175</v>
      </c>
      <c r="D152" s="81">
        <v>1600137</v>
      </c>
      <c r="E152" s="219">
        <f t="shared" si="5"/>
        <v>1.1418907384196503E-2</v>
      </c>
      <c r="F152" s="199"/>
      <c r="G152" s="223"/>
      <c r="H152" s="224">
        <v>526</v>
      </c>
      <c r="I152" s="87" t="s">
        <v>230</v>
      </c>
      <c r="J152" s="81">
        <v>378805</v>
      </c>
      <c r="K152" s="219">
        <f t="shared" si="4"/>
        <v>5.2630390662258171E-3</v>
      </c>
    </row>
    <row r="153" spans="1:11" ht="18.75" customHeight="1" x14ac:dyDescent="0.4">
      <c r="A153" s="250"/>
      <c r="B153" s="221">
        <v>235</v>
      </c>
      <c r="C153" s="222" t="s">
        <v>176</v>
      </c>
      <c r="D153" s="81">
        <v>22241955</v>
      </c>
      <c r="E153" s="219">
        <f t="shared" si="5"/>
        <v>0.15872317444597953</v>
      </c>
      <c r="F153" s="199"/>
      <c r="G153" s="223"/>
      <c r="H153" s="224">
        <v>527</v>
      </c>
      <c r="I153" s="242" t="s">
        <v>231</v>
      </c>
      <c r="J153" s="81">
        <v>789100</v>
      </c>
      <c r="K153" s="219">
        <f t="shared" si="4"/>
        <v>1.0963593741262106E-2</v>
      </c>
    </row>
    <row r="154" spans="1:11" ht="18.75" customHeight="1" x14ac:dyDescent="0.4">
      <c r="A154" s="250"/>
      <c r="B154" s="221">
        <v>236</v>
      </c>
      <c r="C154" s="222" t="s">
        <v>177</v>
      </c>
      <c r="D154" s="81">
        <v>843424</v>
      </c>
      <c r="E154" s="219">
        <f t="shared" si="5"/>
        <v>6.0188474746903243E-3</v>
      </c>
      <c r="F154" s="199"/>
      <c r="G154" s="223"/>
      <c r="H154" s="224">
        <v>529</v>
      </c>
      <c r="I154" s="242" t="s">
        <v>233</v>
      </c>
      <c r="J154" s="81">
        <v>55715</v>
      </c>
      <c r="K154" s="219">
        <f t="shared" si="4"/>
        <v>7.740927959630189E-4</v>
      </c>
    </row>
    <row r="155" spans="1:11" ht="18.75" customHeight="1" x14ac:dyDescent="0.4">
      <c r="A155" s="223"/>
      <c r="B155" s="221">
        <v>237</v>
      </c>
      <c r="C155" s="222" t="s">
        <v>178</v>
      </c>
      <c r="D155" s="81">
        <v>1075602</v>
      </c>
      <c r="E155" s="219">
        <f t="shared" si="5"/>
        <v>7.67571752934688E-3</v>
      </c>
      <c r="F155" s="199"/>
      <c r="G155" s="223"/>
      <c r="H155" s="224">
        <v>531</v>
      </c>
      <c r="I155" s="242" t="s">
        <v>235</v>
      </c>
      <c r="J155" s="81">
        <v>1879151</v>
      </c>
      <c r="K155" s="219">
        <f t="shared" si="4"/>
        <v>2.6108539022286693E-2</v>
      </c>
    </row>
    <row r="156" spans="1:11" ht="18.75" customHeight="1" x14ac:dyDescent="0.4">
      <c r="A156" s="250"/>
      <c r="B156" s="221">
        <v>238</v>
      </c>
      <c r="C156" s="222" t="s">
        <v>179</v>
      </c>
      <c r="D156" s="81">
        <v>28521653</v>
      </c>
      <c r="E156" s="219">
        <f t="shared" si="5"/>
        <v>0.20353639347830241</v>
      </c>
      <c r="F156" s="199"/>
      <c r="G156" s="223"/>
      <c r="H156" s="224">
        <v>532</v>
      </c>
      <c r="I156" s="242" t="s">
        <v>236</v>
      </c>
      <c r="J156" s="81">
        <v>358207</v>
      </c>
      <c r="K156" s="219">
        <f t="shared" si="4"/>
        <v>4.9768546740289882E-3</v>
      </c>
    </row>
    <row r="157" spans="1:11" ht="18.75" customHeight="1" x14ac:dyDescent="0.4">
      <c r="A157" s="250"/>
      <c r="B157" s="221">
        <v>239</v>
      </c>
      <c r="C157" s="222" t="s">
        <v>180</v>
      </c>
      <c r="D157" s="81">
        <v>840342</v>
      </c>
      <c r="E157" s="219">
        <f t="shared" si="5"/>
        <v>5.9968536875595387E-3</v>
      </c>
      <c r="F157" s="199"/>
      <c r="G157" s="223"/>
      <c r="H157" s="224">
        <v>533</v>
      </c>
      <c r="I157" s="242" t="s">
        <v>237</v>
      </c>
      <c r="J157" s="81">
        <v>41439</v>
      </c>
      <c r="K157" s="219">
        <f t="shared" si="4"/>
        <v>5.7574497661153263E-4</v>
      </c>
    </row>
    <row r="158" spans="1:11" ht="18.75" customHeight="1" x14ac:dyDescent="0.4">
      <c r="A158" s="250"/>
      <c r="B158" s="221">
        <v>240</v>
      </c>
      <c r="C158" s="90" t="s">
        <v>181</v>
      </c>
      <c r="D158" s="81">
        <v>36348</v>
      </c>
      <c r="E158" s="219">
        <f t="shared" si="5"/>
        <v>2.5938681850414967E-4</v>
      </c>
      <c r="F158" s="199"/>
      <c r="G158" s="223"/>
      <c r="H158" s="224">
        <v>535</v>
      </c>
      <c r="I158" s="237" t="s">
        <v>239</v>
      </c>
      <c r="J158" s="81">
        <v>16108377</v>
      </c>
      <c r="K158" s="219">
        <f t="shared" si="4"/>
        <v>0.22380649000011463</v>
      </c>
    </row>
    <row r="159" spans="1:11" ht="18.75" customHeight="1" x14ac:dyDescent="0.4">
      <c r="A159" s="250"/>
      <c r="B159" s="221">
        <v>245</v>
      </c>
      <c r="C159" s="222" t="s">
        <v>182</v>
      </c>
      <c r="D159" s="81">
        <v>91770586</v>
      </c>
      <c r="E159" s="219">
        <f t="shared" si="5"/>
        <v>0.65489381354686516</v>
      </c>
      <c r="F159" s="199"/>
      <c r="G159" s="223"/>
      <c r="H159" s="224">
        <v>538</v>
      </c>
      <c r="I159" s="242" t="s">
        <v>242</v>
      </c>
      <c r="J159" s="81">
        <v>1840841</v>
      </c>
      <c r="K159" s="219">
        <f t="shared" si="4"/>
        <v>2.5576267730653499E-2</v>
      </c>
    </row>
    <row r="160" spans="1:11" ht="18.75" customHeight="1" x14ac:dyDescent="0.4">
      <c r="A160" s="250"/>
      <c r="B160" s="221">
        <v>246</v>
      </c>
      <c r="C160" s="222" t="s">
        <v>183</v>
      </c>
      <c r="D160" s="81">
        <v>1057010</v>
      </c>
      <c r="E160" s="219">
        <f t="shared" si="5"/>
        <v>7.5430411859544189E-3</v>
      </c>
      <c r="F160" s="199"/>
      <c r="G160" s="223"/>
      <c r="H160" s="85">
        <v>540</v>
      </c>
      <c r="I160" s="87" t="s">
        <v>244</v>
      </c>
      <c r="J160" s="81">
        <v>39219</v>
      </c>
      <c r="K160" s="219">
        <f t="shared" si="4"/>
        <v>5.4490075141117543E-4</v>
      </c>
    </row>
    <row r="161" spans="1:11" ht="18.75" customHeight="1" x14ac:dyDescent="0.4">
      <c r="A161" s="250"/>
      <c r="B161" s="239"/>
      <c r="C161" s="272" t="s">
        <v>156</v>
      </c>
      <c r="D161" s="241">
        <f>D147+D149+D151+D152+D153+D154+D155+D159+D160</f>
        <v>375537943</v>
      </c>
      <c r="E161" s="228">
        <f t="shared" si="5"/>
        <v>2.6799161511599729</v>
      </c>
      <c r="F161" s="199"/>
      <c r="G161" s="223"/>
      <c r="H161" s="224">
        <v>541</v>
      </c>
      <c r="I161" s="242" t="s">
        <v>245</v>
      </c>
      <c r="J161" s="81">
        <v>470044</v>
      </c>
      <c r="K161" s="219">
        <f t="shared" si="4"/>
        <v>6.5306950405750923E-3</v>
      </c>
    </row>
    <row r="162" spans="1:11" ht="18.75" customHeight="1" x14ac:dyDescent="0.4">
      <c r="A162" s="250"/>
      <c r="B162" s="239"/>
      <c r="C162" s="240" t="s">
        <v>184</v>
      </c>
      <c r="D162" s="241">
        <f>D163-D161</f>
        <v>209530284</v>
      </c>
      <c r="E162" s="228">
        <f t="shared" si="5"/>
        <v>1.495251286096372</v>
      </c>
      <c r="F162" s="199"/>
      <c r="G162" s="223"/>
      <c r="H162" s="224">
        <v>542</v>
      </c>
      <c r="I162" s="242" t="s">
        <v>246</v>
      </c>
      <c r="J162" s="81">
        <v>55384</v>
      </c>
      <c r="K162" s="219">
        <f t="shared" si="4"/>
        <v>7.6949394977323586E-4</v>
      </c>
    </row>
    <row r="163" spans="1:11" ht="18.75" customHeight="1" thickBot="1" x14ac:dyDescent="0.45">
      <c r="A163" s="243" t="s">
        <v>312</v>
      </c>
      <c r="B163" s="232" t="s">
        <v>186</v>
      </c>
      <c r="C163" s="244"/>
      <c r="D163" s="245">
        <f>SUM(D139:D160)</f>
        <v>585068227</v>
      </c>
      <c r="E163" s="246">
        <f t="shared" si="5"/>
        <v>4.175167437256345</v>
      </c>
      <c r="F163" s="199"/>
      <c r="G163" s="223"/>
      <c r="H163" s="224">
        <v>543</v>
      </c>
      <c r="I163" s="242" t="s">
        <v>247</v>
      </c>
      <c r="J163" s="81">
        <v>3782952</v>
      </c>
      <c r="K163" s="219">
        <f t="shared" si="4"/>
        <v>5.2559560094658425E-2</v>
      </c>
    </row>
    <row r="164" spans="1:11" ht="18.75" customHeight="1" x14ac:dyDescent="0.4">
      <c r="A164" s="223" t="s">
        <v>187</v>
      </c>
      <c r="B164" s="236">
        <v>133</v>
      </c>
      <c r="C164" s="258" t="s">
        <v>188</v>
      </c>
      <c r="D164" s="84">
        <v>22245</v>
      </c>
      <c r="E164" s="219">
        <f t="shared" si="5"/>
        <v>1.5874490419348544E-4</v>
      </c>
      <c r="F164" s="199"/>
      <c r="G164" s="223"/>
      <c r="H164" s="224">
        <v>545</v>
      </c>
      <c r="I164" s="242" t="s">
        <v>249</v>
      </c>
      <c r="J164" s="81">
        <v>1535525</v>
      </c>
      <c r="K164" s="219">
        <f t="shared" si="4"/>
        <v>2.1334269775125453E-2</v>
      </c>
    </row>
    <row r="165" spans="1:11" ht="18.75" customHeight="1" x14ac:dyDescent="0.4">
      <c r="A165" s="223"/>
      <c r="B165" s="221">
        <v>134</v>
      </c>
      <c r="C165" s="222" t="s">
        <v>189</v>
      </c>
      <c r="D165" s="81">
        <v>51081196</v>
      </c>
      <c r="E165" s="219">
        <f t="shared" si="5"/>
        <v>0.36452594134001581</v>
      </c>
      <c r="F165" s="199"/>
      <c r="G165" s="223"/>
      <c r="H165" s="224">
        <v>546</v>
      </c>
      <c r="I165" s="242" t="s">
        <v>250</v>
      </c>
      <c r="J165" s="81">
        <v>19868717</v>
      </c>
      <c r="K165" s="219">
        <f t="shared" si="4"/>
        <v>0.27605188359917371</v>
      </c>
    </row>
    <row r="166" spans="1:11" ht="18.75" customHeight="1" x14ac:dyDescent="0.4">
      <c r="A166" s="223"/>
      <c r="B166" s="221">
        <v>135</v>
      </c>
      <c r="C166" s="222" t="s">
        <v>190</v>
      </c>
      <c r="D166" s="81">
        <v>38807250</v>
      </c>
      <c r="E166" s="219">
        <f t="shared" si="5"/>
        <v>0.27693653330018603</v>
      </c>
      <c r="F166" s="199"/>
      <c r="G166" s="223"/>
      <c r="H166" s="224">
        <v>547</v>
      </c>
      <c r="I166" s="242" t="s">
        <v>251</v>
      </c>
      <c r="J166" s="81">
        <v>1046</v>
      </c>
      <c r="K166" s="219">
        <f t="shared" si="4"/>
        <v>1.4532909711519659E-5</v>
      </c>
    </row>
    <row r="167" spans="1:11" ht="18.75" customHeight="1" x14ac:dyDescent="0.4">
      <c r="A167" s="223"/>
      <c r="B167" s="221">
        <v>137</v>
      </c>
      <c r="C167" s="222" t="s">
        <v>191</v>
      </c>
      <c r="D167" s="81">
        <v>301673689</v>
      </c>
      <c r="E167" s="219">
        <f t="shared" si="5"/>
        <v>2.1528056128568362</v>
      </c>
      <c r="F167" s="199"/>
      <c r="G167" s="223"/>
      <c r="H167" s="224">
        <v>549</v>
      </c>
      <c r="I167" s="242" t="s">
        <v>253</v>
      </c>
      <c r="J167" s="81">
        <v>427097</v>
      </c>
      <c r="K167" s="219">
        <f t="shared" si="4"/>
        <v>5.9339982208995333E-3</v>
      </c>
    </row>
    <row r="168" spans="1:11" ht="18.75" customHeight="1" x14ac:dyDescent="0.4">
      <c r="A168" s="223"/>
      <c r="B168" s="221">
        <v>138</v>
      </c>
      <c r="C168" s="222" t="s">
        <v>192</v>
      </c>
      <c r="D168" s="81">
        <v>137532311</v>
      </c>
      <c r="E168" s="219">
        <f t="shared" si="5"/>
        <v>0.98145891360771598</v>
      </c>
      <c r="F168" s="199"/>
      <c r="G168" s="223"/>
      <c r="H168" s="224">
        <v>550</v>
      </c>
      <c r="I168" s="242" t="s">
        <v>254</v>
      </c>
      <c r="J168" s="81">
        <v>128579</v>
      </c>
      <c r="K168" s="219">
        <f t="shared" si="4"/>
        <v>1.7864502847012298E-3</v>
      </c>
    </row>
    <row r="169" spans="1:11" ht="18.75" customHeight="1" x14ac:dyDescent="0.4">
      <c r="A169" s="223"/>
      <c r="B169" s="221">
        <v>140</v>
      </c>
      <c r="C169" s="222" t="s">
        <v>193</v>
      </c>
      <c r="D169" s="81">
        <v>96613051</v>
      </c>
      <c r="E169" s="219">
        <f t="shared" si="5"/>
        <v>0.68945064170983694</v>
      </c>
      <c r="F169" s="199"/>
      <c r="G169" s="223"/>
      <c r="H169" s="224">
        <v>551</v>
      </c>
      <c r="I169" s="242" t="s">
        <v>255</v>
      </c>
      <c r="J169" s="81">
        <v>21797226</v>
      </c>
      <c r="K169" s="219">
        <f t="shared" si="4"/>
        <v>0.30284619256174838</v>
      </c>
    </row>
    <row r="170" spans="1:11" ht="18.75" customHeight="1" x14ac:dyDescent="0.4">
      <c r="A170" s="223"/>
      <c r="B170" s="221">
        <v>141</v>
      </c>
      <c r="C170" s="222" t="s">
        <v>194</v>
      </c>
      <c r="D170" s="81">
        <v>103538687</v>
      </c>
      <c r="E170" s="219">
        <f t="shared" si="5"/>
        <v>0.73887340742343344</v>
      </c>
      <c r="F170" s="199"/>
      <c r="G170" s="223"/>
      <c r="H170" s="224">
        <v>553</v>
      </c>
      <c r="I170" s="242" t="s">
        <v>257</v>
      </c>
      <c r="J170" s="81">
        <v>637918</v>
      </c>
      <c r="K170" s="219">
        <f t="shared" si="4"/>
        <v>8.8631020051177806E-3</v>
      </c>
    </row>
    <row r="171" spans="1:11" ht="18.75" customHeight="1" x14ac:dyDescent="0.4">
      <c r="A171" s="223"/>
      <c r="B171" s="221">
        <v>143</v>
      </c>
      <c r="C171" s="222" t="s">
        <v>195</v>
      </c>
      <c r="D171" s="81">
        <v>52940514</v>
      </c>
      <c r="E171" s="219">
        <f t="shared" si="5"/>
        <v>0.37779441775157901</v>
      </c>
      <c r="F171" s="199"/>
      <c r="G171" s="223"/>
      <c r="H171" s="224">
        <v>554</v>
      </c>
      <c r="I171" s="242" t="s">
        <v>258</v>
      </c>
      <c r="J171" s="81">
        <v>115539</v>
      </c>
      <c r="K171" s="219">
        <f t="shared" si="4"/>
        <v>1.6052751961369693E-3</v>
      </c>
    </row>
    <row r="172" spans="1:11" ht="18.75" customHeight="1" x14ac:dyDescent="0.4">
      <c r="A172" s="223"/>
      <c r="B172" s="221">
        <v>144</v>
      </c>
      <c r="C172" s="222" t="s">
        <v>196</v>
      </c>
      <c r="D172" s="81">
        <v>43336605</v>
      </c>
      <c r="E172" s="219">
        <f t="shared" si="5"/>
        <v>0.30925894397823883</v>
      </c>
      <c r="F172" s="199"/>
      <c r="G172" s="223"/>
      <c r="H172" s="221">
        <v>556</v>
      </c>
      <c r="I172" s="242" t="s">
        <v>355</v>
      </c>
      <c r="J172" s="81">
        <v>959</v>
      </c>
      <c r="K172" s="219">
        <f t="shared" si="4"/>
        <v>1.3324149534748904E-5</v>
      </c>
    </row>
    <row r="173" spans="1:11" ht="18.75" customHeight="1" x14ac:dyDescent="0.4">
      <c r="A173" s="223"/>
      <c r="B173" s="221">
        <v>145</v>
      </c>
      <c r="C173" s="222" t="s">
        <v>197</v>
      </c>
      <c r="D173" s="81">
        <v>172969</v>
      </c>
      <c r="E173" s="219">
        <f t="shared" si="5"/>
        <v>1.2343424290151938E-3</v>
      </c>
      <c r="F173" s="199"/>
      <c r="G173" s="385" t="s">
        <v>264</v>
      </c>
      <c r="H173" s="386" t="s">
        <v>265</v>
      </c>
      <c r="I173" s="387"/>
      <c r="J173" s="388">
        <f>SUM(J138:J172)</f>
        <v>123892358</v>
      </c>
      <c r="K173" s="389">
        <f>J173/$J$6*100</f>
        <v>1.7213350408807555</v>
      </c>
    </row>
    <row r="174" spans="1:11" ht="18.75" customHeight="1" x14ac:dyDescent="0.4">
      <c r="A174" s="223"/>
      <c r="B174" s="221">
        <v>146</v>
      </c>
      <c r="C174" s="222" t="s">
        <v>198</v>
      </c>
      <c r="D174" s="81">
        <v>14666707</v>
      </c>
      <c r="E174" s="219">
        <f t="shared" si="5"/>
        <v>0.10466464362998078</v>
      </c>
      <c r="F174" s="199"/>
      <c r="G174" s="27" t="s">
        <v>266</v>
      </c>
      <c r="H174" s="153">
        <v>702</v>
      </c>
      <c r="I174" s="390" t="s">
        <v>267</v>
      </c>
      <c r="J174" s="392">
        <v>308991</v>
      </c>
      <c r="K174" s="219">
        <f t="shared" si="4"/>
        <v>4.2930576526502588E-3</v>
      </c>
    </row>
    <row r="175" spans="1:11" ht="18.75" customHeight="1" thickBot="1" x14ac:dyDescent="0.45">
      <c r="A175" s="223"/>
      <c r="B175" s="221">
        <v>147</v>
      </c>
      <c r="C175" s="222" t="s">
        <v>199</v>
      </c>
      <c r="D175" s="81">
        <v>295641935</v>
      </c>
      <c r="E175" s="219">
        <f t="shared" si="5"/>
        <v>2.1097617733041876</v>
      </c>
      <c r="F175" s="199"/>
      <c r="G175" s="20" t="s">
        <v>268</v>
      </c>
      <c r="H175" s="21" t="s">
        <v>269</v>
      </c>
      <c r="I175" s="391" t="s">
        <v>267</v>
      </c>
      <c r="J175" s="52">
        <f>SUM(J174)</f>
        <v>308991</v>
      </c>
      <c r="K175" s="275">
        <f>J175/$J$6*100</f>
        <v>4.2930576526502588E-3</v>
      </c>
    </row>
    <row r="176" spans="1:11" ht="18.75" customHeight="1" x14ac:dyDescent="0.4">
      <c r="A176" s="223"/>
      <c r="B176" s="221">
        <v>149</v>
      </c>
      <c r="C176" s="222" t="s">
        <v>200</v>
      </c>
      <c r="D176" s="81">
        <v>29578411</v>
      </c>
      <c r="E176" s="219">
        <f t="shared" si="5"/>
        <v>0.21107763634032528</v>
      </c>
      <c r="F176" s="199"/>
      <c r="G176" s="199"/>
      <c r="H176" s="200"/>
      <c r="I176" s="199"/>
      <c r="J176" s="199"/>
      <c r="K176" s="199"/>
    </row>
    <row r="177" spans="1:11" ht="18.75" customHeight="1" x14ac:dyDescent="0.4">
      <c r="A177" s="223"/>
      <c r="B177" s="280">
        <v>158</v>
      </c>
      <c r="C177" s="281" t="s">
        <v>201</v>
      </c>
      <c r="D177" s="81">
        <v>80771</v>
      </c>
      <c r="E177" s="219">
        <f t="shared" si="5"/>
        <v>5.7639850108392955E-4</v>
      </c>
      <c r="F177" s="199"/>
      <c r="G177" s="196"/>
      <c r="H177" s="276"/>
      <c r="I177" s="196"/>
      <c r="J177" s="277"/>
      <c r="K177" s="278"/>
    </row>
    <row r="178" spans="1:11" ht="18.75" customHeight="1" thickBot="1" x14ac:dyDescent="0.45">
      <c r="A178" s="273" t="s">
        <v>313</v>
      </c>
      <c r="B178" s="274" t="s">
        <v>203</v>
      </c>
      <c r="C178" s="244"/>
      <c r="D178" s="245">
        <f>SUM(D164:D177)</f>
        <v>1165686341</v>
      </c>
      <c r="E178" s="246">
        <f t="shared" si="5"/>
        <v>8.3185779510766285</v>
      </c>
      <c r="F178" s="199"/>
      <c r="G178" s="196"/>
      <c r="H178" s="200"/>
      <c r="I178" s="199"/>
      <c r="J178" s="279"/>
      <c r="K178" s="278"/>
    </row>
    <row r="179" spans="1:11" ht="18.75" customHeight="1" x14ac:dyDescent="0.4">
      <c r="A179" s="247" t="s">
        <v>204</v>
      </c>
      <c r="B179" s="248">
        <v>501</v>
      </c>
      <c r="C179" s="258" t="s">
        <v>205</v>
      </c>
      <c r="D179" s="84">
        <v>4937347</v>
      </c>
      <c r="E179" s="238">
        <f t="shared" si="5"/>
        <v>3.5233925668014962E-2</v>
      </c>
      <c r="F179" s="199"/>
      <c r="G179" s="196"/>
      <c r="H179" s="200"/>
      <c r="I179" s="199"/>
      <c r="J179" s="279"/>
      <c r="K179" s="278"/>
    </row>
    <row r="180" spans="1:11" ht="18.75" customHeight="1" x14ac:dyDescent="0.4">
      <c r="A180" s="223"/>
      <c r="B180" s="221">
        <v>503</v>
      </c>
      <c r="C180" s="222" t="s">
        <v>207</v>
      </c>
      <c r="D180" s="81">
        <v>894444</v>
      </c>
      <c r="E180" s="238">
        <f t="shared" si="5"/>
        <v>6.3829367087632222E-3</v>
      </c>
      <c r="F180" s="199"/>
      <c r="G180" s="196"/>
      <c r="H180" s="276"/>
      <c r="I180" s="196"/>
      <c r="J180" s="277"/>
      <c r="K180" s="278"/>
    </row>
    <row r="181" spans="1:11" ht="18.75" customHeight="1" x14ac:dyDescent="0.4">
      <c r="A181" s="223"/>
      <c r="B181" s="221">
        <v>504</v>
      </c>
      <c r="C181" s="222" t="s">
        <v>208</v>
      </c>
      <c r="D181" s="81">
        <v>3852439</v>
      </c>
      <c r="E181" s="219">
        <f t="shared" si="5"/>
        <v>2.7491798604911074E-2</v>
      </c>
      <c r="F181" s="199"/>
      <c r="G181" s="91"/>
      <c r="H181" s="8"/>
      <c r="I181" s="199"/>
      <c r="J181" s="279"/>
      <c r="K181" s="278"/>
    </row>
    <row r="182" spans="1:11" ht="18.75" customHeight="1" x14ac:dyDescent="0.4">
      <c r="A182" s="223"/>
      <c r="B182" s="221">
        <v>505</v>
      </c>
      <c r="C182" s="222" t="s">
        <v>209</v>
      </c>
      <c r="D182" s="81">
        <v>3863951</v>
      </c>
      <c r="E182" s="219">
        <f t="shared" si="5"/>
        <v>2.7573950609274995E-2</v>
      </c>
      <c r="F182" s="199"/>
      <c r="G182" s="91"/>
      <c r="H182" s="8"/>
      <c r="I182" s="199"/>
      <c r="J182" s="199"/>
      <c r="K182" s="199"/>
    </row>
    <row r="183" spans="1:11" ht="18.75" customHeight="1" x14ac:dyDescent="0.4">
      <c r="A183" s="223"/>
      <c r="B183" s="221">
        <v>506</v>
      </c>
      <c r="C183" s="222" t="s">
        <v>210</v>
      </c>
      <c r="D183" s="81">
        <v>16302400</v>
      </c>
      <c r="E183" s="219">
        <f t="shared" si="5"/>
        <v>0.11633728595746808</v>
      </c>
      <c r="F183" s="199"/>
      <c r="G183" s="91"/>
      <c r="H183" s="8"/>
      <c r="I183" s="199"/>
      <c r="J183" s="199"/>
      <c r="K183" s="199"/>
    </row>
    <row r="184" spans="1:11" ht="18.75" customHeight="1" x14ac:dyDescent="0.4">
      <c r="A184" s="223"/>
      <c r="B184" s="221">
        <v>507</v>
      </c>
      <c r="C184" s="222" t="s">
        <v>211</v>
      </c>
      <c r="D184" s="81">
        <v>4067457</v>
      </c>
      <c r="E184" s="219">
        <f t="shared" si="5"/>
        <v>2.9026211363278119E-2</v>
      </c>
      <c r="F184" s="199"/>
      <c r="G184" s="91"/>
      <c r="H184" s="8"/>
      <c r="I184" s="199"/>
      <c r="J184" s="199"/>
      <c r="K184" s="199"/>
    </row>
    <row r="185" spans="1:11" ht="18.75" customHeight="1" x14ac:dyDescent="0.4">
      <c r="A185" s="223"/>
      <c r="B185" s="221">
        <v>509</v>
      </c>
      <c r="C185" s="222" t="s">
        <v>213</v>
      </c>
      <c r="D185" s="81">
        <v>44113</v>
      </c>
      <c r="E185" s="219">
        <f t="shared" si="5"/>
        <v>3.1479945869576187E-4</v>
      </c>
      <c r="F185" s="199"/>
      <c r="G185" s="91"/>
      <c r="H185" s="8"/>
      <c r="I185" s="199"/>
      <c r="J185" s="199"/>
      <c r="K185" s="199"/>
    </row>
    <row r="186" spans="1:11" ht="18.75" customHeight="1" x14ac:dyDescent="0.4">
      <c r="A186" s="223"/>
      <c r="B186" s="221">
        <v>510</v>
      </c>
      <c r="C186" s="222" t="s">
        <v>214</v>
      </c>
      <c r="D186" s="81">
        <v>392565</v>
      </c>
      <c r="E186" s="219">
        <f t="shared" si="5"/>
        <v>2.8014247388049277E-3</v>
      </c>
      <c r="F186" s="199"/>
      <c r="G186" s="91"/>
      <c r="H186" s="8"/>
      <c r="I186" s="199"/>
      <c r="J186" s="199"/>
      <c r="K186" s="199"/>
    </row>
    <row r="187" spans="1:11" ht="18.75" customHeight="1" x14ac:dyDescent="0.4">
      <c r="A187" s="223"/>
      <c r="B187" s="221">
        <v>511</v>
      </c>
      <c r="C187" s="222" t="s">
        <v>215</v>
      </c>
      <c r="D187" s="81">
        <v>21903</v>
      </c>
      <c r="E187" s="219">
        <f t="shared" si="5"/>
        <v>1.5630432171498816E-4</v>
      </c>
      <c r="F187" s="199"/>
      <c r="G187" s="91"/>
      <c r="H187" s="8"/>
      <c r="I187" s="199"/>
      <c r="J187" s="199"/>
      <c r="K187" s="199"/>
    </row>
    <row r="188" spans="1:11" ht="18.75" customHeight="1" x14ac:dyDescent="0.4">
      <c r="A188" s="223"/>
      <c r="B188" s="221">
        <v>513</v>
      </c>
      <c r="C188" s="222" t="s">
        <v>217</v>
      </c>
      <c r="D188" s="81">
        <v>72512</v>
      </c>
      <c r="E188" s="219">
        <f t="shared" si="5"/>
        <v>5.1746057509004348E-4</v>
      </c>
      <c r="F188" s="199"/>
      <c r="G188" s="91"/>
      <c r="H188" s="8"/>
      <c r="I188" s="199"/>
      <c r="J188" s="199"/>
      <c r="K188" s="199"/>
    </row>
    <row r="189" spans="1:11" ht="18.75" customHeight="1" x14ac:dyDescent="0.4">
      <c r="A189" s="223"/>
      <c r="B189" s="221">
        <v>514</v>
      </c>
      <c r="C189" s="222" t="s">
        <v>218</v>
      </c>
      <c r="D189" s="81">
        <v>28928</v>
      </c>
      <c r="E189" s="219">
        <f t="shared" si="5"/>
        <v>2.0643616940926711E-4</v>
      </c>
      <c r="F189" s="199"/>
      <c r="G189" s="91"/>
      <c r="H189" s="8"/>
      <c r="I189" s="199"/>
      <c r="J189" s="199"/>
      <c r="K189" s="199"/>
    </row>
    <row r="190" spans="1:11" ht="18.75" customHeight="1" x14ac:dyDescent="0.4">
      <c r="A190" s="223"/>
      <c r="B190" s="221">
        <v>515</v>
      </c>
      <c r="C190" s="222" t="s">
        <v>219</v>
      </c>
      <c r="D190" s="81">
        <v>12572</v>
      </c>
      <c r="E190" s="219">
        <f t="shared" si="5"/>
        <v>8.9716382806046254E-5</v>
      </c>
      <c r="F190" s="199"/>
      <c r="G190" s="91"/>
      <c r="H190" s="8"/>
      <c r="I190" s="199"/>
      <c r="J190" s="199"/>
      <c r="K190" s="199"/>
    </row>
    <row r="191" spans="1:11" ht="18.75" customHeight="1" x14ac:dyDescent="0.4">
      <c r="A191" s="223"/>
      <c r="B191" s="221">
        <v>516</v>
      </c>
      <c r="C191" s="222" t="s">
        <v>220</v>
      </c>
      <c r="D191" s="81">
        <v>191554</v>
      </c>
      <c r="E191" s="219">
        <f t="shared" si="5"/>
        <v>1.3669688189651117E-3</v>
      </c>
      <c r="F191" s="199"/>
      <c r="G191" s="91"/>
      <c r="H191" s="8"/>
      <c r="I191" s="199"/>
      <c r="J191" s="199"/>
      <c r="K191" s="199"/>
    </row>
    <row r="192" spans="1:11" ht="18.75" customHeight="1" x14ac:dyDescent="0.4">
      <c r="A192" s="223"/>
      <c r="B192" s="221">
        <v>517</v>
      </c>
      <c r="C192" s="222" t="s">
        <v>221</v>
      </c>
      <c r="D192" s="81">
        <v>2437612</v>
      </c>
      <c r="E192" s="219">
        <f t="shared" si="5"/>
        <v>1.7395301568931914E-2</v>
      </c>
      <c r="F192" s="199"/>
      <c r="G192" s="91"/>
      <c r="H192" s="8"/>
      <c r="I192" s="199"/>
      <c r="J192" s="199"/>
      <c r="K192" s="199"/>
    </row>
    <row r="193" spans="1:11" ht="18.75" customHeight="1" x14ac:dyDescent="0.4">
      <c r="A193" s="223"/>
      <c r="B193" s="221">
        <v>518</v>
      </c>
      <c r="C193" s="222" t="s">
        <v>222</v>
      </c>
      <c r="D193" s="81">
        <v>36442</v>
      </c>
      <c r="E193" s="219">
        <f t="shared" si="5"/>
        <v>2.600576218754325E-4</v>
      </c>
      <c r="F193" s="199"/>
      <c r="G193" s="91"/>
      <c r="H193" s="8"/>
      <c r="I193" s="199"/>
      <c r="J193" s="199"/>
      <c r="K193" s="199"/>
    </row>
    <row r="194" spans="1:11" ht="18.75" customHeight="1" x14ac:dyDescent="0.4">
      <c r="A194" s="223"/>
      <c r="B194" s="221">
        <v>519</v>
      </c>
      <c r="C194" s="222" t="s">
        <v>223</v>
      </c>
      <c r="D194" s="81">
        <v>17134</v>
      </c>
      <c r="E194" s="219">
        <f t="shared" si="5"/>
        <v>1.222717549314983E-4</v>
      </c>
      <c r="F194" s="199"/>
      <c r="G194" s="91"/>
      <c r="H194" s="8"/>
      <c r="I194" s="199"/>
      <c r="J194" s="199"/>
      <c r="K194" s="199"/>
    </row>
    <row r="195" spans="1:11" ht="18.75" customHeight="1" x14ac:dyDescent="0.4">
      <c r="A195" s="223"/>
      <c r="B195" s="221">
        <v>520</v>
      </c>
      <c r="C195" s="222" t="s">
        <v>224</v>
      </c>
      <c r="D195" s="81">
        <v>47530</v>
      </c>
      <c r="E195" s="219">
        <f t="shared" si="5"/>
        <v>3.3918387486250228E-4</v>
      </c>
      <c r="F195" s="199"/>
      <c r="G195" s="91"/>
      <c r="H195" s="8"/>
      <c r="I195" s="199"/>
      <c r="J195" s="199"/>
      <c r="K195" s="199"/>
    </row>
    <row r="196" spans="1:11" ht="18.75" customHeight="1" x14ac:dyDescent="0.4">
      <c r="A196" s="223"/>
      <c r="B196" s="221">
        <v>521</v>
      </c>
      <c r="C196" s="222" t="s">
        <v>225</v>
      </c>
      <c r="D196" s="81">
        <v>125826</v>
      </c>
      <c r="E196" s="219">
        <f t="shared" si="5"/>
        <v>8.979202659046752E-4</v>
      </c>
      <c r="F196" s="199"/>
      <c r="G196" s="91"/>
      <c r="H196" s="8"/>
      <c r="I196" s="199"/>
      <c r="J196" s="199"/>
      <c r="K196" s="199"/>
    </row>
    <row r="197" spans="1:11" ht="18.75" customHeight="1" x14ac:dyDescent="0.4">
      <c r="A197" s="223"/>
      <c r="B197" s="221">
        <v>522</v>
      </c>
      <c r="C197" s="222" t="s">
        <v>226</v>
      </c>
      <c r="D197" s="81">
        <v>502710</v>
      </c>
      <c r="E197" s="219">
        <f t="shared" si="5"/>
        <v>3.5874421572086794E-3</v>
      </c>
      <c r="F197" s="199"/>
      <c r="G197" s="91"/>
      <c r="H197" s="8"/>
      <c r="I197" s="199"/>
      <c r="J197" s="199"/>
      <c r="K197" s="199"/>
    </row>
    <row r="198" spans="1:11" ht="18.75" customHeight="1" x14ac:dyDescent="0.4">
      <c r="A198" s="223"/>
      <c r="B198" s="221">
        <v>523</v>
      </c>
      <c r="C198" s="222" t="s">
        <v>227</v>
      </c>
      <c r="D198" s="81">
        <v>1392727</v>
      </c>
      <c r="E198" s="219">
        <f t="shared" si="5"/>
        <v>9.9387868816669094E-3</v>
      </c>
      <c r="F198" s="199"/>
      <c r="G198" s="91"/>
      <c r="H198" s="8"/>
      <c r="I198" s="199"/>
      <c r="J198" s="199"/>
      <c r="K198" s="199"/>
    </row>
    <row r="199" spans="1:11" ht="18.75" customHeight="1" x14ac:dyDescent="0.4">
      <c r="A199" s="223"/>
      <c r="B199" s="221">
        <v>524</v>
      </c>
      <c r="C199" s="222" t="s">
        <v>228</v>
      </c>
      <c r="D199" s="81">
        <v>3345104</v>
      </c>
      <c r="E199" s="219">
        <f t="shared" si="5"/>
        <v>2.3871351494594063E-2</v>
      </c>
      <c r="F199" s="199"/>
      <c r="G199" s="91"/>
      <c r="H199" s="8"/>
      <c r="I199" s="199"/>
      <c r="J199" s="199"/>
      <c r="K199" s="199"/>
    </row>
    <row r="200" spans="1:11" ht="18.75" customHeight="1" x14ac:dyDescent="0.4">
      <c r="A200" s="223"/>
      <c r="B200" s="221">
        <v>525</v>
      </c>
      <c r="C200" s="222" t="s">
        <v>229</v>
      </c>
      <c r="D200" s="81">
        <v>9912</v>
      </c>
      <c r="E200" s="219">
        <f t="shared" si="5"/>
        <v>7.0734074639956288E-5</v>
      </c>
      <c r="F200" s="199"/>
      <c r="G200" s="91"/>
      <c r="H200" s="8"/>
      <c r="I200" s="199"/>
      <c r="J200" s="199"/>
      <c r="K200" s="199"/>
    </row>
    <row r="201" spans="1:11" ht="18.75" customHeight="1" x14ac:dyDescent="0.4">
      <c r="A201" s="223"/>
      <c r="B201" s="221">
        <v>526</v>
      </c>
      <c r="C201" s="222" t="s">
        <v>230</v>
      </c>
      <c r="D201" s="81">
        <v>322680</v>
      </c>
      <c r="E201" s="219">
        <f t="shared" ref="E201:E230" si="6">D201/$D$6*100</f>
        <v>2.3027109770804174E-3</v>
      </c>
      <c r="F201" s="199"/>
      <c r="G201" s="91"/>
      <c r="H201" s="8"/>
      <c r="I201" s="199"/>
      <c r="J201" s="199"/>
      <c r="K201" s="199"/>
    </row>
    <row r="202" spans="1:11" ht="18.75" customHeight="1" x14ac:dyDescent="0.4">
      <c r="A202" s="223"/>
      <c r="B202" s="221">
        <v>527</v>
      </c>
      <c r="C202" s="222" t="s">
        <v>231</v>
      </c>
      <c r="D202" s="81">
        <v>227805</v>
      </c>
      <c r="E202" s="219">
        <f t="shared" si="6"/>
        <v>1.6256634254797461E-3</v>
      </c>
      <c r="F202" s="199"/>
      <c r="G202" s="91"/>
      <c r="H202" s="8"/>
      <c r="I202" s="199"/>
      <c r="J202" s="199"/>
      <c r="K202" s="199"/>
    </row>
    <row r="203" spans="1:11" ht="18.75" customHeight="1" x14ac:dyDescent="0.4">
      <c r="A203" s="223"/>
      <c r="B203" s="221">
        <v>529</v>
      </c>
      <c r="C203" s="222" t="s">
        <v>233</v>
      </c>
      <c r="D203" s="81">
        <v>11215</v>
      </c>
      <c r="E203" s="219">
        <f t="shared" si="6"/>
        <v>8.0032551158909387E-5</v>
      </c>
      <c r="F203" s="199"/>
      <c r="G203" s="91"/>
      <c r="H203" s="8"/>
      <c r="I203" s="199"/>
      <c r="J203" s="199"/>
      <c r="K203" s="199"/>
    </row>
    <row r="204" spans="1:11" ht="18.75" customHeight="1" x14ac:dyDescent="0.4">
      <c r="A204" s="223"/>
      <c r="B204" s="221">
        <v>531</v>
      </c>
      <c r="C204" s="222" t="s">
        <v>235</v>
      </c>
      <c r="D204" s="81">
        <v>1699060</v>
      </c>
      <c r="E204" s="219">
        <f t="shared" si="6"/>
        <v>1.2124842297998803E-2</v>
      </c>
      <c r="F204" s="199"/>
      <c r="G204" s="91"/>
      <c r="H204" s="8"/>
      <c r="I204" s="199"/>
      <c r="J204" s="199"/>
      <c r="K204" s="199"/>
    </row>
    <row r="205" spans="1:11" ht="18.75" customHeight="1" x14ac:dyDescent="0.4">
      <c r="A205" s="223"/>
      <c r="B205" s="221">
        <v>532</v>
      </c>
      <c r="C205" s="222" t="s">
        <v>236</v>
      </c>
      <c r="D205" s="81">
        <v>2320</v>
      </c>
      <c r="E205" s="219">
        <f t="shared" si="6"/>
        <v>1.655599809974764E-5</v>
      </c>
      <c r="F205" s="199"/>
      <c r="G205" s="91"/>
      <c r="H205" s="8"/>
      <c r="I205" s="199"/>
      <c r="J205" s="199"/>
      <c r="K205" s="199"/>
    </row>
    <row r="206" spans="1:11" ht="18.75" customHeight="1" x14ac:dyDescent="0.4">
      <c r="A206" s="223"/>
      <c r="B206" s="221">
        <v>533</v>
      </c>
      <c r="C206" s="222" t="s">
        <v>237</v>
      </c>
      <c r="D206" s="81">
        <v>2511034</v>
      </c>
      <c r="E206" s="219">
        <f t="shared" si="6"/>
        <v>1.7919256091552462E-2</v>
      </c>
      <c r="F206" s="199"/>
      <c r="G206" s="91"/>
      <c r="H206" s="8"/>
      <c r="I206" s="199"/>
      <c r="J206" s="199"/>
      <c r="K206" s="199"/>
    </row>
    <row r="207" spans="1:11" ht="18.75" customHeight="1" x14ac:dyDescent="0.4">
      <c r="A207" s="223"/>
      <c r="B207" s="221">
        <v>534</v>
      </c>
      <c r="C207" s="222" t="s">
        <v>238</v>
      </c>
      <c r="D207" s="81">
        <v>280947</v>
      </c>
      <c r="E207" s="219">
        <f t="shared" si="6"/>
        <v>2.0048956888490516E-3</v>
      </c>
      <c r="F207" s="199"/>
      <c r="G207" s="91"/>
      <c r="H207" s="8"/>
      <c r="I207" s="199"/>
      <c r="J207" s="199"/>
      <c r="K207" s="199"/>
    </row>
    <row r="208" spans="1:11" ht="18.75" customHeight="1" x14ac:dyDescent="0.4">
      <c r="A208" s="223"/>
      <c r="B208" s="221">
        <v>535</v>
      </c>
      <c r="C208" s="222" t="s">
        <v>239</v>
      </c>
      <c r="D208" s="81">
        <v>290795</v>
      </c>
      <c r="E208" s="219">
        <f t="shared" si="6"/>
        <v>2.0751730463000493E-3</v>
      </c>
      <c r="F208" s="199"/>
      <c r="G208" s="91"/>
      <c r="H208" s="8"/>
      <c r="I208" s="199"/>
      <c r="J208" s="199"/>
      <c r="K208" s="199"/>
    </row>
    <row r="209" spans="1:11" ht="18.75" customHeight="1" x14ac:dyDescent="0.4">
      <c r="A209" s="223"/>
      <c r="B209" s="221">
        <v>537</v>
      </c>
      <c r="C209" s="259" t="s">
        <v>241</v>
      </c>
      <c r="D209" s="81">
        <v>463</v>
      </c>
      <c r="E209" s="219">
        <f t="shared" si="6"/>
        <v>3.3040634138720505E-6</v>
      </c>
      <c r="F209" s="199"/>
      <c r="G209" s="91"/>
      <c r="H209" s="8"/>
      <c r="I209" s="199"/>
      <c r="J209" s="199"/>
      <c r="K209" s="199"/>
    </row>
    <row r="210" spans="1:11" ht="18.75" customHeight="1" x14ac:dyDescent="0.4">
      <c r="A210" s="223"/>
      <c r="B210" s="221">
        <v>538</v>
      </c>
      <c r="C210" s="222" t="s">
        <v>242</v>
      </c>
      <c r="D210" s="81">
        <v>4028373</v>
      </c>
      <c r="E210" s="219">
        <f t="shared" si="6"/>
        <v>2.8747299884945988E-2</v>
      </c>
      <c r="F210" s="199"/>
      <c r="G210" s="91"/>
      <c r="H210" s="8"/>
      <c r="I210" s="199"/>
      <c r="J210" s="199"/>
      <c r="K210" s="199"/>
    </row>
    <row r="211" spans="1:11" ht="18.75" customHeight="1" x14ac:dyDescent="0.4">
      <c r="A211" s="223"/>
      <c r="B211" s="221">
        <v>539</v>
      </c>
      <c r="C211" s="222" t="s">
        <v>243</v>
      </c>
      <c r="D211" s="81">
        <v>35759</v>
      </c>
      <c r="E211" s="219">
        <f t="shared" si="6"/>
        <v>2.5518359312451546E-4</v>
      </c>
      <c r="F211" s="199"/>
      <c r="G211" s="91"/>
      <c r="H211" s="8"/>
      <c r="I211" s="199"/>
      <c r="J211" s="199"/>
      <c r="K211" s="199"/>
    </row>
    <row r="212" spans="1:11" ht="18.75" customHeight="1" x14ac:dyDescent="0.4">
      <c r="A212" s="223"/>
      <c r="B212" s="221">
        <v>540</v>
      </c>
      <c r="C212" s="222" t="s">
        <v>244</v>
      </c>
      <c r="D212" s="81">
        <v>183622</v>
      </c>
      <c r="E212" s="219">
        <f t="shared" si="6"/>
        <v>1.3103644323585609E-3</v>
      </c>
      <c r="F212" s="199"/>
      <c r="G212" s="91"/>
      <c r="H212" s="8"/>
      <c r="I212" s="199"/>
      <c r="J212" s="199"/>
      <c r="K212" s="199"/>
    </row>
    <row r="213" spans="1:11" ht="18.75" customHeight="1" x14ac:dyDescent="0.4">
      <c r="A213" s="223"/>
      <c r="B213" s="221">
        <v>541</v>
      </c>
      <c r="C213" s="222" t="s">
        <v>245</v>
      </c>
      <c r="D213" s="81">
        <v>16383462</v>
      </c>
      <c r="E213" s="219">
        <f t="shared" si="6"/>
        <v>0.11691576109452054</v>
      </c>
      <c r="F213" s="199"/>
      <c r="G213" s="91"/>
      <c r="H213" s="8"/>
      <c r="I213" s="199"/>
      <c r="J213" s="199"/>
      <c r="K213" s="199"/>
    </row>
    <row r="214" spans="1:11" ht="18.75" customHeight="1" x14ac:dyDescent="0.4">
      <c r="A214" s="223"/>
      <c r="B214" s="221">
        <v>542</v>
      </c>
      <c r="C214" s="222" t="s">
        <v>246</v>
      </c>
      <c r="D214" s="81">
        <v>4028759</v>
      </c>
      <c r="E214" s="219">
        <f t="shared" si="6"/>
        <v>2.8750054460491895E-2</v>
      </c>
      <c r="F214" s="199"/>
      <c r="G214" s="91"/>
      <c r="H214" s="8"/>
      <c r="I214" s="199"/>
      <c r="J214" s="199"/>
      <c r="K214" s="199"/>
    </row>
    <row r="215" spans="1:11" ht="18.75" customHeight="1" x14ac:dyDescent="0.4">
      <c r="A215" s="223"/>
      <c r="B215" s="221">
        <v>543</v>
      </c>
      <c r="C215" s="222" t="s">
        <v>247</v>
      </c>
      <c r="D215" s="81">
        <v>7583910</v>
      </c>
      <c r="E215" s="219">
        <f t="shared" si="6"/>
        <v>5.4120344633041856E-2</v>
      </c>
      <c r="F215" s="199"/>
      <c r="G215" s="91"/>
      <c r="H215" s="8"/>
      <c r="I215" s="199"/>
      <c r="J215" s="199"/>
      <c r="K215" s="199"/>
    </row>
    <row r="216" spans="1:11" ht="18.75" customHeight="1" x14ac:dyDescent="0.4">
      <c r="A216" s="223"/>
      <c r="B216" s="221">
        <v>544</v>
      </c>
      <c r="C216" s="222" t="s">
        <v>248</v>
      </c>
      <c r="D216" s="81">
        <v>334031</v>
      </c>
      <c r="E216" s="219">
        <f t="shared" si="6"/>
        <v>2.3837140522658638E-3</v>
      </c>
      <c r="F216" s="199"/>
      <c r="G216" s="91"/>
      <c r="H216" s="8"/>
      <c r="I216" s="199"/>
      <c r="J216" s="199"/>
      <c r="K216" s="199"/>
    </row>
    <row r="217" spans="1:11" ht="18.75" customHeight="1" x14ac:dyDescent="0.4">
      <c r="A217" s="223"/>
      <c r="B217" s="221">
        <v>545</v>
      </c>
      <c r="C217" s="222" t="s">
        <v>249</v>
      </c>
      <c r="D217" s="81">
        <v>1424635</v>
      </c>
      <c r="E217" s="219">
        <f t="shared" si="6"/>
        <v>1.0166488945187058E-2</v>
      </c>
      <c r="F217" s="199"/>
      <c r="G217" s="91"/>
      <c r="H217" s="8"/>
      <c r="I217" s="199"/>
      <c r="J217" s="199"/>
      <c r="K217" s="199"/>
    </row>
    <row r="218" spans="1:11" ht="18.75" customHeight="1" x14ac:dyDescent="0.4">
      <c r="A218" s="223"/>
      <c r="B218" s="221">
        <v>546</v>
      </c>
      <c r="C218" s="222" t="s">
        <v>250</v>
      </c>
      <c r="D218" s="81">
        <v>200600</v>
      </c>
      <c r="E218" s="219">
        <f t="shared" si="6"/>
        <v>1.4315229391419727E-3</v>
      </c>
      <c r="F218" s="199"/>
      <c r="G218" s="91"/>
      <c r="H218" s="8"/>
      <c r="I218" s="199"/>
      <c r="J218" s="199"/>
      <c r="K218" s="199"/>
    </row>
    <row r="219" spans="1:11" ht="18.75" customHeight="1" x14ac:dyDescent="0.4">
      <c r="A219" s="223"/>
      <c r="B219" s="221">
        <v>547</v>
      </c>
      <c r="C219" s="222" t="s">
        <v>251</v>
      </c>
      <c r="D219" s="81">
        <v>3574043</v>
      </c>
      <c r="E219" s="219">
        <f t="shared" si="6"/>
        <v>2.5505107377765669E-2</v>
      </c>
      <c r="F219" s="199"/>
      <c r="G219" s="91"/>
      <c r="H219" s="8"/>
      <c r="I219" s="199"/>
      <c r="J219" s="199"/>
      <c r="K219" s="199"/>
    </row>
    <row r="220" spans="1:11" ht="18.75" customHeight="1" x14ac:dyDescent="0.4">
      <c r="A220" s="223"/>
      <c r="B220" s="221">
        <v>548</v>
      </c>
      <c r="C220" s="222" t="s">
        <v>252</v>
      </c>
      <c r="D220" s="81">
        <v>1636728</v>
      </c>
      <c r="E220" s="219">
        <f t="shared" si="6"/>
        <v>1.168002830077748E-2</v>
      </c>
      <c r="F220" s="199"/>
      <c r="G220" s="91"/>
      <c r="H220" s="8"/>
      <c r="I220" s="199"/>
      <c r="J220" s="199"/>
      <c r="K220" s="199"/>
    </row>
    <row r="221" spans="1:11" ht="18.75" customHeight="1" x14ac:dyDescent="0.4">
      <c r="A221" s="223"/>
      <c r="B221" s="221">
        <v>549</v>
      </c>
      <c r="C221" s="222" t="s">
        <v>253</v>
      </c>
      <c r="D221" s="81">
        <v>1183739</v>
      </c>
      <c r="E221" s="219">
        <f t="shared" si="6"/>
        <v>8.4474054459470569E-3</v>
      </c>
      <c r="F221" s="199"/>
      <c r="G221" s="91"/>
      <c r="H221" s="8"/>
      <c r="I221" s="199"/>
      <c r="J221" s="199"/>
      <c r="K221" s="199"/>
    </row>
    <row r="222" spans="1:11" ht="18.75" customHeight="1" x14ac:dyDescent="0.4">
      <c r="A222" s="223"/>
      <c r="B222" s="221">
        <v>550</v>
      </c>
      <c r="C222" s="222" t="s">
        <v>254</v>
      </c>
      <c r="D222" s="81">
        <v>241571</v>
      </c>
      <c r="E222" s="219">
        <f t="shared" si="6"/>
        <v>1.7239004383423002E-3</v>
      </c>
      <c r="F222" s="199"/>
      <c r="G222" s="92"/>
      <c r="H222" s="44"/>
    </row>
    <row r="223" spans="1:11" ht="18.75" customHeight="1" x14ac:dyDescent="0.4">
      <c r="A223" s="223"/>
      <c r="B223" s="221">
        <v>551</v>
      </c>
      <c r="C223" s="222" t="s">
        <v>255</v>
      </c>
      <c r="D223" s="81">
        <v>138492882</v>
      </c>
      <c r="E223" s="219">
        <f t="shared" si="6"/>
        <v>0.98831374621576451</v>
      </c>
      <c r="F223" s="199"/>
      <c r="G223" s="92"/>
      <c r="H223" s="44"/>
    </row>
    <row r="224" spans="1:11" ht="18.75" customHeight="1" x14ac:dyDescent="0.4">
      <c r="A224" s="223"/>
      <c r="B224" s="221">
        <v>552</v>
      </c>
      <c r="C224" s="222" t="s">
        <v>256</v>
      </c>
      <c r="D224" s="81">
        <v>559653</v>
      </c>
      <c r="E224" s="219">
        <f t="shared" si="6"/>
        <v>3.9937991398784761E-3</v>
      </c>
      <c r="F224" s="199"/>
      <c r="G224" s="92"/>
      <c r="H224" s="44"/>
    </row>
    <row r="225" spans="1:8" ht="18.75" customHeight="1" x14ac:dyDescent="0.4">
      <c r="A225" s="223"/>
      <c r="B225" s="221">
        <v>553</v>
      </c>
      <c r="C225" s="222" t="s">
        <v>257</v>
      </c>
      <c r="D225" s="81">
        <v>853380</v>
      </c>
      <c r="E225" s="219">
        <f t="shared" si="6"/>
        <v>6.0898955423976898E-3</v>
      </c>
      <c r="F225" s="199"/>
      <c r="G225" s="92"/>
      <c r="H225" s="44"/>
    </row>
    <row r="226" spans="1:8" ht="18.75" customHeight="1" x14ac:dyDescent="0.4">
      <c r="A226" s="223"/>
      <c r="B226" s="221">
        <v>554</v>
      </c>
      <c r="C226" s="222" t="s">
        <v>258</v>
      </c>
      <c r="D226" s="81">
        <v>2590358</v>
      </c>
      <c r="E226" s="219">
        <f t="shared" si="6"/>
        <v>1.8485328502442284E-2</v>
      </c>
      <c r="F226" s="199"/>
    </row>
    <row r="227" spans="1:8" ht="18.75" customHeight="1" x14ac:dyDescent="0.4">
      <c r="A227" s="223"/>
      <c r="B227" s="221">
        <v>555</v>
      </c>
      <c r="C227" s="222" t="s">
        <v>259</v>
      </c>
      <c r="D227" s="81">
        <v>491856</v>
      </c>
      <c r="E227" s="219">
        <f t="shared" si="6"/>
        <v>3.5099857764437389E-3</v>
      </c>
      <c r="F227" s="199"/>
    </row>
    <row r="228" spans="1:8" ht="18.75" customHeight="1" x14ac:dyDescent="0.4">
      <c r="A228" s="223"/>
      <c r="B228" s="221">
        <v>556</v>
      </c>
      <c r="C228" s="222" t="s">
        <v>334</v>
      </c>
      <c r="D228" s="81">
        <v>155242</v>
      </c>
      <c r="E228" s="219">
        <f t="shared" si="6"/>
        <v>1.1078389038797513E-3</v>
      </c>
      <c r="F228" s="199"/>
    </row>
    <row r="229" spans="1:8" ht="18.75" customHeight="1" x14ac:dyDescent="0.4">
      <c r="A229" s="223"/>
      <c r="B229" s="221">
        <v>560</v>
      </c>
      <c r="C229" s="222" t="s">
        <v>314</v>
      </c>
      <c r="D229" s="81">
        <v>1157532</v>
      </c>
      <c r="E229" s="219">
        <f t="shared" si="6"/>
        <v>8.2603868932746051E-3</v>
      </c>
      <c r="F229" s="199"/>
    </row>
    <row r="230" spans="1:8" ht="18.75" customHeight="1" thickBot="1" x14ac:dyDescent="0.45">
      <c r="A230" s="243" t="s">
        <v>315</v>
      </c>
      <c r="B230" s="232" t="s">
        <v>265</v>
      </c>
      <c r="C230" s="244"/>
      <c r="D230" s="245">
        <f>SUM(D179:D229)</f>
        <v>233083636</v>
      </c>
      <c r="E230" s="246">
        <f t="shared" si="6"/>
        <v>1.6633328597837373</v>
      </c>
      <c r="F230" s="199"/>
    </row>
    <row r="231" spans="1:8" ht="18.75" customHeight="1" x14ac:dyDescent="0.4">
      <c r="B231" s="200"/>
      <c r="C231" s="199"/>
      <c r="D231" s="283"/>
      <c r="E231" s="199"/>
      <c r="F231" s="199"/>
    </row>
    <row r="232" spans="1:8" ht="18.75" customHeight="1" x14ac:dyDescent="0.4">
      <c r="F232" s="199"/>
    </row>
    <row r="233" spans="1:8" ht="18.75" customHeight="1" x14ac:dyDescent="0.4">
      <c r="F233" s="199"/>
    </row>
    <row r="234" spans="1:8" ht="18.75" customHeight="1" x14ac:dyDescent="0.4">
      <c r="F234" s="199"/>
    </row>
    <row r="235" spans="1:8" ht="18.75" customHeight="1" x14ac:dyDescent="0.4">
      <c r="F235" s="199"/>
    </row>
    <row r="236" spans="1:8" ht="18.75" customHeight="1" x14ac:dyDescent="0.4">
      <c r="F236" s="199"/>
    </row>
    <row r="237" spans="1:8" ht="13.5" customHeight="1" x14ac:dyDescent="0.4">
      <c r="F237" s="199"/>
    </row>
    <row r="238" spans="1:8" ht="13.5" customHeight="1" x14ac:dyDescent="0.4">
      <c r="F238" s="199"/>
    </row>
    <row r="239" spans="1:8" ht="13.5" customHeight="1" x14ac:dyDescent="0.4">
      <c r="F239" s="199"/>
    </row>
    <row r="240" spans="1:8" ht="13.5" customHeight="1" x14ac:dyDescent="0.4">
      <c r="F240" s="199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0C29-0B52-42F3-8AEC-CC1D53985E5F}">
  <sheetPr>
    <tabColor rgb="FFFFFF00"/>
    <pageSetUpPr fitToPage="1"/>
  </sheetPr>
  <dimension ref="A1:L70"/>
  <sheetViews>
    <sheetView zoomScaleNormal="100" workbookViewId="0">
      <selection activeCell="O26" sqref="O26"/>
    </sheetView>
  </sheetViews>
  <sheetFormatPr defaultRowHeight="18.75" x14ac:dyDescent="0.4"/>
  <cols>
    <col min="1" max="1" width="6.625" style="319" customWidth="1"/>
    <col min="2" max="2" width="7.125" style="342" customWidth="1"/>
    <col min="3" max="3" width="19.125" style="319" customWidth="1"/>
    <col min="4" max="4" width="14.625" style="292" customWidth="1"/>
    <col min="5" max="7" width="6.625" style="319" customWidth="1"/>
    <col min="8" max="8" width="7.125" style="342" customWidth="1"/>
    <col min="9" max="9" width="19.125" style="319" customWidth="1"/>
    <col min="10" max="10" width="14.625" style="292" customWidth="1"/>
    <col min="11" max="11" width="6.625" style="319" customWidth="1"/>
    <col min="12" max="16384" width="9" style="319"/>
  </cols>
  <sheetData>
    <row r="1" spans="1:12" s="290" customFormat="1" ht="15.75" customHeight="1" x14ac:dyDescent="0.4">
      <c r="A1" s="285" t="s">
        <v>353</v>
      </c>
      <c r="B1" s="286"/>
      <c r="C1" s="287"/>
      <c r="D1" s="288"/>
      <c r="E1" s="289"/>
      <c r="H1" s="291"/>
      <c r="J1" s="292"/>
    </row>
    <row r="2" spans="1:12" s="290" customFormat="1" ht="15.75" customHeight="1" x14ac:dyDescent="0.4">
      <c r="A2" s="293"/>
      <c r="B2" s="294"/>
      <c r="C2" s="295"/>
      <c r="D2" s="296"/>
      <c r="E2" s="297"/>
      <c r="H2" s="291"/>
      <c r="J2" s="292"/>
    </row>
    <row r="3" spans="1:12" s="290" customFormat="1" ht="15.75" customHeight="1" x14ac:dyDescent="0.4">
      <c r="A3" s="293" t="s">
        <v>316</v>
      </c>
      <c r="B3" s="294"/>
      <c r="C3" s="295"/>
      <c r="D3" s="296"/>
      <c r="E3" s="297"/>
      <c r="H3" s="291"/>
      <c r="J3" s="292"/>
    </row>
    <row r="4" spans="1:12" s="290" customFormat="1" ht="13.5" customHeight="1" thickBot="1" x14ac:dyDescent="0.45">
      <c r="A4" s="298" t="s">
        <v>1</v>
      </c>
      <c r="B4" s="294"/>
      <c r="C4" s="295"/>
      <c r="D4" s="299"/>
      <c r="E4" s="297" t="s">
        <v>292</v>
      </c>
      <c r="G4" s="298" t="s">
        <v>271</v>
      </c>
      <c r="H4" s="294"/>
      <c r="I4" s="295"/>
      <c r="J4" s="299"/>
      <c r="K4" s="297" t="s">
        <v>292</v>
      </c>
    </row>
    <row r="5" spans="1:12" s="290" customFormat="1" ht="18.75" customHeight="1" thickBot="1" x14ac:dyDescent="0.45">
      <c r="A5" s="300" t="s">
        <v>3</v>
      </c>
      <c r="B5" s="301" t="s">
        <v>4</v>
      </c>
      <c r="C5" s="302" t="s">
        <v>5</v>
      </c>
      <c r="D5" s="303" t="s">
        <v>293</v>
      </c>
      <c r="E5" s="304" t="s">
        <v>294</v>
      </c>
      <c r="G5" s="300" t="s">
        <v>3</v>
      </c>
      <c r="H5" s="301" t="s">
        <v>4</v>
      </c>
      <c r="I5" s="302" t="s">
        <v>5</v>
      </c>
      <c r="J5" s="303" t="s">
        <v>293</v>
      </c>
      <c r="K5" s="304" t="s">
        <v>294</v>
      </c>
    </row>
    <row r="6" spans="1:12" s="290" customFormat="1" ht="18.75" customHeight="1" x14ac:dyDescent="0.4">
      <c r="A6" s="434" t="s">
        <v>11</v>
      </c>
      <c r="B6" s="435"/>
      <c r="C6" s="435"/>
      <c r="D6" s="305">
        <f>D23+D26+D29+D34+D43+D45+D50+D52</f>
        <v>102768044</v>
      </c>
      <c r="E6" s="306">
        <f>D6/$D$6*100</f>
        <v>100</v>
      </c>
      <c r="F6" s="307"/>
      <c r="G6" s="436" t="s">
        <v>278</v>
      </c>
      <c r="H6" s="437"/>
      <c r="I6" s="437"/>
      <c r="J6" s="305">
        <f>J18+J20+J23+J29+J32+J35+J37</f>
        <v>629275341</v>
      </c>
      <c r="K6" s="306">
        <f>J6/$J$6*100</f>
        <v>100</v>
      </c>
    </row>
    <row r="7" spans="1:12" s="290" customFormat="1" ht="18.75" customHeight="1" x14ac:dyDescent="0.4">
      <c r="A7" s="308"/>
      <c r="B7" s="309"/>
      <c r="C7" s="309"/>
      <c r="D7" s="310"/>
      <c r="E7" s="311"/>
      <c r="G7" s="312"/>
      <c r="H7" s="309"/>
      <c r="I7" s="309"/>
      <c r="J7" s="310"/>
      <c r="K7" s="313"/>
    </row>
    <row r="8" spans="1:12" s="290" customFormat="1" ht="18.75" customHeight="1" x14ac:dyDescent="0.4">
      <c r="A8" s="314" t="s">
        <v>12</v>
      </c>
      <c r="B8" s="315">
        <v>103</v>
      </c>
      <c r="C8" s="316" t="s">
        <v>13</v>
      </c>
      <c r="D8" s="81">
        <v>11600794</v>
      </c>
      <c r="E8" s="317">
        <f>D8/$D$6*100</f>
        <v>11.288328111022528</v>
      </c>
      <c r="G8" s="314" t="s">
        <v>12</v>
      </c>
      <c r="H8" s="315">
        <v>103</v>
      </c>
      <c r="I8" s="316" t="s">
        <v>13</v>
      </c>
      <c r="J8" s="81">
        <v>6834571</v>
      </c>
      <c r="K8" s="317">
        <f>J8/$J$6*100</f>
        <v>1.0861018308994885</v>
      </c>
    </row>
    <row r="9" spans="1:12" s="290" customFormat="1" ht="18.75" customHeight="1" x14ac:dyDescent="0.4">
      <c r="A9" s="318"/>
      <c r="B9" s="315">
        <v>105</v>
      </c>
      <c r="C9" s="316" t="s">
        <v>14</v>
      </c>
      <c r="D9" s="81">
        <v>10282207</v>
      </c>
      <c r="E9" s="317">
        <f t="shared" ref="E9:E52" si="0">D9/$D$6*100</f>
        <v>10.005257081666359</v>
      </c>
      <c r="G9" s="318"/>
      <c r="H9" s="315">
        <v>105</v>
      </c>
      <c r="I9" s="316" t="s">
        <v>14</v>
      </c>
      <c r="J9" s="81">
        <v>6312653</v>
      </c>
      <c r="K9" s="317">
        <f t="shared" ref="K9:K37" si="1">J9/$J$6*100</f>
        <v>1.0031623025253742</v>
      </c>
    </row>
    <row r="10" spans="1:12" ht="18.75" customHeight="1" x14ac:dyDescent="0.4">
      <c r="A10" s="318"/>
      <c r="B10" s="315">
        <v>106</v>
      </c>
      <c r="C10" s="316" t="s">
        <v>15</v>
      </c>
      <c r="D10" s="81">
        <v>1883398</v>
      </c>
      <c r="E10" s="317">
        <f t="shared" si="0"/>
        <v>1.8326689179760978</v>
      </c>
      <c r="F10" s="290"/>
      <c r="G10" s="318"/>
      <c r="H10" s="315">
        <v>106</v>
      </c>
      <c r="I10" s="316" t="s">
        <v>15</v>
      </c>
      <c r="J10" s="81">
        <v>735815</v>
      </c>
      <c r="K10" s="317">
        <f t="shared" si="1"/>
        <v>0.11693053136814398</v>
      </c>
      <c r="L10" s="290"/>
    </row>
    <row r="11" spans="1:12" ht="18.75" customHeight="1" x14ac:dyDescent="0.4">
      <c r="A11" s="318"/>
      <c r="B11" s="315">
        <v>108</v>
      </c>
      <c r="C11" s="316" t="s">
        <v>17</v>
      </c>
      <c r="D11" s="81">
        <v>41365</v>
      </c>
      <c r="E11" s="317">
        <f t="shared" si="0"/>
        <v>4.0250839064330156E-2</v>
      </c>
      <c r="F11" s="290"/>
      <c r="G11" s="318"/>
      <c r="H11" s="315">
        <v>110</v>
      </c>
      <c r="I11" s="316" t="s">
        <v>18</v>
      </c>
      <c r="J11" s="81">
        <v>12260733</v>
      </c>
      <c r="K11" s="317">
        <f t="shared" si="1"/>
        <v>1.9483892345942093</v>
      </c>
      <c r="L11" s="290"/>
    </row>
    <row r="12" spans="1:12" ht="18.75" customHeight="1" x14ac:dyDescent="0.4">
      <c r="A12" s="318"/>
      <c r="B12" s="315">
        <v>110</v>
      </c>
      <c r="C12" s="316" t="s">
        <v>18</v>
      </c>
      <c r="D12" s="81">
        <v>2821697</v>
      </c>
      <c r="E12" s="317">
        <f t="shared" si="0"/>
        <v>2.7456949555252801</v>
      </c>
      <c r="F12" s="290"/>
      <c r="G12" s="318"/>
      <c r="H12" s="315">
        <v>111</v>
      </c>
      <c r="I12" s="316" t="s">
        <v>19</v>
      </c>
      <c r="J12" s="81">
        <v>2615980</v>
      </c>
      <c r="K12" s="317">
        <f t="shared" si="1"/>
        <v>0.41571309561294251</v>
      </c>
      <c r="L12" s="290"/>
    </row>
    <row r="13" spans="1:12" ht="18.75" customHeight="1" x14ac:dyDescent="0.4">
      <c r="A13" s="318"/>
      <c r="B13" s="315">
        <v>111</v>
      </c>
      <c r="C13" s="316" t="s">
        <v>19</v>
      </c>
      <c r="D13" s="81">
        <v>8301444</v>
      </c>
      <c r="E13" s="317">
        <f t="shared" si="0"/>
        <v>8.0778456773975389</v>
      </c>
      <c r="F13" s="290"/>
      <c r="G13" s="318"/>
      <c r="H13" s="315">
        <v>113</v>
      </c>
      <c r="I13" s="316" t="s">
        <v>21</v>
      </c>
      <c r="J13" s="81">
        <v>5981320</v>
      </c>
      <c r="K13" s="317">
        <f t="shared" si="1"/>
        <v>0.95050919848454696</v>
      </c>
      <c r="L13" s="290"/>
    </row>
    <row r="14" spans="1:12" ht="18.75" customHeight="1" x14ac:dyDescent="0.4">
      <c r="A14" s="318"/>
      <c r="B14" s="315">
        <v>112</v>
      </c>
      <c r="C14" s="316" t="s">
        <v>20</v>
      </c>
      <c r="D14" s="81">
        <v>785035</v>
      </c>
      <c r="E14" s="317">
        <f t="shared" si="0"/>
        <v>0.76389018360610239</v>
      </c>
      <c r="F14" s="290"/>
      <c r="G14" s="318"/>
      <c r="H14" s="315">
        <v>118</v>
      </c>
      <c r="I14" s="316" t="s">
        <v>24</v>
      </c>
      <c r="J14" s="81">
        <v>133413166</v>
      </c>
      <c r="K14" s="317">
        <f t="shared" si="1"/>
        <v>21.201079608171074</v>
      </c>
      <c r="L14" s="290"/>
    </row>
    <row r="15" spans="1:12" ht="18.75" customHeight="1" x14ac:dyDescent="0.4">
      <c r="A15" s="318"/>
      <c r="B15" s="315">
        <v>113</v>
      </c>
      <c r="C15" s="316" t="s">
        <v>21</v>
      </c>
      <c r="D15" s="81">
        <v>2083094</v>
      </c>
      <c r="E15" s="317">
        <f t="shared" si="0"/>
        <v>2.0269861319925484</v>
      </c>
      <c r="F15" s="290"/>
      <c r="G15" s="318"/>
      <c r="H15" s="315">
        <v>123</v>
      </c>
      <c r="I15" s="316" t="s">
        <v>28</v>
      </c>
      <c r="J15" s="81">
        <v>182120</v>
      </c>
      <c r="K15" s="317">
        <f t="shared" si="1"/>
        <v>2.8941226222306396E-2</v>
      </c>
      <c r="L15" s="290"/>
    </row>
    <row r="16" spans="1:12" ht="18.75" customHeight="1" x14ac:dyDescent="0.4">
      <c r="A16" s="318"/>
      <c r="B16" s="12">
        <v>117</v>
      </c>
      <c r="C16" s="87" t="s">
        <v>23</v>
      </c>
      <c r="D16" s="81">
        <v>23703</v>
      </c>
      <c r="E16" s="317">
        <f t="shared" si="0"/>
        <v>2.306456275454654E-2</v>
      </c>
      <c r="F16" s="290"/>
      <c r="G16" s="318"/>
      <c r="H16" s="320"/>
      <c r="I16" s="321" t="s">
        <v>38</v>
      </c>
      <c r="J16" s="322">
        <f>J11+J12+J13+J14</f>
        <v>154271199</v>
      </c>
      <c r="K16" s="323">
        <f t="shared" si="1"/>
        <v>24.515691136862774</v>
      </c>
      <c r="L16" s="290"/>
    </row>
    <row r="17" spans="1:12" ht="18.75" customHeight="1" x14ac:dyDescent="0.4">
      <c r="A17" s="318"/>
      <c r="B17" s="315">
        <v>118</v>
      </c>
      <c r="C17" s="316" t="s">
        <v>24</v>
      </c>
      <c r="D17" s="81">
        <v>865998</v>
      </c>
      <c r="E17" s="317">
        <f t="shared" si="0"/>
        <v>0.84267245565168103</v>
      </c>
      <c r="F17" s="290"/>
      <c r="G17" s="324"/>
      <c r="H17" s="320"/>
      <c r="I17" s="321" t="s">
        <v>279</v>
      </c>
      <c r="J17" s="322">
        <f>J18-J16</f>
        <v>14065159</v>
      </c>
      <c r="K17" s="323">
        <f t="shared" si="1"/>
        <v>2.2351358910153132</v>
      </c>
      <c r="L17" s="290"/>
    </row>
    <row r="18" spans="1:12" ht="18.75" customHeight="1" thickBot="1" x14ac:dyDescent="0.45">
      <c r="A18" s="318"/>
      <c r="B18" s="315">
        <v>123</v>
      </c>
      <c r="C18" s="316" t="s">
        <v>28</v>
      </c>
      <c r="D18" s="81">
        <v>2089886</v>
      </c>
      <c r="E18" s="317">
        <f t="shared" si="0"/>
        <v>2.0335951903492488</v>
      </c>
      <c r="F18" s="290"/>
      <c r="G18" s="325" t="s">
        <v>40</v>
      </c>
      <c r="H18" s="326" t="s">
        <v>41</v>
      </c>
      <c r="I18" s="327"/>
      <c r="J18" s="328">
        <f>SUM(J8:J15)</f>
        <v>168336358</v>
      </c>
      <c r="K18" s="329">
        <f t="shared" si="1"/>
        <v>26.750827027878088</v>
      </c>
      <c r="L18" s="290"/>
    </row>
    <row r="19" spans="1:12" ht="18.75" customHeight="1" x14ac:dyDescent="0.4">
      <c r="A19" s="318"/>
      <c r="B19" s="315">
        <v>124</v>
      </c>
      <c r="C19" s="316" t="s">
        <v>29</v>
      </c>
      <c r="D19" s="81">
        <v>158685</v>
      </c>
      <c r="E19" s="317">
        <f t="shared" si="0"/>
        <v>0.1544108400078141</v>
      </c>
      <c r="F19" s="290"/>
      <c r="G19" s="318" t="s">
        <v>42</v>
      </c>
      <c r="H19" s="330">
        <v>601</v>
      </c>
      <c r="I19" s="331" t="s">
        <v>43</v>
      </c>
      <c r="J19" s="84">
        <v>226246792</v>
      </c>
      <c r="K19" s="317">
        <f t="shared" si="1"/>
        <v>35.953544856924566</v>
      </c>
      <c r="L19" s="290"/>
    </row>
    <row r="20" spans="1:12" ht="18.75" customHeight="1" thickBot="1" x14ac:dyDescent="0.45">
      <c r="A20" s="318"/>
      <c r="B20" s="315">
        <v>127</v>
      </c>
      <c r="C20" s="316" t="s">
        <v>317</v>
      </c>
      <c r="D20" s="81">
        <v>4830648</v>
      </c>
      <c r="E20" s="317">
        <f t="shared" si="0"/>
        <v>4.7005351196525647</v>
      </c>
      <c r="F20" s="290"/>
      <c r="G20" s="325" t="s">
        <v>66</v>
      </c>
      <c r="H20" s="326" t="s">
        <v>67</v>
      </c>
      <c r="I20" s="327"/>
      <c r="J20" s="328">
        <f>SUM(J19:J19)</f>
        <v>226246792</v>
      </c>
      <c r="K20" s="329">
        <f t="shared" si="1"/>
        <v>35.953544856924566</v>
      </c>
      <c r="L20" s="290"/>
    </row>
    <row r="21" spans="1:12" ht="18.75" customHeight="1" x14ac:dyDescent="0.4">
      <c r="A21" s="318"/>
      <c r="B21" s="320"/>
      <c r="C21" s="321" t="s">
        <v>38</v>
      </c>
      <c r="D21" s="322">
        <f>D14+D13+D15+D16+D17+D12</f>
        <v>14880971</v>
      </c>
      <c r="E21" s="323">
        <f t="shared" si="0"/>
        <v>14.480153966927695</v>
      </c>
      <c r="F21" s="290"/>
      <c r="G21" s="318" t="s">
        <v>68</v>
      </c>
      <c r="H21" s="330">
        <v>302</v>
      </c>
      <c r="I21" s="332" t="s">
        <v>70</v>
      </c>
      <c r="J21" s="84">
        <v>21610728</v>
      </c>
      <c r="K21" s="317">
        <f t="shared" si="1"/>
        <v>3.4342245106343676</v>
      </c>
      <c r="L21" s="290"/>
    </row>
    <row r="22" spans="1:12" ht="18.75" customHeight="1" x14ac:dyDescent="0.4">
      <c r="A22" s="324"/>
      <c r="B22" s="320"/>
      <c r="C22" s="321" t="s">
        <v>39</v>
      </c>
      <c r="D22" s="322">
        <f>D23-D21</f>
        <v>30886983</v>
      </c>
      <c r="E22" s="323">
        <f t="shared" si="0"/>
        <v>30.055046099738941</v>
      </c>
      <c r="F22" s="290"/>
      <c r="G22" s="324"/>
      <c r="H22" s="315">
        <v>304</v>
      </c>
      <c r="I22" s="316" t="s">
        <v>71</v>
      </c>
      <c r="J22" s="81">
        <v>118066065</v>
      </c>
      <c r="K22" s="317">
        <f t="shared" si="1"/>
        <v>18.762226533837755</v>
      </c>
      <c r="L22" s="290"/>
    </row>
    <row r="23" spans="1:12" ht="18.75" customHeight="1" thickBot="1" x14ac:dyDescent="0.45">
      <c r="A23" s="325" t="s">
        <v>295</v>
      </c>
      <c r="B23" s="326" t="s">
        <v>41</v>
      </c>
      <c r="C23" s="327"/>
      <c r="D23" s="328">
        <f>SUM(D8:D20)</f>
        <v>45767954</v>
      </c>
      <c r="E23" s="329">
        <f t="shared" si="0"/>
        <v>44.535200066666633</v>
      </c>
      <c r="F23" s="290"/>
      <c r="G23" s="325" t="s">
        <v>72</v>
      </c>
      <c r="H23" s="326" t="s">
        <v>73</v>
      </c>
      <c r="I23" s="327"/>
      <c r="J23" s="328">
        <f>SUM(J21:J22)</f>
        <v>139676793</v>
      </c>
      <c r="K23" s="329">
        <f t="shared" si="1"/>
        <v>22.19645104447212</v>
      </c>
      <c r="L23" s="290"/>
    </row>
    <row r="24" spans="1:12" ht="18.75" customHeight="1" x14ac:dyDescent="0.4">
      <c r="A24" s="318" t="s">
        <v>42</v>
      </c>
      <c r="B24" s="330">
        <v>601</v>
      </c>
      <c r="C24" s="332" t="s">
        <v>43</v>
      </c>
      <c r="D24" s="84">
        <v>3717066</v>
      </c>
      <c r="E24" s="333">
        <f t="shared" si="0"/>
        <v>3.616947307083124</v>
      </c>
      <c r="F24" s="290"/>
      <c r="G24" s="318" t="s">
        <v>74</v>
      </c>
      <c r="H24" s="315">
        <v>401</v>
      </c>
      <c r="I24" s="332" t="s">
        <v>107</v>
      </c>
      <c r="J24" s="84">
        <v>32836934</v>
      </c>
      <c r="K24" s="317">
        <f t="shared" si="1"/>
        <v>5.2182140091200555</v>
      </c>
      <c r="L24" s="290"/>
    </row>
    <row r="25" spans="1:12" ht="18.75" customHeight="1" x14ac:dyDescent="0.4">
      <c r="A25" s="318"/>
      <c r="B25" s="315">
        <v>606</v>
      </c>
      <c r="C25" s="316" t="s">
        <v>46</v>
      </c>
      <c r="D25" s="81">
        <v>1288298</v>
      </c>
      <c r="E25" s="333">
        <f t="shared" si="0"/>
        <v>1.2535978596615112</v>
      </c>
      <c r="F25" s="290"/>
      <c r="G25" s="318"/>
      <c r="H25" s="315">
        <v>407</v>
      </c>
      <c r="I25" s="332" t="s">
        <v>113</v>
      </c>
      <c r="J25" s="84">
        <v>38960</v>
      </c>
      <c r="K25" s="317">
        <f t="shared" si="1"/>
        <v>6.1912484824349738E-3</v>
      </c>
      <c r="L25" s="290"/>
    </row>
    <row r="26" spans="1:12" ht="18.75" customHeight="1" thickBot="1" x14ac:dyDescent="0.45">
      <c r="A26" s="325" t="s">
        <v>66</v>
      </c>
      <c r="B26" s="326" t="s">
        <v>67</v>
      </c>
      <c r="C26" s="327"/>
      <c r="D26" s="328">
        <f>SUM(D24:D25)</f>
        <v>5005364</v>
      </c>
      <c r="E26" s="329">
        <f t="shared" si="0"/>
        <v>4.8705451667446349</v>
      </c>
      <c r="F26" s="290"/>
      <c r="G26" s="318"/>
      <c r="H26" s="315">
        <v>409</v>
      </c>
      <c r="I26" s="332" t="s">
        <v>115</v>
      </c>
      <c r="J26" s="84">
        <v>1561593</v>
      </c>
      <c r="K26" s="317">
        <f t="shared" si="1"/>
        <v>0.24815734834268674</v>
      </c>
      <c r="L26" s="290"/>
    </row>
    <row r="27" spans="1:12" ht="18.75" customHeight="1" x14ac:dyDescent="0.4">
      <c r="A27" s="318" t="s">
        <v>68</v>
      </c>
      <c r="B27" s="330">
        <v>302</v>
      </c>
      <c r="C27" s="332" t="s">
        <v>70</v>
      </c>
      <c r="D27" s="84">
        <v>448317</v>
      </c>
      <c r="E27" s="333">
        <f t="shared" si="0"/>
        <v>0.43624163947306421</v>
      </c>
      <c r="F27" s="290"/>
      <c r="G27" s="318"/>
      <c r="H27" s="315">
        <v>410</v>
      </c>
      <c r="I27" s="316" t="s">
        <v>116</v>
      </c>
      <c r="J27" s="81">
        <v>6161678</v>
      </c>
      <c r="K27" s="317">
        <f t="shared" si="1"/>
        <v>0.97917042009119504</v>
      </c>
      <c r="L27" s="290"/>
    </row>
    <row r="28" spans="1:12" ht="18.75" customHeight="1" x14ac:dyDescent="0.4">
      <c r="A28" s="324"/>
      <c r="B28" s="315">
        <v>304</v>
      </c>
      <c r="C28" s="316" t="s">
        <v>71</v>
      </c>
      <c r="D28" s="81">
        <v>38723880</v>
      </c>
      <c r="E28" s="317">
        <f t="shared" si="0"/>
        <v>37.680857290618476</v>
      </c>
      <c r="F28" s="290"/>
      <c r="G28" s="318"/>
      <c r="H28" s="315">
        <v>413</v>
      </c>
      <c r="I28" s="316" t="s">
        <v>119</v>
      </c>
      <c r="J28" s="81">
        <v>32811</v>
      </c>
      <c r="K28" s="317">
        <f t="shared" si="1"/>
        <v>5.2140927607077486E-3</v>
      </c>
      <c r="L28" s="290"/>
    </row>
    <row r="29" spans="1:12" ht="18.75" customHeight="1" thickBot="1" x14ac:dyDescent="0.45">
      <c r="A29" s="325" t="s">
        <v>304</v>
      </c>
      <c r="B29" s="326" t="s">
        <v>73</v>
      </c>
      <c r="C29" s="327"/>
      <c r="D29" s="328">
        <f>SUM(D27:D28)</f>
        <v>39172197</v>
      </c>
      <c r="E29" s="329">
        <f t="shared" si="0"/>
        <v>38.117098930091537</v>
      </c>
      <c r="F29" s="290"/>
      <c r="G29" s="325" t="s">
        <v>121</v>
      </c>
      <c r="H29" s="326" t="s">
        <v>122</v>
      </c>
      <c r="I29" s="327"/>
      <c r="J29" s="328">
        <f>SUM(J24:J28)</f>
        <v>40631976</v>
      </c>
      <c r="K29" s="329">
        <f>J29/$J$6*100</f>
        <v>6.4569471187970793</v>
      </c>
      <c r="L29" s="290"/>
    </row>
    <row r="30" spans="1:12" ht="18.75" customHeight="1" x14ac:dyDescent="0.4">
      <c r="A30" s="318" t="s">
        <v>74</v>
      </c>
      <c r="B30" s="394">
        <v>305</v>
      </c>
      <c r="C30" s="336" t="s">
        <v>75</v>
      </c>
      <c r="D30" s="384">
        <v>5833</v>
      </c>
      <c r="E30" s="335">
        <f t="shared" si="0"/>
        <v>5.6758888979146086E-3</v>
      </c>
      <c r="F30" s="290"/>
      <c r="G30" s="318" t="s">
        <v>123</v>
      </c>
      <c r="H30" s="315">
        <v>213</v>
      </c>
      <c r="I30" s="316" t="s">
        <v>318</v>
      </c>
      <c r="J30" s="81">
        <v>130140</v>
      </c>
      <c r="K30" s="333">
        <f t="shared" si="1"/>
        <v>2.0680931147435508E-2</v>
      </c>
      <c r="L30" s="290"/>
    </row>
    <row r="31" spans="1:12" ht="18.75" customHeight="1" x14ac:dyDescent="0.4">
      <c r="A31" s="318"/>
      <c r="B31" s="315">
        <v>336</v>
      </c>
      <c r="C31" s="393" t="s">
        <v>104</v>
      </c>
      <c r="D31" s="81">
        <v>11250</v>
      </c>
      <c r="E31" s="317">
        <f t="shared" si="0"/>
        <v>1.0946982702132582E-2</v>
      </c>
      <c r="F31" s="290"/>
      <c r="G31" s="318"/>
      <c r="H31" s="315">
        <v>220</v>
      </c>
      <c r="I31" s="316" t="s">
        <v>141</v>
      </c>
      <c r="J31" s="81">
        <v>19772</v>
      </c>
      <c r="K31" s="317">
        <f t="shared" si="1"/>
        <v>3.1420268222460031E-3</v>
      </c>
      <c r="L31" s="290"/>
    </row>
    <row r="32" spans="1:12" ht="18.75" customHeight="1" thickBot="1" x14ac:dyDescent="0.45">
      <c r="A32" s="318"/>
      <c r="B32" s="315">
        <v>401</v>
      </c>
      <c r="C32" s="393" t="s">
        <v>107</v>
      </c>
      <c r="D32" s="81">
        <v>127539</v>
      </c>
      <c r="E32" s="317">
        <f t="shared" si="0"/>
        <v>0.12410375349753665</v>
      </c>
      <c r="F32" s="290"/>
      <c r="G32" s="337" t="s">
        <v>158</v>
      </c>
      <c r="H32" s="326" t="s">
        <v>159</v>
      </c>
      <c r="I32" s="327"/>
      <c r="J32" s="328">
        <f>SUM(J30:J31)</f>
        <v>149912</v>
      </c>
      <c r="K32" s="329">
        <f t="shared" si="1"/>
        <v>2.3822957969681511E-2</v>
      </c>
      <c r="L32" s="290"/>
    </row>
    <row r="33" spans="1:12" ht="18.75" customHeight="1" x14ac:dyDescent="0.4">
      <c r="A33" s="318"/>
      <c r="B33" s="330">
        <v>413</v>
      </c>
      <c r="C33" s="336" t="s">
        <v>119</v>
      </c>
      <c r="D33" s="384">
        <v>108100</v>
      </c>
      <c r="E33" s="317">
        <f t="shared" si="0"/>
        <v>0.10518834045338062</v>
      </c>
      <c r="F33" s="290"/>
      <c r="G33" s="338" t="s">
        <v>160</v>
      </c>
      <c r="H33" s="330">
        <v>153</v>
      </c>
      <c r="I33" s="339" t="s">
        <v>165</v>
      </c>
      <c r="J33" s="84">
        <v>2784393</v>
      </c>
      <c r="K33" s="317">
        <f t="shared" si="1"/>
        <v>0.44247610204703697</v>
      </c>
      <c r="L33" s="290"/>
    </row>
    <row r="34" spans="1:12" ht="18.75" customHeight="1" thickBot="1" x14ac:dyDescent="0.45">
      <c r="A34" s="325" t="s">
        <v>310</v>
      </c>
      <c r="B34" s="326" t="s">
        <v>122</v>
      </c>
      <c r="C34" s="327"/>
      <c r="D34" s="328">
        <f>SUM(D30:D33)</f>
        <v>252722</v>
      </c>
      <c r="E34" s="329">
        <f t="shared" si="0"/>
        <v>0.24591496555096448</v>
      </c>
      <c r="F34" s="290"/>
      <c r="G34" s="318" t="s">
        <v>162</v>
      </c>
      <c r="H34" s="315">
        <v>224</v>
      </c>
      <c r="I34" s="340" t="s">
        <v>171</v>
      </c>
      <c r="J34" s="81">
        <v>14055617</v>
      </c>
      <c r="K34" s="317">
        <f t="shared" si="1"/>
        <v>2.2336195436585524</v>
      </c>
      <c r="L34" s="290"/>
    </row>
    <row r="35" spans="1:12" ht="18.75" customHeight="1" thickBot="1" x14ac:dyDescent="0.45">
      <c r="A35" s="318" t="s">
        <v>123</v>
      </c>
      <c r="B35" s="315">
        <v>203</v>
      </c>
      <c r="C35" s="332" t="s">
        <v>126</v>
      </c>
      <c r="D35" s="81">
        <v>562586</v>
      </c>
      <c r="E35" s="317">
        <f t="shared" si="0"/>
        <v>0.54743281870772975</v>
      </c>
      <c r="F35" s="290"/>
      <c r="G35" s="325" t="s">
        <v>286</v>
      </c>
      <c r="H35" s="326" t="s">
        <v>186</v>
      </c>
      <c r="I35" s="327"/>
      <c r="J35" s="328">
        <f>SUM(J33:J34)</f>
        <v>16840010</v>
      </c>
      <c r="K35" s="329">
        <f t="shared" si="1"/>
        <v>2.6760956457055896</v>
      </c>
      <c r="L35" s="290"/>
    </row>
    <row r="36" spans="1:12" ht="18.75" customHeight="1" x14ac:dyDescent="0.4">
      <c r="A36" s="318"/>
      <c r="B36" s="315">
        <v>205</v>
      </c>
      <c r="C36" s="316" t="s">
        <v>128</v>
      </c>
      <c r="D36" s="81">
        <v>1206338</v>
      </c>
      <c r="E36" s="317">
        <f t="shared" si="0"/>
        <v>1.1738454416822413</v>
      </c>
      <c r="F36" s="290"/>
      <c r="G36" s="318" t="s">
        <v>204</v>
      </c>
      <c r="H36" s="330">
        <v>551</v>
      </c>
      <c r="I36" s="316" t="s">
        <v>255</v>
      </c>
      <c r="J36" s="88">
        <v>37393500</v>
      </c>
      <c r="K36" s="317">
        <f t="shared" si="1"/>
        <v>5.9423113482528791</v>
      </c>
      <c r="L36" s="290"/>
    </row>
    <row r="37" spans="1:12" ht="18.75" customHeight="1" thickBot="1" x14ac:dyDescent="0.45">
      <c r="A37" s="318"/>
      <c r="B37" s="315">
        <v>207</v>
      </c>
      <c r="C37" s="316" t="s">
        <v>130</v>
      </c>
      <c r="D37" s="81">
        <v>266805</v>
      </c>
      <c r="E37" s="317">
        <f t="shared" si="0"/>
        <v>0.2596186417637763</v>
      </c>
      <c r="F37" s="290"/>
      <c r="G37" s="325" t="s">
        <v>264</v>
      </c>
      <c r="H37" s="326" t="s">
        <v>265</v>
      </c>
      <c r="I37" s="327"/>
      <c r="J37" s="328">
        <f>SUM(J36:J36)</f>
        <v>37393500</v>
      </c>
      <c r="K37" s="329">
        <f t="shared" si="1"/>
        <v>5.9423113482528791</v>
      </c>
      <c r="L37" s="290"/>
    </row>
    <row r="38" spans="1:12" ht="18.75" customHeight="1" x14ac:dyDescent="0.4">
      <c r="A38" s="318"/>
      <c r="B38" s="315">
        <v>213</v>
      </c>
      <c r="C38" s="316" t="s">
        <v>136</v>
      </c>
      <c r="D38" s="81">
        <v>292587</v>
      </c>
      <c r="E38" s="317">
        <f t="shared" si="0"/>
        <v>0.28470620692167697</v>
      </c>
      <c r="F38" s="290"/>
      <c r="L38" s="290"/>
    </row>
    <row r="39" spans="1:12" ht="18.75" customHeight="1" x14ac:dyDescent="0.4">
      <c r="A39" s="318"/>
      <c r="B39" s="315">
        <v>220</v>
      </c>
      <c r="C39" s="316" t="s">
        <v>141</v>
      </c>
      <c r="D39" s="81">
        <v>57913</v>
      </c>
      <c r="E39" s="317">
        <f t="shared" si="0"/>
        <v>5.6353120820320374E-2</v>
      </c>
      <c r="F39" s="290"/>
      <c r="L39" s="290"/>
    </row>
    <row r="40" spans="1:12" ht="18.75" customHeight="1" x14ac:dyDescent="0.4">
      <c r="A40" s="318"/>
      <c r="B40" s="315">
        <v>234</v>
      </c>
      <c r="C40" s="341" t="s">
        <v>148</v>
      </c>
      <c r="D40" s="88">
        <v>26184</v>
      </c>
      <c r="E40" s="317">
        <f t="shared" si="0"/>
        <v>2.5478737339790176E-2</v>
      </c>
      <c r="F40" s="290"/>
      <c r="H40" s="291"/>
      <c r="I40" s="290"/>
      <c r="J40" s="108"/>
      <c r="K40" s="343"/>
      <c r="L40" s="290"/>
    </row>
    <row r="41" spans="1:12" ht="18.75" customHeight="1" x14ac:dyDescent="0.4">
      <c r="A41" s="318"/>
      <c r="B41" s="320"/>
      <c r="C41" s="321" t="s">
        <v>156</v>
      </c>
      <c r="D41" s="322">
        <f>D35+D37+D38+D39</f>
        <v>1179891</v>
      </c>
      <c r="E41" s="323">
        <f t="shared" si="0"/>
        <v>1.1481107882135033</v>
      </c>
      <c r="F41" s="290"/>
      <c r="L41" s="290"/>
    </row>
    <row r="42" spans="1:12" ht="18.75" customHeight="1" x14ac:dyDescent="0.4">
      <c r="A42" s="318"/>
      <c r="B42" s="320"/>
      <c r="C42" s="321" t="s">
        <v>39</v>
      </c>
      <c r="D42" s="322">
        <f>D43-D41</f>
        <v>1232522</v>
      </c>
      <c r="E42" s="323">
        <f>D42/$D$6*100</f>
        <v>1.1993241790220315</v>
      </c>
      <c r="F42" s="290"/>
      <c r="G42" s="295"/>
      <c r="H42" s="291"/>
      <c r="I42" s="290"/>
      <c r="J42" s="108"/>
      <c r="K42" s="343"/>
      <c r="L42" s="290"/>
    </row>
    <row r="43" spans="1:12" ht="18.75" customHeight="1" thickBot="1" x14ac:dyDescent="0.45">
      <c r="A43" s="325" t="s">
        <v>311</v>
      </c>
      <c r="B43" s="326" t="s">
        <v>159</v>
      </c>
      <c r="C43" s="327"/>
      <c r="D43" s="328">
        <f>SUM(D35:D40)</f>
        <v>2412413</v>
      </c>
      <c r="E43" s="329">
        <f>D43/$D$6*100</f>
        <v>2.3474349672355346</v>
      </c>
      <c r="F43" s="290"/>
      <c r="G43" s="295"/>
      <c r="H43" s="291"/>
      <c r="I43" s="290"/>
      <c r="J43" s="108"/>
      <c r="K43" s="343"/>
      <c r="L43" s="290"/>
    </row>
    <row r="44" spans="1:12" ht="18.75" customHeight="1" x14ac:dyDescent="0.4">
      <c r="A44" s="318" t="s">
        <v>312</v>
      </c>
      <c r="B44" s="330">
        <v>224</v>
      </c>
      <c r="C44" s="332" t="s">
        <v>171</v>
      </c>
      <c r="D44" s="84">
        <v>123500</v>
      </c>
      <c r="E44" s="333">
        <f t="shared" si="0"/>
        <v>0.12017354344118877</v>
      </c>
      <c r="F44" s="290"/>
      <c r="L44" s="290"/>
    </row>
    <row r="45" spans="1:12" ht="18.75" customHeight="1" thickBot="1" x14ac:dyDescent="0.45">
      <c r="A45" s="325" t="s">
        <v>312</v>
      </c>
      <c r="B45" s="326" t="s">
        <v>186</v>
      </c>
      <c r="C45" s="327"/>
      <c r="D45" s="328">
        <f>SUM(D44:D44)</f>
        <v>123500</v>
      </c>
      <c r="E45" s="329">
        <f t="shared" si="0"/>
        <v>0.12017354344118877</v>
      </c>
      <c r="F45" s="290"/>
      <c r="H45" s="344"/>
      <c r="I45" s="295"/>
      <c r="J45" s="296"/>
      <c r="K45" s="343"/>
      <c r="L45" s="290"/>
    </row>
    <row r="46" spans="1:12" ht="18.75" customHeight="1" x14ac:dyDescent="0.4">
      <c r="A46" s="318" t="s">
        <v>187</v>
      </c>
      <c r="B46" s="395">
        <v>137</v>
      </c>
      <c r="C46" s="334" t="s">
        <v>191</v>
      </c>
      <c r="D46" s="84">
        <v>25581</v>
      </c>
      <c r="E46" s="317">
        <f t="shared" si="0"/>
        <v>2.489197906695587E-2</v>
      </c>
      <c r="F46" s="290"/>
      <c r="L46" s="290"/>
    </row>
    <row r="47" spans="1:12" ht="18.75" customHeight="1" x14ac:dyDescent="0.4">
      <c r="A47" s="318"/>
      <c r="B47" s="315">
        <v>138</v>
      </c>
      <c r="C47" s="316" t="s">
        <v>192</v>
      </c>
      <c r="D47" s="81">
        <v>364290</v>
      </c>
      <c r="E47" s="317">
        <f t="shared" si="0"/>
        <v>0.35447789587198913</v>
      </c>
      <c r="F47" s="290"/>
      <c r="L47" s="290"/>
    </row>
    <row r="48" spans="1:12" ht="18.75" customHeight="1" x14ac:dyDescent="0.4">
      <c r="A48" s="318"/>
      <c r="B48" s="315">
        <v>140</v>
      </c>
      <c r="C48" s="316" t="s">
        <v>193</v>
      </c>
      <c r="D48" s="81">
        <v>1674758</v>
      </c>
      <c r="E48" s="317">
        <f t="shared" si="0"/>
        <v>1.6296486094451694</v>
      </c>
      <c r="F48" s="290"/>
      <c r="G48" s="290"/>
      <c r="H48" s="290"/>
      <c r="I48" s="290"/>
      <c r="K48" s="290"/>
      <c r="L48" s="290"/>
    </row>
    <row r="49" spans="1:12" ht="18.75" customHeight="1" x14ac:dyDescent="0.4">
      <c r="A49" s="324"/>
      <c r="B49" s="315">
        <v>147</v>
      </c>
      <c r="C49" s="316" t="s">
        <v>199</v>
      </c>
      <c r="D49" s="88">
        <v>6667055</v>
      </c>
      <c r="E49" s="317">
        <f t="shared" si="0"/>
        <v>6.4874787341481364</v>
      </c>
      <c r="F49" s="290"/>
      <c r="G49" s="295"/>
      <c r="H49" s="291"/>
      <c r="I49" s="290"/>
      <c r="J49" s="108"/>
      <c r="K49" s="343"/>
      <c r="L49" s="290"/>
    </row>
    <row r="50" spans="1:12" ht="18.75" customHeight="1" thickBot="1" x14ac:dyDescent="0.45">
      <c r="A50" s="325" t="s">
        <v>313</v>
      </c>
      <c r="B50" s="326" t="s">
        <v>203</v>
      </c>
      <c r="C50" s="327"/>
      <c r="D50" s="328">
        <f>SUM(D46:D49)</f>
        <v>8731684</v>
      </c>
      <c r="E50" s="329">
        <f t="shared" si="0"/>
        <v>8.4964972185322516</v>
      </c>
      <c r="F50" s="290"/>
      <c r="G50" s="290"/>
      <c r="H50" s="290"/>
      <c r="I50" s="290"/>
      <c r="K50" s="290"/>
      <c r="L50" s="290"/>
    </row>
    <row r="51" spans="1:12" ht="18.75" customHeight="1" x14ac:dyDescent="0.4">
      <c r="A51" s="338" t="s">
        <v>204</v>
      </c>
      <c r="B51" s="28">
        <v>506</v>
      </c>
      <c r="C51" s="94" t="s">
        <v>210</v>
      </c>
      <c r="D51" s="84">
        <v>1302210</v>
      </c>
      <c r="E51" s="333">
        <f t="shared" si="0"/>
        <v>1.2671351417372505</v>
      </c>
      <c r="F51" s="290"/>
      <c r="G51" s="345"/>
      <c r="H51" s="291"/>
      <c r="I51" s="290"/>
      <c r="K51" s="343"/>
      <c r="L51" s="290"/>
    </row>
    <row r="52" spans="1:12" ht="18.75" customHeight="1" thickBot="1" x14ac:dyDescent="0.45">
      <c r="A52" s="325" t="s">
        <v>315</v>
      </c>
      <c r="B52" s="326" t="s">
        <v>265</v>
      </c>
      <c r="C52" s="327"/>
      <c r="D52" s="328">
        <f>SUM(D51:D51)</f>
        <v>1302210</v>
      </c>
      <c r="E52" s="329">
        <f t="shared" si="0"/>
        <v>1.2671351417372505</v>
      </c>
      <c r="F52" s="290"/>
      <c r="G52" s="295"/>
      <c r="H52" s="291"/>
      <c r="I52" s="290"/>
      <c r="K52" s="343"/>
      <c r="L52" s="290"/>
    </row>
    <row r="53" spans="1:12" ht="18.75" customHeight="1" x14ac:dyDescent="0.4">
      <c r="F53" s="290"/>
      <c r="G53" s="295"/>
      <c r="H53" s="291"/>
      <c r="I53" s="290"/>
      <c r="K53" s="343"/>
      <c r="L53" s="290"/>
    </row>
    <row r="54" spans="1:12" ht="18.75" customHeight="1" x14ac:dyDescent="0.4">
      <c r="F54" s="290"/>
      <c r="G54" s="295"/>
      <c r="H54" s="291"/>
      <c r="I54" s="290"/>
      <c r="K54" s="343"/>
      <c r="L54" s="290"/>
    </row>
    <row r="55" spans="1:12" ht="18.75" customHeight="1" x14ac:dyDescent="0.4">
      <c r="F55" s="290"/>
      <c r="G55" s="295"/>
      <c r="H55" s="344"/>
      <c r="I55" s="295"/>
      <c r="J55" s="296"/>
      <c r="K55" s="343"/>
      <c r="L55" s="290"/>
    </row>
    <row r="56" spans="1:12" ht="18.75" customHeight="1" x14ac:dyDescent="0.4">
      <c r="A56" s="295"/>
      <c r="B56" s="347"/>
      <c r="C56" s="6"/>
      <c r="D56" s="108"/>
      <c r="E56" s="343"/>
      <c r="F56" s="290"/>
      <c r="G56" s="295"/>
      <c r="H56" s="291"/>
      <c r="I56" s="290"/>
      <c r="K56" s="343"/>
      <c r="L56" s="290"/>
    </row>
    <row r="57" spans="1:12" ht="18.75" customHeight="1" x14ac:dyDescent="0.4">
      <c r="A57" s="295"/>
      <c r="B57" s="347"/>
      <c r="C57" s="6"/>
      <c r="D57" s="108"/>
      <c r="E57" s="343"/>
      <c r="F57" s="290"/>
      <c r="G57" s="295"/>
      <c r="H57" s="291"/>
      <c r="I57" s="290"/>
      <c r="K57" s="343"/>
      <c r="L57" s="290"/>
    </row>
    <row r="58" spans="1:12" ht="13.5" customHeight="1" x14ac:dyDescent="0.4">
      <c r="F58" s="290"/>
      <c r="G58" s="295"/>
      <c r="H58" s="344"/>
      <c r="I58" s="295"/>
      <c r="J58" s="296"/>
      <c r="K58" s="343"/>
      <c r="L58" s="290"/>
    </row>
    <row r="59" spans="1:12" ht="13.5" customHeight="1" x14ac:dyDescent="0.4">
      <c r="A59" s="290"/>
      <c r="B59" s="290"/>
      <c r="C59" s="290"/>
      <c r="E59" s="290"/>
      <c r="F59" s="290"/>
      <c r="G59" s="345"/>
      <c r="H59" s="291"/>
      <c r="I59" s="290"/>
      <c r="K59" s="343"/>
      <c r="L59" s="290"/>
    </row>
    <row r="60" spans="1:12" ht="13.5" customHeight="1" x14ac:dyDescent="0.4">
      <c r="A60" s="290"/>
      <c r="B60" s="290"/>
      <c r="C60" s="290"/>
      <c r="E60" s="290"/>
      <c r="F60" s="290"/>
      <c r="G60" s="290"/>
      <c r="H60" s="291"/>
      <c r="I60" s="290"/>
      <c r="K60" s="290"/>
      <c r="L60" s="290"/>
    </row>
    <row r="61" spans="1:12" ht="13.5" customHeight="1" x14ac:dyDescent="0.4">
      <c r="A61" s="348"/>
      <c r="B61" s="291"/>
      <c r="C61" s="290"/>
      <c r="E61" s="290"/>
      <c r="F61" s="290"/>
      <c r="L61" s="290"/>
    </row>
    <row r="62" spans="1:12" ht="13.5" customHeight="1" x14ac:dyDescent="0.4">
      <c r="A62" s="348"/>
      <c r="F62" s="290"/>
      <c r="L62" s="290"/>
    </row>
    <row r="63" spans="1:12" ht="13.5" customHeight="1" x14ac:dyDescent="0.4">
      <c r="A63" s="348"/>
      <c r="F63" s="290"/>
      <c r="L63" s="290"/>
    </row>
    <row r="64" spans="1:12" ht="13.5" customHeight="1" x14ac:dyDescent="0.4">
      <c r="F64" s="290"/>
      <c r="L64" s="290"/>
    </row>
    <row r="65" spans="6:12" ht="13.5" customHeight="1" x14ac:dyDescent="0.4">
      <c r="F65" s="290"/>
      <c r="L65" s="290"/>
    </row>
    <row r="66" spans="6:12" ht="13.5" customHeight="1" x14ac:dyDescent="0.4">
      <c r="F66" s="290"/>
    </row>
    <row r="67" spans="6:12" ht="13.5" customHeight="1" x14ac:dyDescent="0.4">
      <c r="F67" s="290"/>
    </row>
    <row r="68" spans="6:12" ht="13.5" customHeight="1" x14ac:dyDescent="0.4">
      <c r="F68" s="290"/>
    </row>
    <row r="69" spans="6:12" ht="13.5" customHeight="1" x14ac:dyDescent="0.4">
      <c r="F69" s="290"/>
    </row>
    <row r="70" spans="6:12" ht="13.5" customHeight="1" x14ac:dyDescent="0.4">
      <c r="F70" s="290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B819-43FA-491B-A62A-55415FA93303}">
  <sheetPr>
    <tabColor rgb="FFFFFF00"/>
    <pageSetUpPr fitToPage="1"/>
  </sheetPr>
  <dimension ref="A1:L108"/>
  <sheetViews>
    <sheetView zoomScaleNormal="100" workbookViewId="0">
      <selection activeCell="L65" sqref="L65"/>
    </sheetView>
  </sheetViews>
  <sheetFormatPr defaultRowHeight="18.75" x14ac:dyDescent="0.4"/>
  <cols>
    <col min="1" max="1" width="6.625" style="319" customWidth="1"/>
    <col min="2" max="2" width="7.125" style="342" customWidth="1"/>
    <col min="3" max="3" width="19.125" style="319" customWidth="1"/>
    <col min="4" max="4" width="14.625" style="292" customWidth="1"/>
    <col min="5" max="7" width="6.625" style="319" customWidth="1"/>
    <col min="8" max="8" width="7.125" style="342" customWidth="1"/>
    <col min="9" max="9" width="19.125" style="319" customWidth="1"/>
    <col min="10" max="10" width="14.625" style="292" customWidth="1"/>
    <col min="11" max="11" width="6.625" style="319" customWidth="1"/>
    <col min="12" max="16384" width="9" style="319"/>
  </cols>
  <sheetData>
    <row r="1" spans="1:12" s="290" customFormat="1" ht="15.75" customHeight="1" x14ac:dyDescent="0.4">
      <c r="A1" s="285" t="s">
        <v>353</v>
      </c>
      <c r="B1" s="286"/>
      <c r="C1" s="287"/>
      <c r="D1" s="288"/>
      <c r="E1" s="289"/>
      <c r="H1" s="291"/>
      <c r="J1" s="292"/>
    </row>
    <row r="2" spans="1:12" s="290" customFormat="1" ht="15.75" customHeight="1" x14ac:dyDescent="0.4">
      <c r="A2" s="293"/>
      <c r="B2" s="294"/>
      <c r="C2" s="295"/>
      <c r="D2" s="296"/>
      <c r="E2" s="297"/>
      <c r="H2" s="291"/>
      <c r="J2" s="292"/>
    </row>
    <row r="3" spans="1:12" s="290" customFormat="1" ht="15.75" customHeight="1" x14ac:dyDescent="0.4">
      <c r="A3" s="293" t="s">
        <v>319</v>
      </c>
      <c r="B3" s="294"/>
      <c r="C3" s="295"/>
      <c r="D3" s="296"/>
      <c r="E3" s="297"/>
      <c r="H3" s="291"/>
      <c r="J3" s="292"/>
    </row>
    <row r="4" spans="1:12" s="290" customFormat="1" ht="13.5" customHeight="1" thickBot="1" x14ac:dyDescent="0.45">
      <c r="A4" s="298" t="s">
        <v>1</v>
      </c>
      <c r="B4" s="294"/>
      <c r="C4" s="295"/>
      <c r="D4" s="299"/>
      <c r="E4" s="297" t="s">
        <v>292</v>
      </c>
      <c r="G4" s="298" t="s">
        <v>271</v>
      </c>
      <c r="H4" s="294"/>
      <c r="I4" s="295"/>
      <c r="J4" s="299"/>
      <c r="K4" s="297" t="s">
        <v>292</v>
      </c>
    </row>
    <row r="5" spans="1:12" s="290" customFormat="1" ht="18.75" customHeight="1" thickBot="1" x14ac:dyDescent="0.45">
      <c r="A5" s="300" t="s">
        <v>3</v>
      </c>
      <c r="B5" s="301" t="s">
        <v>4</v>
      </c>
      <c r="C5" s="302" t="s">
        <v>5</v>
      </c>
      <c r="D5" s="303" t="s">
        <v>293</v>
      </c>
      <c r="E5" s="304" t="s">
        <v>294</v>
      </c>
      <c r="G5" s="300" t="s">
        <v>3</v>
      </c>
      <c r="H5" s="301" t="s">
        <v>4</v>
      </c>
      <c r="I5" s="302" t="s">
        <v>5</v>
      </c>
      <c r="J5" s="303" t="s">
        <v>293</v>
      </c>
      <c r="K5" s="304" t="s">
        <v>294</v>
      </c>
    </row>
    <row r="6" spans="1:12" s="290" customFormat="1" ht="18.75" customHeight="1" x14ac:dyDescent="0.4">
      <c r="A6" s="436" t="s">
        <v>11</v>
      </c>
      <c r="B6" s="437"/>
      <c r="C6" s="437"/>
      <c r="D6" s="305">
        <f>D26+D30+D33+D53+D65+D70+D75+D78</f>
        <v>2531037790</v>
      </c>
      <c r="E6" s="306">
        <f>D6/$D$6*100</f>
        <v>100</v>
      </c>
      <c r="F6" s="307"/>
      <c r="G6" s="436" t="s">
        <v>278</v>
      </c>
      <c r="H6" s="437"/>
      <c r="I6" s="437"/>
      <c r="J6" s="305">
        <f>J24+J27+J30+J39+J62+J71+J75</f>
        <v>869580084</v>
      </c>
      <c r="K6" s="306">
        <f>J6/$J$6*100</f>
        <v>100</v>
      </c>
      <c r="L6" s="307"/>
    </row>
    <row r="7" spans="1:12" s="290" customFormat="1" ht="18.75" customHeight="1" x14ac:dyDescent="0.4">
      <c r="A7" s="312"/>
      <c r="B7" s="309"/>
      <c r="C7" s="309"/>
      <c r="D7" s="349"/>
      <c r="E7" s="311"/>
      <c r="G7" s="312"/>
      <c r="H7" s="309"/>
      <c r="I7" s="350"/>
      <c r="J7" s="351"/>
      <c r="K7" s="313"/>
    </row>
    <row r="8" spans="1:12" s="290" customFormat="1" ht="18.75" customHeight="1" x14ac:dyDescent="0.4">
      <c r="A8" s="314" t="s">
        <v>12</v>
      </c>
      <c r="B8" s="315">
        <v>103</v>
      </c>
      <c r="C8" s="352" t="s">
        <v>13</v>
      </c>
      <c r="D8" s="81">
        <v>17639630</v>
      </c>
      <c r="E8" s="313">
        <f>D8/$D$6*100</f>
        <v>0.69693269968916582</v>
      </c>
      <c r="G8" s="314" t="s">
        <v>12</v>
      </c>
      <c r="H8" s="315">
        <v>103</v>
      </c>
      <c r="I8" s="316" t="s">
        <v>13</v>
      </c>
      <c r="J8" s="81">
        <v>40259009</v>
      </c>
      <c r="K8" s="313">
        <f t="shared" ref="K8:K71" si="0">J8/$J$6*100</f>
        <v>4.6297068827533083</v>
      </c>
    </row>
    <row r="9" spans="1:12" s="290" customFormat="1" ht="18.75" customHeight="1" x14ac:dyDescent="0.4">
      <c r="A9" s="318"/>
      <c r="B9" s="315">
        <v>105</v>
      </c>
      <c r="C9" s="352" t="s">
        <v>14</v>
      </c>
      <c r="D9" s="81">
        <v>40087130</v>
      </c>
      <c r="E9" s="313">
        <f t="shared" ref="E9:E74" si="1">D9/$D$6*100</f>
        <v>1.5838218677880742</v>
      </c>
      <c r="G9" s="318"/>
      <c r="H9" s="315">
        <v>105</v>
      </c>
      <c r="I9" s="316" t="s">
        <v>14</v>
      </c>
      <c r="J9" s="81">
        <v>28803890</v>
      </c>
      <c r="K9" s="313">
        <f t="shared" si="0"/>
        <v>3.3123907193808271</v>
      </c>
    </row>
    <row r="10" spans="1:12" s="290" customFormat="1" ht="18.75" customHeight="1" x14ac:dyDescent="0.4">
      <c r="A10" s="318"/>
      <c r="B10" s="315">
        <v>106</v>
      </c>
      <c r="C10" s="352" t="s">
        <v>15</v>
      </c>
      <c r="D10" s="81">
        <v>8063904</v>
      </c>
      <c r="E10" s="313">
        <f t="shared" si="1"/>
        <v>0.31860069540881886</v>
      </c>
      <c r="G10" s="318"/>
      <c r="H10" s="315">
        <v>106</v>
      </c>
      <c r="I10" s="316" t="s">
        <v>15</v>
      </c>
      <c r="J10" s="81">
        <v>343622</v>
      </c>
      <c r="K10" s="313">
        <f t="shared" si="0"/>
        <v>3.9515854413243436E-2</v>
      </c>
    </row>
    <row r="11" spans="1:12" s="290" customFormat="1" ht="18.75" customHeight="1" x14ac:dyDescent="0.4">
      <c r="A11" s="318"/>
      <c r="B11" s="315">
        <v>108</v>
      </c>
      <c r="C11" s="352" t="s">
        <v>17</v>
      </c>
      <c r="D11" s="81">
        <v>81849</v>
      </c>
      <c r="E11" s="313">
        <f t="shared" si="1"/>
        <v>3.2338118507507546E-3</v>
      </c>
      <c r="G11" s="318"/>
      <c r="H11" s="315">
        <v>108</v>
      </c>
      <c r="I11" s="316" t="s">
        <v>17</v>
      </c>
      <c r="J11" s="81">
        <v>1688</v>
      </c>
      <c r="K11" s="313">
        <f t="shared" si="0"/>
        <v>1.9411668126474707E-4</v>
      </c>
    </row>
    <row r="12" spans="1:12" s="290" customFormat="1" ht="18.75" customHeight="1" x14ac:dyDescent="0.4">
      <c r="A12" s="318"/>
      <c r="B12" s="315">
        <v>110</v>
      </c>
      <c r="C12" s="352" t="s">
        <v>18</v>
      </c>
      <c r="D12" s="81">
        <v>4751536</v>
      </c>
      <c r="E12" s="313">
        <f t="shared" si="1"/>
        <v>0.18773074107281504</v>
      </c>
      <c r="G12" s="318"/>
      <c r="H12" s="315">
        <v>110</v>
      </c>
      <c r="I12" s="316" t="s">
        <v>18</v>
      </c>
      <c r="J12" s="81">
        <v>3036673</v>
      </c>
      <c r="K12" s="313">
        <f t="shared" si="0"/>
        <v>0.34921142467195693</v>
      </c>
    </row>
    <row r="13" spans="1:12" s="290" customFormat="1" ht="18.75" customHeight="1" x14ac:dyDescent="0.4">
      <c r="A13" s="318"/>
      <c r="B13" s="315">
        <v>111</v>
      </c>
      <c r="C13" s="352" t="s">
        <v>19</v>
      </c>
      <c r="D13" s="81">
        <v>2853806</v>
      </c>
      <c r="E13" s="313">
        <f t="shared" si="1"/>
        <v>0.11275240580268064</v>
      </c>
      <c r="G13" s="318"/>
      <c r="H13" s="315">
        <v>111</v>
      </c>
      <c r="I13" s="316" t="s">
        <v>19</v>
      </c>
      <c r="J13" s="81">
        <v>35793335</v>
      </c>
      <c r="K13" s="313">
        <f t="shared" si="0"/>
        <v>4.1161631526050453</v>
      </c>
    </row>
    <row r="14" spans="1:12" s="290" customFormat="1" ht="18.75" customHeight="1" x14ac:dyDescent="0.4">
      <c r="A14" s="318"/>
      <c r="B14" s="315">
        <v>112</v>
      </c>
      <c r="C14" s="352" t="s">
        <v>20</v>
      </c>
      <c r="D14" s="81">
        <v>467099</v>
      </c>
      <c r="E14" s="313">
        <f t="shared" si="1"/>
        <v>1.8454841008122599E-2</v>
      </c>
      <c r="G14" s="318"/>
      <c r="H14" s="12">
        <v>112</v>
      </c>
      <c r="I14" s="93" t="s">
        <v>20</v>
      </c>
      <c r="J14" s="81">
        <v>772715</v>
      </c>
      <c r="K14" s="313">
        <f t="shared" si="0"/>
        <v>8.8860705784057498E-2</v>
      </c>
    </row>
    <row r="15" spans="1:12" s="290" customFormat="1" ht="18.75" customHeight="1" x14ac:dyDescent="0.4">
      <c r="A15" s="318"/>
      <c r="B15" s="315">
        <v>113</v>
      </c>
      <c r="C15" s="352" t="s">
        <v>21</v>
      </c>
      <c r="D15" s="81">
        <v>1575280</v>
      </c>
      <c r="E15" s="313">
        <f t="shared" si="1"/>
        <v>6.2238501780726083E-2</v>
      </c>
      <c r="G15" s="318"/>
      <c r="H15" s="315">
        <v>113</v>
      </c>
      <c r="I15" s="316" t="s">
        <v>21</v>
      </c>
      <c r="J15" s="81">
        <v>1555327</v>
      </c>
      <c r="K15" s="313">
        <f t="shared" si="0"/>
        <v>0.17885954710986687</v>
      </c>
    </row>
    <row r="16" spans="1:12" s="290" customFormat="1" ht="18.75" customHeight="1" x14ac:dyDescent="0.4">
      <c r="A16" s="318"/>
      <c r="B16" s="315">
        <v>117</v>
      </c>
      <c r="C16" s="352" t="s">
        <v>23</v>
      </c>
      <c r="D16" s="81">
        <v>412737</v>
      </c>
      <c r="E16" s="313">
        <f t="shared" si="1"/>
        <v>1.6307026375927798E-2</v>
      </c>
      <c r="G16" s="318"/>
      <c r="H16" s="315">
        <v>117</v>
      </c>
      <c r="I16" s="316" t="s">
        <v>23</v>
      </c>
      <c r="J16" s="81">
        <v>1436840</v>
      </c>
      <c r="K16" s="313">
        <f t="shared" si="0"/>
        <v>0.16523377506424125</v>
      </c>
    </row>
    <row r="17" spans="1:12" s="290" customFormat="1" ht="18.75" customHeight="1" x14ac:dyDescent="0.4">
      <c r="A17" s="318"/>
      <c r="B17" s="315">
        <v>118</v>
      </c>
      <c r="C17" s="352" t="s">
        <v>24</v>
      </c>
      <c r="D17" s="81">
        <v>6743656</v>
      </c>
      <c r="E17" s="313">
        <f t="shared" si="1"/>
        <v>0.26643837664707487</v>
      </c>
      <c r="G17" s="318"/>
      <c r="H17" s="315">
        <v>118</v>
      </c>
      <c r="I17" s="316" t="s">
        <v>24</v>
      </c>
      <c r="J17" s="81">
        <v>34607985</v>
      </c>
      <c r="K17" s="313">
        <f t="shared" si="0"/>
        <v>3.9798502330925052</v>
      </c>
    </row>
    <row r="18" spans="1:12" s="290" customFormat="1" ht="18.75" customHeight="1" x14ac:dyDescent="0.4">
      <c r="A18" s="318"/>
      <c r="B18" s="315">
        <v>120</v>
      </c>
      <c r="C18" s="352" t="s">
        <v>320</v>
      </c>
      <c r="D18" s="81">
        <v>7515</v>
      </c>
      <c r="E18" s="313">
        <f t="shared" si="1"/>
        <v>2.9691378096729246E-4</v>
      </c>
      <c r="G18" s="318"/>
      <c r="H18" s="315">
        <v>121</v>
      </c>
      <c r="I18" s="316" t="s">
        <v>26</v>
      </c>
      <c r="J18" s="81">
        <v>11513</v>
      </c>
      <c r="K18" s="313">
        <f t="shared" si="0"/>
        <v>1.3239723645740718E-3</v>
      </c>
    </row>
    <row r="19" spans="1:12" s="290" customFormat="1" ht="18.75" customHeight="1" x14ac:dyDescent="0.4">
      <c r="A19" s="318"/>
      <c r="B19" s="315">
        <v>122</v>
      </c>
      <c r="C19" s="352" t="s">
        <v>27</v>
      </c>
      <c r="D19" s="81">
        <v>32796</v>
      </c>
      <c r="E19" s="313">
        <f t="shared" si="1"/>
        <v>1.29575307526325E-3</v>
      </c>
      <c r="G19" s="318"/>
      <c r="H19" s="315">
        <v>122</v>
      </c>
      <c r="I19" s="316" t="s">
        <v>27</v>
      </c>
      <c r="J19" s="81">
        <v>27261</v>
      </c>
      <c r="K19" s="313">
        <f t="shared" si="0"/>
        <v>3.1349614028188802E-3</v>
      </c>
    </row>
    <row r="20" spans="1:12" s="290" customFormat="1" ht="18.75" customHeight="1" x14ac:dyDescent="0.4">
      <c r="A20" s="318"/>
      <c r="B20" s="315">
        <v>123</v>
      </c>
      <c r="C20" s="352" t="s">
        <v>28</v>
      </c>
      <c r="D20" s="81">
        <v>4478852</v>
      </c>
      <c r="E20" s="313">
        <f t="shared" si="1"/>
        <v>0.17695713662181234</v>
      </c>
      <c r="G20" s="318"/>
      <c r="H20" s="315">
        <v>123</v>
      </c>
      <c r="I20" s="316" t="s">
        <v>28</v>
      </c>
      <c r="J20" s="81">
        <v>6713600</v>
      </c>
      <c r="K20" s="313">
        <f t="shared" si="0"/>
        <v>0.77205080055628328</v>
      </c>
    </row>
    <row r="21" spans="1:12" ht="18.75" customHeight="1" x14ac:dyDescent="0.4">
      <c r="A21" s="318"/>
      <c r="B21" s="315">
        <v>124</v>
      </c>
      <c r="C21" s="352" t="s">
        <v>29</v>
      </c>
      <c r="D21" s="81">
        <v>266142</v>
      </c>
      <c r="E21" s="313">
        <f t="shared" si="1"/>
        <v>1.0515133399094765E-2</v>
      </c>
      <c r="F21" s="290"/>
      <c r="G21" s="318"/>
      <c r="H21" s="315">
        <v>125</v>
      </c>
      <c r="I21" s="316" t="s">
        <v>30</v>
      </c>
      <c r="J21" s="81">
        <v>7993</v>
      </c>
      <c r="K21" s="313">
        <f t="shared" si="0"/>
        <v>9.191792851594334E-4</v>
      </c>
      <c r="L21" s="290"/>
    </row>
    <row r="22" spans="1:12" ht="18.75" customHeight="1" x14ac:dyDescent="0.4">
      <c r="A22" s="318"/>
      <c r="B22" s="315">
        <v>125</v>
      </c>
      <c r="C22" s="352" t="s">
        <v>321</v>
      </c>
      <c r="D22" s="81">
        <v>6116</v>
      </c>
      <c r="E22" s="313">
        <f t="shared" si="1"/>
        <v>2.416400112303341E-4</v>
      </c>
      <c r="F22" s="290"/>
      <c r="G22" s="318"/>
      <c r="H22" s="320"/>
      <c r="I22" s="321" t="s">
        <v>38</v>
      </c>
      <c r="J22" s="322">
        <f>J14+J13+J15+J16+J17+J12+J18+J19</f>
        <v>77241649</v>
      </c>
      <c r="K22" s="323">
        <f t="shared" si="0"/>
        <v>8.882637772095066</v>
      </c>
      <c r="L22" s="290"/>
    </row>
    <row r="23" spans="1:12" ht="18.75" customHeight="1" x14ac:dyDescent="0.4">
      <c r="A23" s="318"/>
      <c r="B23" s="315">
        <v>127</v>
      </c>
      <c r="C23" s="352" t="s">
        <v>32</v>
      </c>
      <c r="D23" s="81">
        <v>4086</v>
      </c>
      <c r="E23" s="313">
        <f t="shared" si="1"/>
        <v>1.6143575635826441E-4</v>
      </c>
      <c r="F23" s="290"/>
      <c r="G23" s="318"/>
      <c r="H23" s="320"/>
      <c r="I23" s="321" t="s">
        <v>279</v>
      </c>
      <c r="J23" s="322">
        <f>J24-J22</f>
        <v>76129802</v>
      </c>
      <c r="K23" s="323">
        <f t="shared" si="0"/>
        <v>8.7547775530700864</v>
      </c>
      <c r="L23" s="290"/>
    </row>
    <row r="24" spans="1:12" ht="18.75" customHeight="1" thickBot="1" x14ac:dyDescent="0.45">
      <c r="A24" s="318"/>
      <c r="B24" s="320"/>
      <c r="C24" s="321" t="s">
        <v>38</v>
      </c>
      <c r="D24" s="322">
        <f>D14+D13+D15+D16+D17+D12+D18+D19</f>
        <v>16844425</v>
      </c>
      <c r="E24" s="323">
        <f>D24/$D$6*100</f>
        <v>0.66551455954357752</v>
      </c>
      <c r="F24" s="290"/>
      <c r="G24" s="325" t="s">
        <v>40</v>
      </c>
      <c r="H24" s="326" t="s">
        <v>41</v>
      </c>
      <c r="I24" s="327"/>
      <c r="J24" s="328">
        <f>SUM(J8:J21)</f>
        <v>153371451</v>
      </c>
      <c r="K24" s="329">
        <f t="shared" si="0"/>
        <v>17.637415325165151</v>
      </c>
      <c r="L24" s="290"/>
    </row>
    <row r="25" spans="1:12" ht="18.75" customHeight="1" x14ac:dyDescent="0.4">
      <c r="A25" s="318"/>
      <c r="B25" s="320"/>
      <c r="C25" s="321" t="s">
        <v>39</v>
      </c>
      <c r="D25" s="322">
        <f>D26-D24</f>
        <v>70627709</v>
      </c>
      <c r="E25" s="323">
        <f t="shared" si="1"/>
        <v>2.7904644205253057</v>
      </c>
      <c r="F25" s="290"/>
      <c r="G25" s="318" t="s">
        <v>42</v>
      </c>
      <c r="H25" s="330">
        <v>601</v>
      </c>
      <c r="I25" s="332" t="s">
        <v>43</v>
      </c>
      <c r="J25" s="88">
        <v>252364</v>
      </c>
      <c r="K25" s="333">
        <f t="shared" si="0"/>
        <v>2.9021363833351087E-2</v>
      </c>
      <c r="L25" s="290"/>
    </row>
    <row r="26" spans="1:12" ht="18.75" customHeight="1" thickBot="1" x14ac:dyDescent="0.45">
      <c r="A26" s="325" t="s">
        <v>295</v>
      </c>
      <c r="B26" s="326" t="s">
        <v>41</v>
      </c>
      <c r="C26" s="327"/>
      <c r="D26" s="328">
        <f>SUM(D8:D23)</f>
        <v>87472134</v>
      </c>
      <c r="E26" s="329">
        <f t="shared" si="1"/>
        <v>3.4559789800688829</v>
      </c>
      <c r="F26" s="290"/>
      <c r="G26" s="318"/>
      <c r="H26" s="315">
        <v>602</v>
      </c>
      <c r="I26" s="316" t="s">
        <v>44</v>
      </c>
      <c r="J26" s="81">
        <v>79503</v>
      </c>
      <c r="K26" s="317">
        <f t="shared" si="0"/>
        <v>9.1426886911085241E-3</v>
      </c>
      <c r="L26" s="290"/>
    </row>
    <row r="27" spans="1:12" ht="18.75" customHeight="1" thickBot="1" x14ac:dyDescent="0.45">
      <c r="A27" s="318" t="s">
        <v>42</v>
      </c>
      <c r="B27" s="330">
        <v>601</v>
      </c>
      <c r="C27" s="332" t="s">
        <v>43</v>
      </c>
      <c r="D27" s="84">
        <v>20400831</v>
      </c>
      <c r="E27" s="333">
        <f t="shared" si="1"/>
        <v>0.80602632961872933</v>
      </c>
      <c r="F27" s="290"/>
      <c r="G27" s="325" t="s">
        <v>66</v>
      </c>
      <c r="H27" s="326" t="s">
        <v>67</v>
      </c>
      <c r="I27" s="327"/>
      <c r="J27" s="328">
        <f>SUM(J25:J26)</f>
        <v>331867</v>
      </c>
      <c r="K27" s="329">
        <f t="shared" si="0"/>
        <v>3.8164052524459612E-2</v>
      </c>
      <c r="L27" s="290"/>
    </row>
    <row r="28" spans="1:12" ht="18.75" customHeight="1" x14ac:dyDescent="0.4">
      <c r="A28" s="318"/>
      <c r="B28" s="315">
        <v>606</v>
      </c>
      <c r="C28" s="316" t="s">
        <v>46</v>
      </c>
      <c r="D28" s="81">
        <v>11176474</v>
      </c>
      <c r="E28" s="317">
        <f t="shared" si="1"/>
        <v>0.44157673362909372</v>
      </c>
      <c r="F28" s="290"/>
      <c r="G28" s="318" t="s">
        <v>68</v>
      </c>
      <c r="H28" s="330">
        <v>302</v>
      </c>
      <c r="I28" s="332" t="s">
        <v>70</v>
      </c>
      <c r="J28" s="88">
        <v>155107</v>
      </c>
      <c r="K28" s="333">
        <f t="shared" si="0"/>
        <v>1.783700004794498E-2</v>
      </c>
      <c r="L28" s="290"/>
    </row>
    <row r="29" spans="1:12" ht="18.75" customHeight="1" x14ac:dyDescent="0.4">
      <c r="A29" s="318"/>
      <c r="B29" s="356">
        <v>625</v>
      </c>
      <c r="C29" s="340" t="s">
        <v>62</v>
      </c>
      <c r="D29" s="270">
        <v>4252420</v>
      </c>
      <c r="E29" s="317">
        <f t="shared" si="1"/>
        <v>0.16801092487836777</v>
      </c>
      <c r="F29" s="290"/>
      <c r="G29" s="318"/>
      <c r="H29" s="315">
        <v>304</v>
      </c>
      <c r="I29" s="316" t="s">
        <v>71</v>
      </c>
      <c r="J29" s="81">
        <v>51203732</v>
      </c>
      <c r="K29" s="317">
        <f t="shared" si="0"/>
        <v>5.8883285096028022</v>
      </c>
      <c r="L29" s="290"/>
    </row>
    <row r="30" spans="1:12" ht="18.75" customHeight="1" thickBot="1" x14ac:dyDescent="0.45">
      <c r="A30" s="325" t="s">
        <v>66</v>
      </c>
      <c r="B30" s="326" t="s">
        <v>67</v>
      </c>
      <c r="C30" s="327"/>
      <c r="D30" s="328">
        <f>SUM(D27:D29)</f>
        <v>35829725</v>
      </c>
      <c r="E30" s="329">
        <f t="shared" si="1"/>
        <v>1.4156139881261907</v>
      </c>
      <c r="F30" s="290"/>
      <c r="G30" s="325" t="s">
        <v>72</v>
      </c>
      <c r="H30" s="326" t="s">
        <v>73</v>
      </c>
      <c r="I30" s="327"/>
      <c r="J30" s="328">
        <f>SUM(J28:J29)</f>
        <v>51358839</v>
      </c>
      <c r="K30" s="329">
        <f t="shared" si="0"/>
        <v>5.9061655096507479</v>
      </c>
      <c r="L30" s="290"/>
    </row>
    <row r="31" spans="1:12" ht="18.75" customHeight="1" x14ac:dyDescent="0.4">
      <c r="A31" s="318" t="s">
        <v>68</v>
      </c>
      <c r="B31" s="330">
        <v>302</v>
      </c>
      <c r="C31" s="331" t="s">
        <v>70</v>
      </c>
      <c r="D31" s="97">
        <v>161180486</v>
      </c>
      <c r="E31" s="333">
        <f t="shared" si="1"/>
        <v>6.3681580194818039</v>
      </c>
      <c r="F31" s="290"/>
      <c r="G31" s="318" t="s">
        <v>74</v>
      </c>
      <c r="H31" s="330">
        <v>305</v>
      </c>
      <c r="I31" s="332" t="s">
        <v>75</v>
      </c>
      <c r="J31" s="84">
        <v>39316468</v>
      </c>
      <c r="K31" s="333">
        <f t="shared" si="0"/>
        <v>4.521316520859969</v>
      </c>
      <c r="L31" s="290"/>
    </row>
    <row r="32" spans="1:12" ht="18.75" customHeight="1" x14ac:dyDescent="0.4">
      <c r="A32" s="318"/>
      <c r="B32" s="315">
        <v>304</v>
      </c>
      <c r="C32" s="332" t="s">
        <v>71</v>
      </c>
      <c r="D32" s="88">
        <v>1962921180</v>
      </c>
      <c r="E32" s="317">
        <f t="shared" si="1"/>
        <v>77.554005228819605</v>
      </c>
      <c r="F32" s="290"/>
      <c r="G32" s="318"/>
      <c r="H32" s="330">
        <v>311</v>
      </c>
      <c r="I32" s="332" t="s">
        <v>81</v>
      </c>
      <c r="J32" s="84">
        <v>8123</v>
      </c>
      <c r="K32" s="333">
        <f t="shared" si="0"/>
        <v>9.3412902956963311E-4</v>
      </c>
      <c r="L32" s="290"/>
    </row>
    <row r="33" spans="1:12" ht="18.75" customHeight="1" thickBot="1" x14ac:dyDescent="0.45">
      <c r="A33" s="325" t="s">
        <v>304</v>
      </c>
      <c r="B33" s="326" t="s">
        <v>73</v>
      </c>
      <c r="C33" s="327"/>
      <c r="D33" s="328">
        <f>SUM(D31:D32)</f>
        <v>2124101666</v>
      </c>
      <c r="E33" s="329">
        <f t="shared" si="1"/>
        <v>83.922163248301402</v>
      </c>
      <c r="F33" s="290"/>
      <c r="G33" s="318"/>
      <c r="H33" s="330">
        <v>312</v>
      </c>
      <c r="I33" s="332" t="s">
        <v>82</v>
      </c>
      <c r="J33" s="84">
        <v>333439</v>
      </c>
      <c r="K33" s="333">
        <f t="shared" si="0"/>
        <v>3.8344829433789099E-2</v>
      </c>
      <c r="L33" s="290"/>
    </row>
    <row r="34" spans="1:12" ht="18.75" customHeight="1" x14ac:dyDescent="0.4">
      <c r="A34" s="338" t="s">
        <v>74</v>
      </c>
      <c r="B34" s="330">
        <v>305</v>
      </c>
      <c r="C34" s="332" t="s">
        <v>75</v>
      </c>
      <c r="D34" s="84">
        <v>70607384</v>
      </c>
      <c r="E34" s="333">
        <f t="shared" si="1"/>
        <v>2.789661390239456</v>
      </c>
      <c r="F34" s="290"/>
      <c r="G34" s="318"/>
      <c r="H34" s="330">
        <v>401</v>
      </c>
      <c r="I34" s="332" t="s">
        <v>107</v>
      </c>
      <c r="J34" s="81">
        <v>20211</v>
      </c>
      <c r="K34" s="333">
        <f t="shared" si="0"/>
        <v>2.3242252636503573E-3</v>
      </c>
      <c r="L34" s="290"/>
    </row>
    <row r="35" spans="1:12" ht="18.75" customHeight="1" x14ac:dyDescent="0.4">
      <c r="A35" s="318"/>
      <c r="B35" s="315">
        <v>306</v>
      </c>
      <c r="C35" s="316" t="s">
        <v>76</v>
      </c>
      <c r="D35" s="81">
        <v>13969989</v>
      </c>
      <c r="E35" s="317">
        <f t="shared" si="1"/>
        <v>0.55194707306207391</v>
      </c>
      <c r="F35" s="290"/>
      <c r="G35" s="318"/>
      <c r="H35" s="330">
        <v>407</v>
      </c>
      <c r="I35" s="332" t="s">
        <v>113</v>
      </c>
      <c r="J35" s="81">
        <v>31784</v>
      </c>
      <c r="K35" s="333">
        <f t="shared" si="0"/>
        <v>3.6550975102599063E-3</v>
      </c>
      <c r="L35" s="290"/>
    </row>
    <row r="36" spans="1:12" ht="18.75" customHeight="1" x14ac:dyDescent="0.4">
      <c r="A36" s="318"/>
      <c r="B36" s="315">
        <v>307</v>
      </c>
      <c r="C36" s="316" t="s">
        <v>77</v>
      </c>
      <c r="D36" s="81">
        <v>5819441</v>
      </c>
      <c r="E36" s="317">
        <f t="shared" si="1"/>
        <v>0.2299231178211685</v>
      </c>
      <c r="F36" s="290"/>
      <c r="G36" s="318"/>
      <c r="H36" s="330">
        <v>409</v>
      </c>
      <c r="I36" s="332" t="s">
        <v>115</v>
      </c>
      <c r="J36" s="81">
        <v>41217</v>
      </c>
      <c r="K36" s="333">
        <f t="shared" si="0"/>
        <v>4.7398739642707825E-3</v>
      </c>
      <c r="L36" s="290"/>
    </row>
    <row r="37" spans="1:12" ht="18.75" customHeight="1" x14ac:dyDescent="0.4">
      <c r="A37" s="318"/>
      <c r="B37" s="12">
        <v>308</v>
      </c>
      <c r="C37" s="93" t="s">
        <v>78</v>
      </c>
      <c r="D37" s="81">
        <v>215964</v>
      </c>
      <c r="E37" s="317">
        <f t="shared" si="1"/>
        <v>8.5326264528037734E-3</v>
      </c>
      <c r="F37" s="290"/>
      <c r="G37" s="318"/>
      <c r="H37" s="315">
        <v>410</v>
      </c>
      <c r="I37" s="316" t="s">
        <v>116</v>
      </c>
      <c r="J37" s="81">
        <v>8068653</v>
      </c>
      <c r="K37" s="317">
        <f t="shared" si="0"/>
        <v>0.927879231419932</v>
      </c>
      <c r="L37" s="290"/>
    </row>
    <row r="38" spans="1:12" ht="18.75" customHeight="1" x14ac:dyDescent="0.4">
      <c r="A38" s="353"/>
      <c r="B38" s="315">
        <v>309</v>
      </c>
      <c r="C38" s="316" t="s">
        <v>79</v>
      </c>
      <c r="D38" s="81">
        <v>3875521</v>
      </c>
      <c r="E38" s="317">
        <f t="shared" si="1"/>
        <v>0.15311983943155585</v>
      </c>
      <c r="F38" s="290"/>
      <c r="G38" s="318"/>
      <c r="H38" s="315">
        <v>413</v>
      </c>
      <c r="I38" s="316" t="s">
        <v>119</v>
      </c>
      <c r="J38" s="81">
        <v>68261</v>
      </c>
      <c r="K38" s="317">
        <f t="shared" si="0"/>
        <v>7.8498807937280226E-3</v>
      </c>
      <c r="L38" s="290"/>
    </row>
    <row r="39" spans="1:12" ht="18.75" customHeight="1" thickBot="1" x14ac:dyDescent="0.45">
      <c r="A39" s="353"/>
      <c r="B39" s="315">
        <v>310</v>
      </c>
      <c r="C39" s="316" t="s">
        <v>80</v>
      </c>
      <c r="D39" s="81">
        <v>3749691</v>
      </c>
      <c r="E39" s="317">
        <f t="shared" si="1"/>
        <v>0.14814836091404229</v>
      </c>
      <c r="F39" s="290"/>
      <c r="G39" s="325" t="s">
        <v>121</v>
      </c>
      <c r="H39" s="326" t="s">
        <v>122</v>
      </c>
      <c r="I39" s="327"/>
      <c r="J39" s="328">
        <f>SUM(J31:J38)</f>
        <v>47888156</v>
      </c>
      <c r="K39" s="329">
        <f t="shared" si="0"/>
        <v>5.507043788275169</v>
      </c>
      <c r="L39" s="290"/>
    </row>
    <row r="40" spans="1:12" ht="18.75" customHeight="1" x14ac:dyDescent="0.4">
      <c r="A40" s="318"/>
      <c r="B40" s="315">
        <v>311</v>
      </c>
      <c r="C40" s="316" t="s">
        <v>81</v>
      </c>
      <c r="D40" s="81">
        <v>10891302</v>
      </c>
      <c r="E40" s="317">
        <f t="shared" si="1"/>
        <v>0.43030973472742973</v>
      </c>
      <c r="F40" s="290"/>
      <c r="G40" s="318" t="s">
        <v>123</v>
      </c>
      <c r="H40" s="315">
        <v>201</v>
      </c>
      <c r="I40" s="397" t="s">
        <v>124</v>
      </c>
      <c r="J40" s="400">
        <v>22345</v>
      </c>
      <c r="K40" s="317">
        <f t="shared" si="0"/>
        <v>2.5696310680454822E-3</v>
      </c>
      <c r="L40" s="290"/>
    </row>
    <row r="41" spans="1:12" ht="18.75" customHeight="1" x14ac:dyDescent="0.4">
      <c r="A41" s="318"/>
      <c r="B41" s="315">
        <v>312</v>
      </c>
      <c r="C41" s="316" t="s">
        <v>82</v>
      </c>
      <c r="D41" s="81">
        <v>19070415</v>
      </c>
      <c r="E41" s="317">
        <f t="shared" si="1"/>
        <v>0.75346227841189206</v>
      </c>
      <c r="F41" s="290"/>
      <c r="G41" s="318"/>
      <c r="H41" s="315">
        <v>202</v>
      </c>
      <c r="I41" s="316" t="s">
        <v>125</v>
      </c>
      <c r="J41" s="88">
        <v>13119</v>
      </c>
      <c r="K41" s="317">
        <f t="shared" si="0"/>
        <v>1.5086592070570008E-3</v>
      </c>
      <c r="L41" s="290"/>
    </row>
    <row r="42" spans="1:12" ht="18.75" customHeight="1" x14ac:dyDescent="0.4">
      <c r="A42" s="318"/>
      <c r="B42" s="315">
        <v>324</v>
      </c>
      <c r="C42" s="316" t="s">
        <v>92</v>
      </c>
      <c r="D42" s="81">
        <v>69187880</v>
      </c>
      <c r="E42" s="317">
        <f t="shared" si="1"/>
        <v>2.7335775180188047</v>
      </c>
      <c r="F42" s="290"/>
      <c r="G42" s="318"/>
      <c r="H42" s="315">
        <v>203</v>
      </c>
      <c r="I42" s="316" t="s">
        <v>126</v>
      </c>
      <c r="J42" s="81">
        <v>37319482</v>
      </c>
      <c r="K42" s="317">
        <f t="shared" si="0"/>
        <v>4.2916670570849922</v>
      </c>
      <c r="L42" s="290"/>
    </row>
    <row r="43" spans="1:12" ht="18.75" customHeight="1" x14ac:dyDescent="0.4">
      <c r="A43" s="318"/>
      <c r="B43" s="315">
        <v>326</v>
      </c>
      <c r="C43" s="316" t="s">
        <v>94</v>
      </c>
      <c r="D43" s="81">
        <v>472159</v>
      </c>
      <c r="E43" s="317">
        <f t="shared" si="1"/>
        <v>1.8654759003025396E-2</v>
      </c>
      <c r="F43" s="290"/>
      <c r="G43" s="318"/>
      <c r="H43" s="315">
        <v>204</v>
      </c>
      <c r="I43" s="316" t="s">
        <v>127</v>
      </c>
      <c r="J43" s="81">
        <v>183450</v>
      </c>
      <c r="K43" s="317">
        <f t="shared" si="0"/>
        <v>2.1096389323470292E-2</v>
      </c>
      <c r="L43" s="290"/>
    </row>
    <row r="44" spans="1:12" ht="18.75" customHeight="1" x14ac:dyDescent="0.4">
      <c r="A44" s="318"/>
      <c r="B44" s="315">
        <v>332</v>
      </c>
      <c r="C44" s="316" t="s">
        <v>100</v>
      </c>
      <c r="D44" s="81">
        <v>17772</v>
      </c>
      <c r="E44" s="317">
        <f t="shared" si="1"/>
        <v>7.0216257023961702E-4</v>
      </c>
      <c r="F44" s="290"/>
      <c r="G44" s="318"/>
      <c r="H44" s="315">
        <v>205</v>
      </c>
      <c r="I44" s="316" t="s">
        <v>128</v>
      </c>
      <c r="J44" s="81">
        <v>31712042</v>
      </c>
      <c r="K44" s="317">
        <f t="shared" si="0"/>
        <v>3.6468224817347585</v>
      </c>
      <c r="L44" s="290"/>
    </row>
    <row r="45" spans="1:12" ht="18.75" customHeight="1" x14ac:dyDescent="0.4">
      <c r="A45" s="318"/>
      <c r="B45" s="315">
        <v>334</v>
      </c>
      <c r="C45" s="316" t="s">
        <v>102</v>
      </c>
      <c r="D45" s="81">
        <v>3469</v>
      </c>
      <c r="E45" s="317">
        <f t="shared" si="1"/>
        <v>1.3705840401537426E-4</v>
      </c>
      <c r="F45" s="290"/>
      <c r="G45" s="318"/>
      <c r="H45" s="315">
        <v>206</v>
      </c>
      <c r="I45" s="316" t="s">
        <v>129</v>
      </c>
      <c r="J45" s="81">
        <v>11523</v>
      </c>
      <c r="K45" s="317">
        <f t="shared" si="0"/>
        <v>1.3251223449133179E-3</v>
      </c>
      <c r="L45" s="290"/>
    </row>
    <row r="46" spans="1:12" ht="18.75" customHeight="1" x14ac:dyDescent="0.4">
      <c r="A46" s="318"/>
      <c r="B46" s="315">
        <v>401</v>
      </c>
      <c r="C46" s="316" t="s">
        <v>107</v>
      </c>
      <c r="D46" s="81">
        <v>28251889</v>
      </c>
      <c r="E46" s="317">
        <f t="shared" si="1"/>
        <v>1.116217589149469</v>
      </c>
      <c r="F46" s="290"/>
      <c r="G46" s="318"/>
      <c r="H46" s="315">
        <v>207</v>
      </c>
      <c r="I46" s="316" t="s">
        <v>130</v>
      </c>
      <c r="J46" s="81">
        <v>449619</v>
      </c>
      <c r="K46" s="317">
        <f t="shared" si="0"/>
        <v>5.1705301015150668E-2</v>
      </c>
      <c r="L46" s="290"/>
    </row>
    <row r="47" spans="1:12" ht="18.75" customHeight="1" x14ac:dyDescent="0.4">
      <c r="A47" s="318"/>
      <c r="B47" s="315">
        <v>406</v>
      </c>
      <c r="C47" s="316" t="s">
        <v>112</v>
      </c>
      <c r="D47" s="81">
        <v>3208796</v>
      </c>
      <c r="E47" s="317">
        <f t="shared" si="1"/>
        <v>0.1267778779391516</v>
      </c>
      <c r="F47" s="290"/>
      <c r="G47" s="318"/>
      <c r="H47" s="315">
        <v>208</v>
      </c>
      <c r="I47" s="316" t="s">
        <v>131</v>
      </c>
      <c r="J47" s="81">
        <v>30293933</v>
      </c>
      <c r="K47" s="317">
        <f t="shared" si="0"/>
        <v>3.4837427348439594</v>
      </c>
      <c r="L47" s="290"/>
    </row>
    <row r="48" spans="1:12" ht="18.75" customHeight="1" x14ac:dyDescent="0.4">
      <c r="A48" s="318"/>
      <c r="B48" s="315">
        <v>407</v>
      </c>
      <c r="C48" s="316" t="s">
        <v>113</v>
      </c>
      <c r="D48" s="81">
        <v>7596841</v>
      </c>
      <c r="E48" s="317">
        <f t="shared" si="1"/>
        <v>0.30014727674216196</v>
      </c>
      <c r="F48" s="290"/>
      <c r="G48" s="318"/>
      <c r="H48" s="315">
        <v>209</v>
      </c>
      <c r="I48" s="316" t="s">
        <v>132</v>
      </c>
      <c r="J48" s="81">
        <v>25754</v>
      </c>
      <c r="K48" s="317">
        <f t="shared" si="0"/>
        <v>2.9616593656944883E-3</v>
      </c>
      <c r="L48" s="290"/>
    </row>
    <row r="49" spans="1:12" ht="18.75" customHeight="1" x14ac:dyDescent="0.4">
      <c r="A49" s="318"/>
      <c r="B49" s="315">
        <v>408</v>
      </c>
      <c r="C49" s="316" t="s">
        <v>114</v>
      </c>
      <c r="D49" s="81">
        <v>4702268</v>
      </c>
      <c r="E49" s="317">
        <f t="shared" si="1"/>
        <v>0.18578418775801842</v>
      </c>
      <c r="F49" s="290"/>
      <c r="G49" s="318"/>
      <c r="H49" s="315">
        <v>210</v>
      </c>
      <c r="I49" s="316" t="s">
        <v>133</v>
      </c>
      <c r="J49" s="81">
        <v>16563810</v>
      </c>
      <c r="K49" s="317">
        <f t="shared" si="0"/>
        <v>1.9048055843008473</v>
      </c>
      <c r="L49" s="290"/>
    </row>
    <row r="50" spans="1:12" ht="18.75" customHeight="1" x14ac:dyDescent="0.4">
      <c r="A50" s="318"/>
      <c r="B50" s="315">
        <v>409</v>
      </c>
      <c r="C50" s="316" t="s">
        <v>115</v>
      </c>
      <c r="D50" s="81">
        <v>15968925</v>
      </c>
      <c r="E50" s="317">
        <f t="shared" si="1"/>
        <v>0.63092400528717507</v>
      </c>
      <c r="F50" s="290"/>
      <c r="G50" s="318"/>
      <c r="H50" s="315">
        <v>213</v>
      </c>
      <c r="I50" s="316" t="s">
        <v>136</v>
      </c>
      <c r="J50" s="81">
        <v>245523483</v>
      </c>
      <c r="K50" s="317">
        <f t="shared" si="0"/>
        <v>28.234717827323191</v>
      </c>
      <c r="L50" s="290"/>
    </row>
    <row r="51" spans="1:12" ht="18.75" customHeight="1" x14ac:dyDescent="0.4">
      <c r="A51" s="318"/>
      <c r="B51" s="315">
        <v>410</v>
      </c>
      <c r="C51" s="316" t="s">
        <v>116</v>
      </c>
      <c r="D51" s="81">
        <v>317082</v>
      </c>
      <c r="E51" s="317">
        <f t="shared" si="1"/>
        <v>1.2527746573076651E-2</v>
      </c>
      <c r="F51" s="290"/>
      <c r="G51" s="318"/>
      <c r="H51" s="315">
        <v>215</v>
      </c>
      <c r="I51" s="316" t="s">
        <v>322</v>
      </c>
      <c r="J51" s="81">
        <v>124700</v>
      </c>
      <c r="K51" s="317">
        <f t="shared" si="0"/>
        <v>1.4340254830399267E-2</v>
      </c>
      <c r="L51" s="290"/>
    </row>
    <row r="52" spans="1:12" ht="18.75" customHeight="1" x14ac:dyDescent="0.4">
      <c r="A52" s="318"/>
      <c r="B52" s="315">
        <v>413</v>
      </c>
      <c r="C52" s="316" t="s">
        <v>119</v>
      </c>
      <c r="D52" s="81">
        <v>12448</v>
      </c>
      <c r="E52" s="317">
        <f t="shared" si="1"/>
        <v>4.9181407125493775E-4</v>
      </c>
      <c r="F52" s="290"/>
      <c r="G52" s="318"/>
      <c r="H52" s="315">
        <v>217</v>
      </c>
      <c r="I52" s="316" t="s">
        <v>138</v>
      </c>
      <c r="J52" s="81">
        <v>15136219</v>
      </c>
      <c r="K52" s="317">
        <f t="shared" si="0"/>
        <v>1.7406354260523751</v>
      </c>
      <c r="L52" s="290"/>
    </row>
    <row r="53" spans="1:12" ht="18.75" customHeight="1" thickBot="1" x14ac:dyDescent="0.45">
      <c r="A53" s="325" t="s">
        <v>310</v>
      </c>
      <c r="B53" s="326" t="s">
        <v>122</v>
      </c>
      <c r="C53" s="327"/>
      <c r="D53" s="328">
        <f>SUM(D34:D52)</f>
        <v>257939236</v>
      </c>
      <c r="E53" s="329">
        <f t="shared" si="1"/>
        <v>10.191046416576814</v>
      </c>
      <c r="F53" s="290"/>
      <c r="G53" s="318"/>
      <c r="H53" s="315">
        <v>218</v>
      </c>
      <c r="I53" s="316" t="s">
        <v>139</v>
      </c>
      <c r="J53" s="81">
        <v>38003464</v>
      </c>
      <c r="K53" s="317">
        <f t="shared" si="0"/>
        <v>4.3703236423248164</v>
      </c>
      <c r="L53" s="290"/>
    </row>
    <row r="54" spans="1:12" ht="18.75" customHeight="1" x14ac:dyDescent="0.4">
      <c r="A54" s="399" t="s">
        <v>123</v>
      </c>
      <c r="B54" s="396" t="s">
        <v>356</v>
      </c>
      <c r="C54" s="397" t="s">
        <v>128</v>
      </c>
      <c r="D54" s="398">
        <v>20792</v>
      </c>
      <c r="E54" s="335">
        <f t="shared" si="1"/>
        <v>8.2148121541875509E-4</v>
      </c>
      <c r="F54" s="290"/>
      <c r="G54" s="318"/>
      <c r="H54" s="315">
        <v>220</v>
      </c>
      <c r="I54" s="316" t="s">
        <v>141</v>
      </c>
      <c r="J54" s="81">
        <v>57602827</v>
      </c>
      <c r="K54" s="317">
        <f t="shared" si="0"/>
        <v>6.6242118534996255</v>
      </c>
      <c r="L54" s="290"/>
    </row>
    <row r="55" spans="1:12" ht="18.75" customHeight="1" x14ac:dyDescent="0.4">
      <c r="A55" s="318"/>
      <c r="B55" s="315">
        <v>207</v>
      </c>
      <c r="C55" s="316" t="s">
        <v>130</v>
      </c>
      <c r="D55" s="81">
        <v>381974</v>
      </c>
      <c r="E55" s="317">
        <f t="shared" si="1"/>
        <v>1.5091596083992092E-2</v>
      </c>
      <c r="F55" s="290"/>
      <c r="G55" s="318"/>
      <c r="H55" s="315">
        <v>222</v>
      </c>
      <c r="I55" s="316" t="s">
        <v>143</v>
      </c>
      <c r="J55" s="81">
        <v>4868524</v>
      </c>
      <c r="K55" s="317">
        <f t="shared" si="0"/>
        <v>0.55987068811479357</v>
      </c>
      <c r="L55" s="290"/>
    </row>
    <row r="56" spans="1:12" ht="18.75" customHeight="1" x14ac:dyDescent="0.4">
      <c r="A56" s="318"/>
      <c r="B56" s="315">
        <v>208</v>
      </c>
      <c r="C56" s="316" t="s">
        <v>131</v>
      </c>
      <c r="D56" s="81">
        <v>639392</v>
      </c>
      <c r="E56" s="317">
        <f t="shared" si="1"/>
        <v>2.526204873456275E-2</v>
      </c>
      <c r="F56" s="290"/>
      <c r="G56" s="318"/>
      <c r="H56" s="315">
        <v>225</v>
      </c>
      <c r="I56" s="316" t="s">
        <v>144</v>
      </c>
      <c r="J56" s="81">
        <v>30786744</v>
      </c>
      <c r="K56" s="317">
        <f t="shared" si="0"/>
        <v>3.5404150309403817</v>
      </c>
      <c r="L56" s="290"/>
    </row>
    <row r="57" spans="1:12" ht="18.75" customHeight="1" x14ac:dyDescent="0.4">
      <c r="A57" s="318"/>
      <c r="B57" s="315">
        <v>213</v>
      </c>
      <c r="C57" s="316" t="s">
        <v>136</v>
      </c>
      <c r="D57" s="81">
        <v>4331575</v>
      </c>
      <c r="E57" s="317">
        <f t="shared" si="1"/>
        <v>0.17113829817610113</v>
      </c>
      <c r="F57" s="290"/>
      <c r="G57" s="318"/>
      <c r="H57" s="315">
        <v>234</v>
      </c>
      <c r="I57" s="316" t="s">
        <v>323</v>
      </c>
      <c r="J57" s="81">
        <v>161811</v>
      </c>
      <c r="K57" s="317">
        <f t="shared" si="0"/>
        <v>1.8607946867375588E-2</v>
      </c>
      <c r="L57" s="290"/>
    </row>
    <row r="58" spans="1:12" ht="18.75" customHeight="1" x14ac:dyDescent="0.4">
      <c r="A58" s="318"/>
      <c r="B58" s="315">
        <v>215</v>
      </c>
      <c r="C58" s="316" t="s">
        <v>137</v>
      </c>
      <c r="D58" s="81">
        <v>14317</v>
      </c>
      <c r="E58" s="317">
        <f t="shared" si="1"/>
        <v>5.6565729901646394E-4</v>
      </c>
      <c r="F58" s="290"/>
      <c r="G58" s="318"/>
      <c r="H58" s="315">
        <v>242</v>
      </c>
      <c r="I58" s="316" t="s">
        <v>150</v>
      </c>
      <c r="J58" s="81">
        <v>287193</v>
      </c>
      <c r="K58" s="317">
        <f t="shared" si="0"/>
        <v>3.3026630356911439E-2</v>
      </c>
      <c r="L58" s="290"/>
    </row>
    <row r="59" spans="1:12" ht="18.75" customHeight="1" x14ac:dyDescent="0.4">
      <c r="A59" s="318"/>
      <c r="B59" s="315">
        <v>217</v>
      </c>
      <c r="C59" s="316" t="s">
        <v>324</v>
      </c>
      <c r="D59" s="81">
        <v>5348321</v>
      </c>
      <c r="E59" s="317">
        <f t="shared" si="1"/>
        <v>0.21130940917322297</v>
      </c>
      <c r="F59" s="290"/>
      <c r="G59" s="318"/>
      <c r="H59" s="320"/>
      <c r="I59" s="321" t="s">
        <v>156</v>
      </c>
      <c r="J59" s="322">
        <f>J42+J43+J46+J47+J48+J49+J50+J52+J53+J54+J55+J56+J58</f>
        <v>477044502</v>
      </c>
      <c r="K59" s="323">
        <f>J59/$J$6*100</f>
        <v>54.85917982454621</v>
      </c>
      <c r="L59" s="290"/>
    </row>
    <row r="60" spans="1:12" ht="18.75" customHeight="1" x14ac:dyDescent="0.4">
      <c r="A60" s="318"/>
      <c r="B60" s="315">
        <v>218</v>
      </c>
      <c r="C60" s="316" t="s">
        <v>139</v>
      </c>
      <c r="D60" s="81">
        <v>9353389</v>
      </c>
      <c r="E60" s="317">
        <f t="shared" si="1"/>
        <v>0.36954758387862713</v>
      </c>
      <c r="F60" s="290"/>
      <c r="G60" s="318"/>
      <c r="H60" s="320"/>
      <c r="I60" s="321" t="s">
        <v>157</v>
      </c>
      <c r="J60" s="322">
        <f>J41+J51</f>
        <v>137819</v>
      </c>
      <c r="K60" s="323">
        <f t="shared" si="0"/>
        <v>1.5848914037456266E-2</v>
      </c>
      <c r="L60" s="290"/>
    </row>
    <row r="61" spans="1:12" ht="18.75" customHeight="1" x14ac:dyDescent="0.4">
      <c r="A61" s="318"/>
      <c r="B61" s="315">
        <v>220</v>
      </c>
      <c r="C61" s="316" t="s">
        <v>141</v>
      </c>
      <c r="D61" s="81">
        <v>4244503</v>
      </c>
      <c r="E61" s="317">
        <f t="shared" si="1"/>
        <v>0.1676981282843667</v>
      </c>
      <c r="F61" s="290"/>
      <c r="G61" s="318"/>
      <c r="H61" s="320"/>
      <c r="I61" s="321" t="s">
        <v>284</v>
      </c>
      <c r="J61" s="322">
        <f>J62-J59-J60</f>
        <v>31907721</v>
      </c>
      <c r="K61" s="323">
        <f>J61/$J$6*100</f>
        <v>3.6693251820150929</v>
      </c>
      <c r="L61" s="290"/>
    </row>
    <row r="62" spans="1:12" ht="18.75" customHeight="1" thickBot="1" x14ac:dyDescent="0.45">
      <c r="A62" s="318"/>
      <c r="B62" s="315">
        <v>234</v>
      </c>
      <c r="C62" s="316" t="s">
        <v>148</v>
      </c>
      <c r="D62" s="81">
        <v>707454</v>
      </c>
      <c r="E62" s="317">
        <f t="shared" si="1"/>
        <v>2.7951143313431126E-2</v>
      </c>
      <c r="F62" s="290"/>
      <c r="G62" s="325" t="s">
        <v>158</v>
      </c>
      <c r="H62" s="326" t="s">
        <v>159</v>
      </c>
      <c r="I62" s="327"/>
      <c r="J62" s="328">
        <f>SUM(J40:J58)</f>
        <v>509090042</v>
      </c>
      <c r="K62" s="329">
        <f>J62/$J$6*100</f>
        <v>58.544353920598759</v>
      </c>
      <c r="L62" s="290"/>
    </row>
    <row r="63" spans="1:12" ht="18.75" customHeight="1" x14ac:dyDescent="0.4">
      <c r="A63" s="318"/>
      <c r="B63" s="320"/>
      <c r="C63" s="321" t="s">
        <v>156</v>
      </c>
      <c r="D63" s="322">
        <f>D55+D56+D57+D60+D61+D59</f>
        <v>24299154</v>
      </c>
      <c r="E63" s="323">
        <f t="shared" si="1"/>
        <v>0.96004706433087272</v>
      </c>
      <c r="F63" s="290"/>
      <c r="G63" s="338" t="s">
        <v>160</v>
      </c>
      <c r="H63" s="330">
        <v>223</v>
      </c>
      <c r="I63" s="332" t="s">
        <v>170</v>
      </c>
      <c r="J63" s="84">
        <v>14161585</v>
      </c>
      <c r="K63" s="333">
        <f t="shared" si="0"/>
        <v>1.6285544322562933</v>
      </c>
      <c r="L63" s="290"/>
    </row>
    <row r="64" spans="1:12" ht="18.75" customHeight="1" x14ac:dyDescent="0.4">
      <c r="A64" s="318"/>
      <c r="B64" s="320"/>
      <c r="C64" s="321" t="s">
        <v>39</v>
      </c>
      <c r="D64" s="322">
        <f>D65-D63</f>
        <v>742563</v>
      </c>
      <c r="E64" s="323">
        <f t="shared" si="1"/>
        <v>2.9338281827866349E-2</v>
      </c>
      <c r="F64" s="290"/>
      <c r="G64" s="318" t="s">
        <v>162</v>
      </c>
      <c r="H64" s="315">
        <v>224</v>
      </c>
      <c r="I64" s="316" t="s">
        <v>171</v>
      </c>
      <c r="J64" s="81">
        <v>257257</v>
      </c>
      <c r="K64" s="317">
        <f t="shared" si="0"/>
        <v>2.9584049213344218E-2</v>
      </c>
      <c r="L64" s="290"/>
    </row>
    <row r="65" spans="1:12" ht="18.75" customHeight="1" thickBot="1" x14ac:dyDescent="0.45">
      <c r="A65" s="325" t="s">
        <v>311</v>
      </c>
      <c r="B65" s="326" t="s">
        <v>159</v>
      </c>
      <c r="C65" s="327"/>
      <c r="D65" s="328">
        <f>SUM(D54:D62)</f>
        <v>25041717</v>
      </c>
      <c r="E65" s="329">
        <f t="shared" si="1"/>
        <v>0.98938534615873908</v>
      </c>
      <c r="F65" s="290"/>
      <c r="G65" s="318"/>
      <c r="H65" s="315">
        <v>227</v>
      </c>
      <c r="I65" s="316" t="s">
        <v>172</v>
      </c>
      <c r="J65" s="81">
        <v>31477997</v>
      </c>
      <c r="K65" s="317">
        <f t="shared" si="0"/>
        <v>3.6199077668848729</v>
      </c>
      <c r="L65" s="290"/>
    </row>
    <row r="66" spans="1:12" ht="18.75" customHeight="1" x14ac:dyDescent="0.4">
      <c r="A66" s="318" t="s">
        <v>160</v>
      </c>
      <c r="B66" s="315">
        <v>223</v>
      </c>
      <c r="C66" s="316" t="s">
        <v>170</v>
      </c>
      <c r="D66" s="84">
        <v>8423</v>
      </c>
      <c r="E66" s="317">
        <f t="shared" si="1"/>
        <v>3.327883934913512E-4</v>
      </c>
      <c r="F66" s="290"/>
      <c r="G66" s="318"/>
      <c r="H66" s="315">
        <v>238</v>
      </c>
      <c r="I66" s="316" t="s">
        <v>179</v>
      </c>
      <c r="J66" s="81">
        <v>359541</v>
      </c>
      <c r="K66" s="317">
        <f t="shared" si="0"/>
        <v>4.1346508115289358E-2</v>
      </c>
      <c r="L66" s="290"/>
    </row>
    <row r="67" spans="1:12" ht="18.75" customHeight="1" x14ac:dyDescent="0.4">
      <c r="A67" s="318" t="s">
        <v>162</v>
      </c>
      <c r="B67" s="315">
        <v>227</v>
      </c>
      <c r="C67" s="316" t="s">
        <v>172</v>
      </c>
      <c r="D67" s="81">
        <v>297394</v>
      </c>
      <c r="E67" s="317">
        <f t="shared" si="1"/>
        <v>1.174988382927305E-2</v>
      </c>
      <c r="F67" s="290"/>
      <c r="G67" s="318"/>
      <c r="H67" s="315">
        <v>245</v>
      </c>
      <c r="I67" s="316" t="s">
        <v>182</v>
      </c>
      <c r="J67" s="81">
        <v>145539</v>
      </c>
      <c r="K67" s="317">
        <f t="shared" si="0"/>
        <v>1.673669885935428E-2</v>
      </c>
      <c r="L67" s="290"/>
    </row>
    <row r="68" spans="1:12" ht="18.75" customHeight="1" x14ac:dyDescent="0.4">
      <c r="A68" s="318"/>
      <c r="B68" s="320"/>
      <c r="C68" s="321" t="s">
        <v>156</v>
      </c>
      <c r="D68" s="322">
        <f>D66</f>
        <v>8423</v>
      </c>
      <c r="E68" s="323">
        <f t="shared" si="1"/>
        <v>3.327883934913512E-4</v>
      </c>
      <c r="F68" s="290"/>
      <c r="G68" s="318"/>
      <c r="H68" s="315">
        <v>246</v>
      </c>
      <c r="I68" s="316" t="s">
        <v>183</v>
      </c>
      <c r="J68" s="81">
        <v>32752564</v>
      </c>
      <c r="K68" s="317">
        <f t="shared" si="0"/>
        <v>3.7664804659900653</v>
      </c>
      <c r="L68" s="290"/>
    </row>
    <row r="69" spans="1:12" ht="18.75" customHeight="1" x14ac:dyDescent="0.4">
      <c r="A69" s="318"/>
      <c r="B69" s="320"/>
      <c r="C69" s="321" t="s">
        <v>184</v>
      </c>
      <c r="D69" s="322">
        <f>D70-D68</f>
        <v>297394</v>
      </c>
      <c r="E69" s="323">
        <f t="shared" si="1"/>
        <v>1.174988382927305E-2</v>
      </c>
      <c r="F69" s="290"/>
      <c r="G69" s="318"/>
      <c r="H69" s="320"/>
      <c r="I69" s="321" t="s">
        <v>285</v>
      </c>
      <c r="J69" s="322">
        <f>+J68+J63+J65+J67</f>
        <v>78537685</v>
      </c>
      <c r="K69" s="323">
        <f t="shared" si="0"/>
        <v>9.0316793639905857</v>
      </c>
      <c r="L69" s="290"/>
    </row>
    <row r="70" spans="1:12" ht="18.75" customHeight="1" thickBot="1" x14ac:dyDescent="0.45">
      <c r="A70" s="325" t="s">
        <v>312</v>
      </c>
      <c r="B70" s="326" t="s">
        <v>186</v>
      </c>
      <c r="C70" s="327"/>
      <c r="D70" s="355">
        <f>SUM(D66:D67)</f>
        <v>305817</v>
      </c>
      <c r="E70" s="329">
        <f t="shared" si="1"/>
        <v>1.2082672222764402E-2</v>
      </c>
      <c r="F70" s="290"/>
      <c r="G70" s="318"/>
      <c r="H70" s="320"/>
      <c r="I70" s="321" t="s">
        <v>279</v>
      </c>
      <c r="J70" s="322">
        <f>J71-J69</f>
        <v>616798</v>
      </c>
      <c r="K70" s="323">
        <f>J70/$J$6*100</f>
        <v>7.093055732863357E-2</v>
      </c>
      <c r="L70" s="290"/>
    </row>
    <row r="71" spans="1:12" ht="18.75" customHeight="1" thickBot="1" x14ac:dyDescent="0.45">
      <c r="A71" s="318" t="s">
        <v>187</v>
      </c>
      <c r="B71" s="28">
        <v>137</v>
      </c>
      <c r="C71" s="96" t="s">
        <v>191</v>
      </c>
      <c r="D71" s="97">
        <v>39839</v>
      </c>
      <c r="E71" s="333">
        <f t="shared" si="1"/>
        <v>1.5740183792356574E-3</v>
      </c>
      <c r="F71" s="290"/>
      <c r="G71" s="325" t="s">
        <v>286</v>
      </c>
      <c r="H71" s="326" t="s">
        <v>186</v>
      </c>
      <c r="I71" s="354"/>
      <c r="J71" s="328">
        <f>SUM(J63:J68)</f>
        <v>79154483</v>
      </c>
      <c r="K71" s="329">
        <f t="shared" si="0"/>
        <v>9.1026099213192193</v>
      </c>
      <c r="L71" s="290"/>
    </row>
    <row r="72" spans="1:12" ht="18.75" customHeight="1" x14ac:dyDescent="0.4">
      <c r="A72" s="318"/>
      <c r="B72" s="28">
        <v>140</v>
      </c>
      <c r="C72" s="96" t="s">
        <v>193</v>
      </c>
      <c r="D72" s="84">
        <v>13342</v>
      </c>
      <c r="E72" s="333">
        <f t="shared" si="1"/>
        <v>5.2713555098677528E-4</v>
      </c>
      <c r="F72" s="290"/>
      <c r="G72" s="318" t="s">
        <v>204</v>
      </c>
      <c r="H72" s="330">
        <v>501</v>
      </c>
      <c r="I72" s="332" t="s">
        <v>205</v>
      </c>
      <c r="J72" s="88">
        <v>582847</v>
      </c>
      <c r="K72" s="333">
        <f>J72/$J$6*100</f>
        <v>6.7026259078859021E-2</v>
      </c>
      <c r="L72" s="290"/>
    </row>
    <row r="73" spans="1:12" ht="18.75" customHeight="1" x14ac:dyDescent="0.4">
      <c r="A73" s="318"/>
      <c r="B73" s="315">
        <v>143</v>
      </c>
      <c r="C73" s="316" t="s">
        <v>195</v>
      </c>
      <c r="D73" s="81">
        <v>19728</v>
      </c>
      <c r="E73" s="333">
        <f t="shared" si="1"/>
        <v>7.7944312320994626E-4</v>
      </c>
      <c r="F73" s="290"/>
      <c r="G73" s="318"/>
      <c r="H73" s="315">
        <v>509</v>
      </c>
      <c r="I73" s="316" t="s">
        <v>213</v>
      </c>
      <c r="J73" s="81">
        <v>523583</v>
      </c>
      <c r="K73" s="317">
        <f>J73/$J$6*100</f>
        <v>6.0211015596350753E-2</v>
      </c>
      <c r="L73" s="290"/>
    </row>
    <row r="74" spans="1:12" ht="18.75" customHeight="1" x14ac:dyDescent="0.4">
      <c r="A74" s="318"/>
      <c r="B74" s="356">
        <v>147</v>
      </c>
      <c r="C74" s="340" t="s">
        <v>199</v>
      </c>
      <c r="D74" s="81">
        <v>7028</v>
      </c>
      <c r="E74" s="333">
        <f t="shared" si="1"/>
        <v>2.7767266169502746E-4</v>
      </c>
      <c r="F74" s="290"/>
      <c r="G74" s="318"/>
      <c r="H74" s="315">
        <v>551</v>
      </c>
      <c r="I74" s="316" t="s">
        <v>255</v>
      </c>
      <c r="J74" s="81">
        <v>27278816</v>
      </c>
      <c r="K74" s="317">
        <f>J74/$J$6*100</f>
        <v>3.1370102077912811</v>
      </c>
      <c r="L74" s="290"/>
    </row>
    <row r="75" spans="1:12" ht="18.75" customHeight="1" thickBot="1" x14ac:dyDescent="0.45">
      <c r="A75" s="337" t="s">
        <v>313</v>
      </c>
      <c r="B75" s="326" t="s">
        <v>203</v>
      </c>
      <c r="C75" s="327"/>
      <c r="D75" s="328">
        <f>SUM(D71:D74)</f>
        <v>79937</v>
      </c>
      <c r="E75" s="329">
        <f t="shared" ref="E75:E78" si="2">D75/$D$6*100</f>
        <v>3.1582697151274065E-3</v>
      </c>
      <c r="F75" s="290"/>
      <c r="G75" s="325" t="s">
        <v>264</v>
      </c>
      <c r="H75" s="326" t="s">
        <v>265</v>
      </c>
      <c r="I75" s="327"/>
      <c r="J75" s="328">
        <f>SUM(J72:J74)</f>
        <v>28385246</v>
      </c>
      <c r="K75" s="329">
        <f>J75/$J$6*100</f>
        <v>3.2642474824664909</v>
      </c>
      <c r="L75" s="290"/>
    </row>
    <row r="76" spans="1:12" ht="18.75" customHeight="1" x14ac:dyDescent="0.4">
      <c r="A76" s="338" t="s">
        <v>204</v>
      </c>
      <c r="B76" s="330">
        <v>501</v>
      </c>
      <c r="C76" s="331" t="s">
        <v>205</v>
      </c>
      <c r="D76" s="84">
        <v>25751</v>
      </c>
      <c r="E76" s="357">
        <f t="shared" si="2"/>
        <v>1.0174087523205253E-3</v>
      </c>
      <c r="F76" s="290"/>
      <c r="G76" s="290"/>
      <c r="H76" s="290"/>
      <c r="I76" s="290"/>
      <c r="K76" s="290"/>
      <c r="L76" s="290"/>
    </row>
    <row r="77" spans="1:12" ht="18.75" customHeight="1" x14ac:dyDescent="0.4">
      <c r="A77" s="318"/>
      <c r="B77" s="315">
        <v>551</v>
      </c>
      <c r="C77" s="316" t="s">
        <v>255</v>
      </c>
      <c r="D77" s="81">
        <v>241807</v>
      </c>
      <c r="E77" s="313">
        <f t="shared" si="2"/>
        <v>9.5536700777588933E-3</v>
      </c>
      <c r="F77" s="358"/>
      <c r="G77" s="290"/>
      <c r="H77" s="290"/>
      <c r="I77" s="290"/>
      <c r="K77" s="290"/>
      <c r="L77" s="290"/>
    </row>
    <row r="78" spans="1:12" ht="18.75" customHeight="1" thickBot="1" x14ac:dyDescent="0.45">
      <c r="A78" s="325" t="s">
        <v>315</v>
      </c>
      <c r="B78" s="326" t="s">
        <v>265</v>
      </c>
      <c r="C78" s="327"/>
      <c r="D78" s="328">
        <f>SUM(D76:D77)</f>
        <v>267558</v>
      </c>
      <c r="E78" s="329">
        <f t="shared" si="2"/>
        <v>1.057107883007942E-2</v>
      </c>
      <c r="F78" s="290"/>
      <c r="G78" s="345"/>
      <c r="H78" s="291"/>
      <c r="I78" s="290"/>
      <c r="K78" s="343"/>
      <c r="L78" s="290"/>
    </row>
    <row r="79" spans="1:12" ht="18.75" customHeight="1" x14ac:dyDescent="0.4">
      <c r="A79" s="359"/>
      <c r="B79" s="98"/>
      <c r="C79" s="99"/>
      <c r="D79" s="100"/>
      <c r="E79" s="360"/>
      <c r="F79" s="290"/>
      <c r="G79" s="295"/>
      <c r="H79" s="291"/>
      <c r="I79" s="290"/>
      <c r="K79" s="343"/>
      <c r="L79" s="290"/>
    </row>
    <row r="80" spans="1:12" ht="18.75" customHeight="1" x14ac:dyDescent="0.4">
      <c r="F80" s="290"/>
      <c r="G80" s="295"/>
      <c r="H80" s="344"/>
      <c r="I80" s="295"/>
      <c r="J80" s="296"/>
      <c r="K80" s="343"/>
      <c r="L80" s="290"/>
    </row>
    <row r="81" spans="1:12" ht="18.75" customHeight="1" x14ac:dyDescent="0.4">
      <c r="F81" s="290"/>
      <c r="G81" s="295"/>
      <c r="H81" s="344"/>
      <c r="I81" s="295"/>
      <c r="J81" s="296"/>
      <c r="K81" s="343"/>
      <c r="L81" s="290"/>
    </row>
    <row r="82" spans="1:12" ht="18.75" customHeight="1" x14ac:dyDescent="0.4">
      <c r="A82" s="295"/>
      <c r="B82" s="291"/>
      <c r="C82" s="290"/>
      <c r="D82" s="108"/>
      <c r="E82" s="343"/>
      <c r="F82" s="290"/>
      <c r="G82" s="295"/>
      <c r="H82" s="344"/>
      <c r="I82" s="295"/>
      <c r="J82" s="296"/>
      <c r="K82" s="343"/>
      <c r="L82" s="290"/>
    </row>
    <row r="83" spans="1:12" ht="18.75" customHeight="1" x14ac:dyDescent="0.4">
      <c r="F83" s="290"/>
      <c r="G83" s="295"/>
      <c r="H83" s="344"/>
      <c r="I83" s="295"/>
      <c r="J83" s="296"/>
      <c r="K83" s="343"/>
      <c r="L83" s="290"/>
    </row>
    <row r="84" spans="1:12" ht="18.75" customHeight="1" x14ac:dyDescent="0.4">
      <c r="F84" s="290"/>
      <c r="G84" s="295"/>
      <c r="H84" s="291"/>
      <c r="I84" s="290"/>
      <c r="K84" s="343"/>
      <c r="L84" s="290"/>
    </row>
    <row r="85" spans="1:12" ht="18.75" customHeight="1" x14ac:dyDescent="0.4">
      <c r="F85" s="290"/>
      <c r="G85" s="295"/>
      <c r="H85" s="344"/>
      <c r="I85" s="295"/>
      <c r="J85" s="296"/>
      <c r="K85" s="343"/>
      <c r="L85" s="290"/>
    </row>
    <row r="86" spans="1:12" ht="13.5" customHeight="1" x14ac:dyDescent="0.4">
      <c r="F86" s="290"/>
      <c r="G86" s="295"/>
      <c r="H86" s="291"/>
      <c r="I86" s="290"/>
      <c r="K86" s="343"/>
      <c r="L86" s="290"/>
    </row>
    <row r="87" spans="1:12" ht="13.5" customHeight="1" x14ac:dyDescent="0.4">
      <c r="F87" s="290"/>
      <c r="G87" s="295"/>
      <c r="H87" s="291"/>
      <c r="I87" s="290"/>
      <c r="K87" s="343"/>
      <c r="L87" s="290"/>
    </row>
    <row r="88" spans="1:12" ht="13.5" customHeight="1" x14ac:dyDescent="0.4">
      <c r="F88" s="290"/>
      <c r="G88" s="295"/>
      <c r="H88" s="291"/>
      <c r="I88" s="290"/>
      <c r="K88" s="343"/>
      <c r="L88" s="290"/>
    </row>
    <row r="89" spans="1:12" ht="13.5" customHeight="1" x14ac:dyDescent="0.4">
      <c r="A89" s="295"/>
      <c r="B89" s="291"/>
      <c r="C89" s="290"/>
      <c r="D89" s="108"/>
      <c r="E89" s="343"/>
      <c r="F89" s="290"/>
      <c r="G89" s="295"/>
      <c r="H89" s="291"/>
      <c r="I89" s="290"/>
      <c r="K89" s="343"/>
      <c r="L89" s="290"/>
    </row>
    <row r="90" spans="1:12" ht="13.5" customHeight="1" x14ac:dyDescent="0.4">
      <c r="A90" s="295"/>
      <c r="B90" s="291"/>
      <c r="C90" s="290"/>
      <c r="D90" s="108"/>
      <c r="E90" s="343"/>
      <c r="F90" s="290"/>
      <c r="G90" s="295"/>
      <c r="H90" s="291"/>
      <c r="I90" s="290"/>
      <c r="K90" s="343"/>
      <c r="L90" s="290"/>
    </row>
    <row r="91" spans="1:12" ht="13.5" customHeight="1" x14ac:dyDescent="0.4">
      <c r="F91" s="290"/>
      <c r="G91" s="295"/>
      <c r="H91" s="291"/>
      <c r="I91" s="290"/>
      <c r="K91" s="343"/>
      <c r="L91" s="290"/>
    </row>
    <row r="92" spans="1:12" ht="13.5" customHeight="1" x14ac:dyDescent="0.4">
      <c r="A92" s="290"/>
      <c r="B92" s="290"/>
      <c r="C92" s="290"/>
      <c r="E92" s="290"/>
      <c r="F92" s="290"/>
      <c r="G92" s="295"/>
      <c r="H92" s="344"/>
      <c r="I92" s="295"/>
      <c r="J92" s="296"/>
      <c r="K92" s="343"/>
      <c r="L92" s="290"/>
    </row>
    <row r="93" spans="1:12" ht="13.5" customHeight="1" x14ac:dyDescent="0.4">
      <c r="A93" s="290"/>
      <c r="B93" s="290"/>
      <c r="C93" s="290"/>
      <c r="E93" s="290"/>
      <c r="F93" s="290"/>
      <c r="G93" s="345"/>
      <c r="H93" s="291"/>
      <c r="I93" s="290"/>
      <c r="K93" s="343"/>
      <c r="L93" s="290"/>
    </row>
    <row r="94" spans="1:12" ht="13.5" customHeight="1" x14ac:dyDescent="0.4">
      <c r="A94" s="290"/>
      <c r="B94" s="290"/>
      <c r="C94" s="290"/>
      <c r="E94" s="290"/>
      <c r="F94" s="290"/>
      <c r="G94" s="345"/>
      <c r="H94" s="291"/>
      <c r="I94" s="290"/>
      <c r="K94" s="343"/>
      <c r="L94" s="290"/>
    </row>
    <row r="95" spans="1:12" ht="13.5" customHeight="1" x14ac:dyDescent="0.4">
      <c r="A95" s="290"/>
      <c r="B95" s="291"/>
      <c r="C95" s="290"/>
      <c r="E95" s="290"/>
      <c r="F95" s="290"/>
      <c r="G95" s="290"/>
      <c r="H95" s="291"/>
      <c r="I95" s="290"/>
      <c r="K95" s="290"/>
      <c r="L95" s="290"/>
    </row>
    <row r="96" spans="1:12" ht="13.5" customHeight="1" x14ac:dyDescent="0.4">
      <c r="F96" s="290"/>
      <c r="G96" s="290"/>
      <c r="H96" s="291"/>
      <c r="I96" s="290"/>
      <c r="K96" s="290"/>
      <c r="L96" s="290"/>
    </row>
    <row r="97" spans="6:12" ht="13.5" customHeight="1" x14ac:dyDescent="0.4">
      <c r="F97" s="290"/>
      <c r="G97" s="290"/>
      <c r="H97" s="291"/>
      <c r="I97" s="290"/>
      <c r="K97" s="290"/>
      <c r="L97" s="290"/>
    </row>
    <row r="98" spans="6:12" ht="13.5" customHeight="1" x14ac:dyDescent="0.4">
      <c r="F98" s="290"/>
      <c r="G98" s="290"/>
      <c r="H98" s="291"/>
      <c r="I98" s="290"/>
      <c r="K98" s="290"/>
      <c r="L98" s="290"/>
    </row>
    <row r="99" spans="6:12" ht="13.5" customHeight="1" x14ac:dyDescent="0.4">
      <c r="F99" s="290"/>
      <c r="G99" s="290"/>
      <c r="H99" s="291"/>
      <c r="I99" s="290"/>
      <c r="K99" s="290"/>
      <c r="L99" s="290"/>
    </row>
    <row r="100" spans="6:12" ht="13.5" customHeight="1" x14ac:dyDescent="0.4">
      <c r="F100" s="290"/>
      <c r="G100" s="290"/>
      <c r="H100" s="291"/>
      <c r="I100" s="290"/>
      <c r="K100" s="290"/>
      <c r="L100" s="290"/>
    </row>
    <row r="101" spans="6:12" ht="13.5" customHeight="1" x14ac:dyDescent="0.4">
      <c r="F101" s="290"/>
      <c r="G101" s="290"/>
      <c r="H101" s="291"/>
      <c r="I101" s="290"/>
      <c r="K101" s="290"/>
      <c r="L101" s="290"/>
    </row>
    <row r="102" spans="6:12" ht="13.5" customHeight="1" x14ac:dyDescent="0.4">
      <c r="F102" s="290"/>
      <c r="G102" s="290"/>
      <c r="H102" s="291"/>
      <c r="I102" s="290"/>
      <c r="K102" s="290"/>
      <c r="L102" s="290"/>
    </row>
    <row r="103" spans="6:12" ht="13.5" customHeight="1" x14ac:dyDescent="0.4">
      <c r="F103" s="290"/>
      <c r="G103" s="290"/>
      <c r="H103" s="291"/>
      <c r="I103" s="290"/>
      <c r="K103" s="290"/>
      <c r="L103" s="290"/>
    </row>
    <row r="104" spans="6:12" ht="13.5" customHeight="1" x14ac:dyDescent="0.4">
      <c r="F104" s="290"/>
      <c r="G104" s="290"/>
      <c r="H104" s="291"/>
      <c r="I104" s="290"/>
      <c r="K104" s="290"/>
      <c r="L104" s="290"/>
    </row>
    <row r="105" spans="6:12" ht="13.5" customHeight="1" x14ac:dyDescent="0.4">
      <c r="F105" s="290"/>
      <c r="G105" s="290"/>
      <c r="H105" s="291"/>
      <c r="I105" s="290"/>
      <c r="K105" s="290"/>
      <c r="L105" s="290"/>
    </row>
    <row r="106" spans="6:12" ht="13.5" customHeight="1" x14ac:dyDescent="0.4">
      <c r="F106" s="290"/>
      <c r="L106" s="290"/>
    </row>
    <row r="107" spans="6:12" ht="13.5" customHeight="1" x14ac:dyDescent="0.4">
      <c r="F107" s="290"/>
      <c r="L107" s="290"/>
    </row>
    <row r="108" spans="6:12" ht="13.5" customHeight="1" x14ac:dyDescent="0.4">
      <c r="F108" s="290"/>
      <c r="L108" s="290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215EE-7620-469B-B535-8A94834C394C}">
  <sheetPr>
    <tabColor rgb="FFFFFF00"/>
    <pageSetUpPr fitToPage="1"/>
  </sheetPr>
  <dimension ref="A1:O213"/>
  <sheetViews>
    <sheetView zoomScaleNormal="100" zoomScaleSheetLayoutView="100" workbookViewId="0">
      <selection activeCell="J93" sqref="J93"/>
    </sheetView>
  </sheetViews>
  <sheetFormatPr defaultRowHeight="18.75" x14ac:dyDescent="0.4"/>
  <cols>
    <col min="1" max="1" width="6.625" style="319" customWidth="1"/>
    <col min="2" max="2" width="7.125" style="342" customWidth="1"/>
    <col min="3" max="3" width="19.125" style="319" customWidth="1"/>
    <col min="4" max="4" width="14.625" style="292" customWidth="1"/>
    <col min="5" max="7" width="6.625" style="319" customWidth="1"/>
    <col min="8" max="8" width="7.125" style="342" customWidth="1"/>
    <col min="9" max="9" width="19.125" style="319" customWidth="1"/>
    <col min="10" max="10" width="14.625" style="292" customWidth="1"/>
    <col min="11" max="11" width="6.625" style="319" customWidth="1"/>
    <col min="12" max="16384" width="9" style="319"/>
  </cols>
  <sheetData>
    <row r="1" spans="1:11" ht="15.75" customHeight="1" x14ac:dyDescent="0.4">
      <c r="A1" s="285" t="s">
        <v>353</v>
      </c>
      <c r="B1" s="286"/>
      <c r="C1" s="287"/>
      <c r="D1" s="288"/>
      <c r="E1" s="289"/>
      <c r="F1" s="290"/>
      <c r="G1" s="290"/>
      <c r="H1" s="291"/>
      <c r="I1" s="290"/>
      <c r="K1" s="290"/>
    </row>
    <row r="2" spans="1:11" ht="15.75" customHeight="1" x14ac:dyDescent="0.4">
      <c r="A2" s="293"/>
      <c r="B2" s="294"/>
      <c r="C2" s="295"/>
      <c r="D2" s="296"/>
      <c r="E2" s="297"/>
      <c r="F2" s="290"/>
      <c r="G2" s="290"/>
      <c r="H2" s="291"/>
      <c r="I2" s="290"/>
      <c r="K2" s="290"/>
    </row>
    <row r="3" spans="1:11" ht="15.75" customHeight="1" x14ac:dyDescent="0.4">
      <c r="A3" s="293" t="s">
        <v>325</v>
      </c>
      <c r="B3" s="294"/>
      <c r="C3" s="295"/>
      <c r="D3" s="296"/>
      <c r="E3" s="297"/>
      <c r="F3" s="290"/>
      <c r="G3" s="290"/>
      <c r="H3" s="291"/>
      <c r="I3" s="290"/>
      <c r="K3" s="290"/>
    </row>
    <row r="4" spans="1:11" ht="13.5" customHeight="1" thickBot="1" x14ac:dyDescent="0.45">
      <c r="A4" s="298" t="s">
        <v>1</v>
      </c>
      <c r="B4" s="294"/>
      <c r="C4" s="295"/>
      <c r="D4" s="299"/>
      <c r="E4" s="297" t="s">
        <v>292</v>
      </c>
      <c r="F4" s="290"/>
      <c r="G4" s="298" t="s">
        <v>271</v>
      </c>
      <c r="H4" s="294"/>
      <c r="I4" s="295"/>
      <c r="J4" s="299"/>
      <c r="K4" s="297" t="s">
        <v>292</v>
      </c>
    </row>
    <row r="5" spans="1:11" ht="18.75" customHeight="1" thickBot="1" x14ac:dyDescent="0.45">
      <c r="A5" s="300" t="s">
        <v>3</v>
      </c>
      <c r="B5" s="301" t="s">
        <v>4</v>
      </c>
      <c r="C5" s="302" t="s">
        <v>5</v>
      </c>
      <c r="D5" s="303" t="s">
        <v>293</v>
      </c>
      <c r="E5" s="304" t="s">
        <v>294</v>
      </c>
      <c r="F5" s="290"/>
      <c r="G5" s="300" t="s">
        <v>3</v>
      </c>
      <c r="H5" s="301" t="s">
        <v>4</v>
      </c>
      <c r="I5" s="302" t="s">
        <v>5</v>
      </c>
      <c r="J5" s="303" t="s">
        <v>293</v>
      </c>
      <c r="K5" s="304" t="s">
        <v>294</v>
      </c>
    </row>
    <row r="6" spans="1:11" ht="18.75" customHeight="1" x14ac:dyDescent="0.4">
      <c r="A6" s="436" t="s">
        <v>11</v>
      </c>
      <c r="B6" s="437"/>
      <c r="C6" s="437"/>
      <c r="D6" s="305">
        <f>D35+D50+D54+D89+D124+D147+D160+D200</f>
        <v>1319976392</v>
      </c>
      <c r="E6" s="306">
        <f>D6/$D$6*100</f>
        <v>100</v>
      </c>
      <c r="F6" s="307"/>
      <c r="G6" s="436" t="s">
        <v>278</v>
      </c>
      <c r="H6" s="437"/>
      <c r="I6" s="437"/>
      <c r="J6" s="305">
        <f>J32+J36+J39+J60+J92+J114+J126+J148</f>
        <v>1014929247</v>
      </c>
      <c r="K6" s="306">
        <f>J6/$J$6*100</f>
        <v>100</v>
      </c>
    </row>
    <row r="7" spans="1:11" ht="18.75" customHeight="1" x14ac:dyDescent="0.4">
      <c r="A7" s="312"/>
      <c r="B7" s="309"/>
      <c r="C7" s="309"/>
      <c r="D7" s="310"/>
      <c r="E7" s="311"/>
      <c r="F7" s="290"/>
      <c r="G7" s="312"/>
      <c r="H7" s="309"/>
      <c r="I7" s="309"/>
      <c r="J7" s="310"/>
      <c r="K7" s="313"/>
    </row>
    <row r="8" spans="1:11" ht="18.75" customHeight="1" x14ac:dyDescent="0.4">
      <c r="A8" s="314" t="s">
        <v>12</v>
      </c>
      <c r="B8" s="315">
        <v>103</v>
      </c>
      <c r="C8" s="316" t="s">
        <v>13</v>
      </c>
      <c r="D8" s="81">
        <v>59821065</v>
      </c>
      <c r="E8" s="317">
        <f>D8/$D$6*100</f>
        <v>4.5319799174105233</v>
      </c>
      <c r="F8" s="290"/>
      <c r="G8" s="314" t="s">
        <v>12</v>
      </c>
      <c r="H8" s="315" t="s">
        <v>357</v>
      </c>
      <c r="I8" s="316" t="s">
        <v>13</v>
      </c>
      <c r="J8" s="81">
        <v>40383834</v>
      </c>
      <c r="K8" s="317">
        <f>J8/$J$6*100</f>
        <v>3.9789802214656249</v>
      </c>
    </row>
    <row r="9" spans="1:11" ht="18.75" customHeight="1" x14ac:dyDescent="0.4">
      <c r="A9" s="318"/>
      <c r="B9" s="315">
        <v>105</v>
      </c>
      <c r="C9" s="316" t="s">
        <v>14</v>
      </c>
      <c r="D9" s="81">
        <v>231584299</v>
      </c>
      <c r="E9" s="317">
        <f t="shared" ref="E9:E73" si="0">D9/$D$6*100</f>
        <v>17.54457885789218</v>
      </c>
      <c r="F9" s="290"/>
      <c r="G9" s="318"/>
      <c r="H9" s="315" t="s">
        <v>358</v>
      </c>
      <c r="I9" s="316" t="s">
        <v>14</v>
      </c>
      <c r="J9" s="81">
        <v>105242589</v>
      </c>
      <c r="K9" s="317">
        <f t="shared" ref="K9:K76" si="1">J9/$J$6*100</f>
        <v>10.369450807638417</v>
      </c>
    </row>
    <row r="10" spans="1:11" ht="18.75" customHeight="1" x14ac:dyDescent="0.4">
      <c r="A10" s="318"/>
      <c r="B10" s="315">
        <v>106</v>
      </c>
      <c r="C10" s="316" t="s">
        <v>15</v>
      </c>
      <c r="D10" s="81">
        <v>83676961</v>
      </c>
      <c r="E10" s="317">
        <f t="shared" si="0"/>
        <v>6.3392770891314552</v>
      </c>
      <c r="F10" s="290"/>
      <c r="G10" s="318"/>
      <c r="H10" s="315" t="s">
        <v>359</v>
      </c>
      <c r="I10" s="316" t="s">
        <v>15</v>
      </c>
      <c r="J10" s="81">
        <v>74766678</v>
      </c>
      <c r="K10" s="317">
        <f t="shared" si="1"/>
        <v>7.3666886850488016</v>
      </c>
    </row>
    <row r="11" spans="1:11" ht="18.75" customHeight="1" x14ac:dyDescent="0.4">
      <c r="A11" s="318"/>
      <c r="B11" s="315">
        <v>107</v>
      </c>
      <c r="C11" s="316" t="s">
        <v>16</v>
      </c>
      <c r="D11" s="81">
        <v>65320</v>
      </c>
      <c r="E11" s="317">
        <f t="shared" si="0"/>
        <v>4.948573352969483E-3</v>
      </c>
      <c r="F11" s="290"/>
      <c r="G11" s="318"/>
      <c r="H11" s="12" t="s">
        <v>360</v>
      </c>
      <c r="I11" s="87" t="s">
        <v>16</v>
      </c>
      <c r="J11" s="81">
        <v>9997</v>
      </c>
      <c r="K11" s="317">
        <f t="shared" si="1"/>
        <v>9.8499476978812484E-4</v>
      </c>
    </row>
    <row r="12" spans="1:11" ht="18.75" customHeight="1" x14ac:dyDescent="0.4">
      <c r="A12" s="318"/>
      <c r="B12" s="315">
        <v>108</v>
      </c>
      <c r="C12" s="316" t="s">
        <v>17</v>
      </c>
      <c r="D12" s="81">
        <v>53785018</v>
      </c>
      <c r="E12" s="317">
        <f t="shared" si="0"/>
        <v>4.0746954510683402</v>
      </c>
      <c r="F12" s="290"/>
      <c r="G12" s="318"/>
      <c r="H12" s="315" t="s">
        <v>361</v>
      </c>
      <c r="I12" s="316" t="s">
        <v>17</v>
      </c>
      <c r="J12" s="81">
        <v>3187051</v>
      </c>
      <c r="K12" s="317">
        <f t="shared" si="1"/>
        <v>0.31401706172331834</v>
      </c>
    </row>
    <row r="13" spans="1:11" ht="18.75" customHeight="1" x14ac:dyDescent="0.4">
      <c r="A13" s="318"/>
      <c r="B13" s="315">
        <v>110</v>
      </c>
      <c r="C13" s="316" t="s">
        <v>18</v>
      </c>
      <c r="D13" s="81">
        <v>46817338</v>
      </c>
      <c r="E13" s="317">
        <f t="shared" si="0"/>
        <v>3.5468314648463806</v>
      </c>
      <c r="F13" s="290"/>
      <c r="G13" s="318"/>
      <c r="H13" s="315" t="s">
        <v>362</v>
      </c>
      <c r="I13" s="316" t="s">
        <v>18</v>
      </c>
      <c r="J13" s="81">
        <v>27775090</v>
      </c>
      <c r="K13" s="317">
        <f t="shared" si="1"/>
        <v>2.7366528338896119</v>
      </c>
    </row>
    <row r="14" spans="1:11" ht="18.75" customHeight="1" x14ac:dyDescent="0.4">
      <c r="A14" s="318"/>
      <c r="B14" s="315">
        <v>111</v>
      </c>
      <c r="C14" s="316" t="s">
        <v>19</v>
      </c>
      <c r="D14" s="81">
        <v>66397351</v>
      </c>
      <c r="E14" s="317">
        <f t="shared" si="0"/>
        <v>5.0301923127122112</v>
      </c>
      <c r="F14" s="290"/>
      <c r="G14" s="318"/>
      <c r="H14" s="315" t="s">
        <v>363</v>
      </c>
      <c r="I14" s="316" t="s">
        <v>19</v>
      </c>
      <c r="J14" s="81">
        <v>55680815</v>
      </c>
      <c r="K14" s="317">
        <f t="shared" si="1"/>
        <v>5.486177008356524</v>
      </c>
    </row>
    <row r="15" spans="1:11" ht="18.75" customHeight="1" x14ac:dyDescent="0.4">
      <c r="A15" s="318"/>
      <c r="B15" s="315">
        <v>112</v>
      </c>
      <c r="C15" s="316" t="s">
        <v>20</v>
      </c>
      <c r="D15" s="81">
        <v>35474574</v>
      </c>
      <c r="E15" s="317">
        <f t="shared" si="0"/>
        <v>2.6875157930854874</v>
      </c>
      <c r="F15" s="290"/>
      <c r="G15" s="318"/>
      <c r="H15" s="315" t="s">
        <v>364</v>
      </c>
      <c r="I15" s="316" t="s">
        <v>20</v>
      </c>
      <c r="J15" s="81">
        <v>13047888</v>
      </c>
      <c r="K15" s="317">
        <f t="shared" si="1"/>
        <v>1.2855958224248514</v>
      </c>
    </row>
    <row r="16" spans="1:11" ht="18.75" customHeight="1" x14ac:dyDescent="0.4">
      <c r="A16" s="318"/>
      <c r="B16" s="315">
        <v>113</v>
      </c>
      <c r="C16" s="316" t="s">
        <v>21</v>
      </c>
      <c r="D16" s="81">
        <v>99433569</v>
      </c>
      <c r="E16" s="317">
        <f t="shared" si="0"/>
        <v>7.5329808625850019</v>
      </c>
      <c r="F16" s="290"/>
      <c r="G16" s="318"/>
      <c r="H16" s="315" t="s">
        <v>365</v>
      </c>
      <c r="I16" s="316" t="s">
        <v>21</v>
      </c>
      <c r="J16" s="81">
        <v>25335255</v>
      </c>
      <c r="K16" s="317">
        <f t="shared" si="1"/>
        <v>2.4962582440980734</v>
      </c>
    </row>
    <row r="17" spans="1:11" ht="18.75" customHeight="1" x14ac:dyDescent="0.4">
      <c r="A17" s="318"/>
      <c r="B17" s="315">
        <v>116</v>
      </c>
      <c r="C17" s="316" t="s">
        <v>22</v>
      </c>
      <c r="D17" s="81">
        <v>20626</v>
      </c>
      <c r="E17" s="317">
        <f t="shared" si="0"/>
        <v>1.5626037045062546E-3</v>
      </c>
      <c r="F17" s="290"/>
      <c r="G17" s="318"/>
      <c r="H17" s="315" t="s">
        <v>366</v>
      </c>
      <c r="I17" s="361" t="s">
        <v>22</v>
      </c>
      <c r="J17" s="81">
        <v>1509</v>
      </c>
      <c r="K17" s="317">
        <f t="shared" si="1"/>
        <v>1.4868031485548469E-4</v>
      </c>
    </row>
    <row r="18" spans="1:11" ht="18.75" customHeight="1" x14ac:dyDescent="0.4">
      <c r="A18" s="318"/>
      <c r="B18" s="315">
        <v>117</v>
      </c>
      <c r="C18" s="316" t="s">
        <v>23</v>
      </c>
      <c r="D18" s="81">
        <v>35182190</v>
      </c>
      <c r="E18" s="317">
        <f t="shared" si="0"/>
        <v>2.6653650938932851</v>
      </c>
      <c r="F18" s="290"/>
      <c r="G18" s="318"/>
      <c r="H18" s="315" t="s">
        <v>367</v>
      </c>
      <c r="I18" s="316" t="s">
        <v>23</v>
      </c>
      <c r="J18" s="81">
        <v>32764622</v>
      </c>
      <c r="K18" s="317">
        <f t="shared" si="1"/>
        <v>3.2282666103916107</v>
      </c>
    </row>
    <row r="19" spans="1:11" ht="18.75" customHeight="1" x14ac:dyDescent="0.4">
      <c r="A19" s="318"/>
      <c r="B19" s="315">
        <v>118</v>
      </c>
      <c r="C19" s="316" t="s">
        <v>24</v>
      </c>
      <c r="D19" s="81">
        <v>14481482</v>
      </c>
      <c r="E19" s="317">
        <f t="shared" si="0"/>
        <v>1.0971015911927007</v>
      </c>
      <c r="F19" s="290"/>
      <c r="G19" s="318"/>
      <c r="H19" s="315" t="s">
        <v>368</v>
      </c>
      <c r="I19" s="316" t="s">
        <v>24</v>
      </c>
      <c r="J19" s="81">
        <v>10188276</v>
      </c>
      <c r="K19" s="317">
        <f t="shared" si="1"/>
        <v>1.0038410096186734</v>
      </c>
    </row>
    <row r="20" spans="1:11" ht="18.75" customHeight="1" x14ac:dyDescent="0.4">
      <c r="A20" s="318"/>
      <c r="B20" s="315">
        <v>120</v>
      </c>
      <c r="C20" s="316" t="s">
        <v>25</v>
      </c>
      <c r="D20" s="81">
        <v>323451</v>
      </c>
      <c r="E20" s="317">
        <f t="shared" si="0"/>
        <v>2.4504301892090203E-2</v>
      </c>
      <c r="F20" s="290"/>
      <c r="G20" s="318"/>
      <c r="H20" s="315" t="s">
        <v>369</v>
      </c>
      <c r="I20" s="316" t="s">
        <v>25</v>
      </c>
      <c r="J20" s="81">
        <v>1100260</v>
      </c>
      <c r="K20" s="317">
        <f t="shared" si="1"/>
        <v>0.10840755680775058</v>
      </c>
    </row>
    <row r="21" spans="1:11" ht="18.75" customHeight="1" x14ac:dyDescent="0.4">
      <c r="A21" s="318"/>
      <c r="B21" s="315">
        <v>121</v>
      </c>
      <c r="C21" s="316" t="s">
        <v>26</v>
      </c>
      <c r="D21" s="81">
        <v>20696</v>
      </c>
      <c r="E21" s="317">
        <f t="shared" si="0"/>
        <v>1.5679068296548745E-3</v>
      </c>
      <c r="F21" s="290"/>
      <c r="G21" s="318"/>
      <c r="H21" s="315" t="s">
        <v>370</v>
      </c>
      <c r="I21" s="316" t="s">
        <v>26</v>
      </c>
      <c r="J21" s="81">
        <v>71267</v>
      </c>
      <c r="K21" s="317">
        <f t="shared" si="1"/>
        <v>7.0218687864849749E-3</v>
      </c>
    </row>
    <row r="22" spans="1:11" ht="18.75" customHeight="1" x14ac:dyDescent="0.4">
      <c r="A22" s="318"/>
      <c r="B22" s="315">
        <v>122</v>
      </c>
      <c r="C22" s="316" t="s">
        <v>27</v>
      </c>
      <c r="D22" s="81">
        <v>815015</v>
      </c>
      <c r="E22" s="317">
        <f t="shared" si="0"/>
        <v>6.1744664900037091E-2</v>
      </c>
      <c r="F22" s="290"/>
      <c r="G22" s="318"/>
      <c r="H22" s="315" t="s">
        <v>371</v>
      </c>
      <c r="I22" s="316" t="s">
        <v>27</v>
      </c>
      <c r="J22" s="81">
        <v>1224081</v>
      </c>
      <c r="K22" s="317">
        <f t="shared" si="1"/>
        <v>0.12060752053586253</v>
      </c>
    </row>
    <row r="23" spans="1:11" ht="18.75" customHeight="1" x14ac:dyDescent="0.4">
      <c r="A23" s="318"/>
      <c r="B23" s="315">
        <v>123</v>
      </c>
      <c r="C23" s="316" t="s">
        <v>28</v>
      </c>
      <c r="D23" s="81">
        <v>28423328</v>
      </c>
      <c r="E23" s="317">
        <f t="shared" si="0"/>
        <v>2.153320936061105</v>
      </c>
      <c r="F23" s="290"/>
      <c r="G23" s="318"/>
      <c r="H23" s="315" t="s">
        <v>372</v>
      </c>
      <c r="I23" s="316" t="s">
        <v>28</v>
      </c>
      <c r="J23" s="81">
        <v>7464249</v>
      </c>
      <c r="K23" s="317">
        <f t="shared" si="1"/>
        <v>0.73544525611645917</v>
      </c>
    </row>
    <row r="24" spans="1:11" ht="18.75" customHeight="1" x14ac:dyDescent="0.4">
      <c r="A24" s="318"/>
      <c r="B24" s="315">
        <v>124</v>
      </c>
      <c r="C24" s="316" t="s">
        <v>29</v>
      </c>
      <c r="D24" s="81">
        <v>624459</v>
      </c>
      <c r="E24" s="317">
        <f t="shared" si="0"/>
        <v>4.7308346102602115E-2</v>
      </c>
      <c r="F24" s="290"/>
      <c r="G24" s="318"/>
      <c r="H24" s="315" t="s">
        <v>373</v>
      </c>
      <c r="I24" s="316" t="s">
        <v>29</v>
      </c>
      <c r="J24" s="81">
        <v>215407</v>
      </c>
      <c r="K24" s="317">
        <f t="shared" si="1"/>
        <v>2.1223843990772293E-2</v>
      </c>
    </row>
    <row r="25" spans="1:11" ht="18.75" customHeight="1" x14ac:dyDescent="0.4">
      <c r="A25" s="318"/>
      <c r="B25" s="315">
        <v>125</v>
      </c>
      <c r="C25" s="316" t="s">
        <v>30</v>
      </c>
      <c r="D25" s="81">
        <v>645774</v>
      </c>
      <c r="E25" s="317">
        <f t="shared" si="0"/>
        <v>4.8923147710356926E-2</v>
      </c>
      <c r="F25" s="290"/>
      <c r="G25" s="318"/>
      <c r="H25" s="315" t="s">
        <v>374</v>
      </c>
      <c r="I25" s="316" t="s">
        <v>30</v>
      </c>
      <c r="J25" s="81">
        <v>580375</v>
      </c>
      <c r="K25" s="317">
        <f t="shared" si="1"/>
        <v>5.7183789088304793E-2</v>
      </c>
    </row>
    <row r="26" spans="1:11" ht="18.75" customHeight="1" x14ac:dyDescent="0.4">
      <c r="A26" s="318"/>
      <c r="B26" s="315">
        <v>126</v>
      </c>
      <c r="C26" s="316" t="s">
        <v>31</v>
      </c>
      <c r="D26" s="81">
        <v>26145</v>
      </c>
      <c r="E26" s="317">
        <f t="shared" si="0"/>
        <v>1.9807172430096006E-3</v>
      </c>
      <c r="F26" s="290"/>
      <c r="G26" s="318"/>
      <c r="H26" s="315" t="s">
        <v>375</v>
      </c>
      <c r="I26" s="316" t="s">
        <v>31</v>
      </c>
      <c r="J26" s="81">
        <v>1189</v>
      </c>
      <c r="K26" s="317">
        <f t="shared" si="1"/>
        <v>1.1715102343483851E-4</v>
      </c>
    </row>
    <row r="27" spans="1:11" ht="18.75" customHeight="1" x14ac:dyDescent="0.4">
      <c r="A27" s="318"/>
      <c r="B27" s="315">
        <v>127</v>
      </c>
      <c r="C27" s="316" t="s">
        <v>32</v>
      </c>
      <c r="D27" s="81">
        <v>657265</v>
      </c>
      <c r="E27" s="317">
        <f t="shared" si="0"/>
        <v>4.9793693582968264E-2</v>
      </c>
      <c r="F27" s="290"/>
      <c r="G27" s="318"/>
      <c r="H27" s="315" t="s">
        <v>376</v>
      </c>
      <c r="I27" s="316" t="s">
        <v>32</v>
      </c>
      <c r="J27" s="81">
        <v>1753986</v>
      </c>
      <c r="K27" s="317">
        <f t="shared" si="1"/>
        <v>0.17281854919291728</v>
      </c>
    </row>
    <row r="28" spans="1:11" ht="18.75" customHeight="1" x14ac:dyDescent="0.4">
      <c r="A28" s="318"/>
      <c r="B28" s="315">
        <v>128</v>
      </c>
      <c r="C28" s="316" t="s">
        <v>33</v>
      </c>
      <c r="D28" s="81">
        <v>859</v>
      </c>
      <c r="E28" s="317">
        <f t="shared" si="0"/>
        <v>6.5076921466637868E-5</v>
      </c>
      <c r="F28" s="290"/>
      <c r="G28" s="318"/>
      <c r="H28" s="315" t="s">
        <v>377</v>
      </c>
      <c r="I28" s="316" t="s">
        <v>34</v>
      </c>
      <c r="J28" s="81">
        <v>10795</v>
      </c>
      <c r="K28" s="317">
        <f t="shared" si="1"/>
        <v>1.0636209402683614E-3</v>
      </c>
    </row>
    <row r="29" spans="1:11" ht="18.75" customHeight="1" x14ac:dyDescent="0.4">
      <c r="A29" s="318"/>
      <c r="B29" s="315">
        <v>129</v>
      </c>
      <c r="C29" s="316" t="s">
        <v>34</v>
      </c>
      <c r="D29" s="81">
        <v>82906</v>
      </c>
      <c r="E29" s="317">
        <f t="shared" si="0"/>
        <v>6.2808699081642362E-3</v>
      </c>
      <c r="F29" s="290"/>
      <c r="G29" s="318"/>
      <c r="H29" s="315" t="s">
        <v>378</v>
      </c>
      <c r="I29" s="316" t="s">
        <v>36</v>
      </c>
      <c r="J29" s="81">
        <v>5931</v>
      </c>
      <c r="K29" s="317">
        <f t="shared" si="1"/>
        <v>5.8437571067453922E-4</v>
      </c>
    </row>
    <row r="30" spans="1:11" ht="18.75" customHeight="1" x14ac:dyDescent="0.4">
      <c r="A30" s="318"/>
      <c r="B30" s="315">
        <v>130</v>
      </c>
      <c r="C30" s="316" t="s">
        <v>35</v>
      </c>
      <c r="D30" s="81">
        <v>14047</v>
      </c>
      <c r="E30" s="317">
        <f t="shared" si="0"/>
        <v>1.0641856994666615E-3</v>
      </c>
      <c r="F30" s="290"/>
      <c r="G30" s="318"/>
      <c r="H30" s="320"/>
      <c r="I30" s="321" t="s">
        <v>38</v>
      </c>
      <c r="J30" s="322">
        <f>J13+J14+J15+J16+J18+J19+J20+J21+J22</f>
        <v>167187554</v>
      </c>
      <c r="K30" s="362">
        <f t="shared" si="1"/>
        <v>16.472828474909441</v>
      </c>
    </row>
    <row r="31" spans="1:11" ht="18.75" customHeight="1" x14ac:dyDescent="0.4">
      <c r="A31" s="318"/>
      <c r="B31" s="315">
        <v>131</v>
      </c>
      <c r="C31" s="316" t="s">
        <v>36</v>
      </c>
      <c r="D31" s="81">
        <v>143367</v>
      </c>
      <c r="E31" s="317">
        <f t="shared" si="0"/>
        <v>1.0861330616888791E-2</v>
      </c>
      <c r="F31" s="290"/>
      <c r="G31" s="318"/>
      <c r="H31" s="320"/>
      <c r="I31" s="321" t="s">
        <v>279</v>
      </c>
      <c r="J31" s="322">
        <f>J32-J30</f>
        <v>233623590</v>
      </c>
      <c r="K31" s="323">
        <f t="shared" si="1"/>
        <v>23.018707037023635</v>
      </c>
    </row>
    <row r="32" spans="1:11" ht="18.75" customHeight="1" thickBot="1" x14ac:dyDescent="0.45">
      <c r="A32" s="318"/>
      <c r="B32" s="315">
        <v>132</v>
      </c>
      <c r="C32" s="316" t="s">
        <v>37</v>
      </c>
      <c r="D32" s="81">
        <v>2024</v>
      </c>
      <c r="E32" s="317">
        <f t="shared" si="0"/>
        <v>1.5333607572581495E-4</v>
      </c>
      <c r="F32" s="290"/>
      <c r="G32" s="325" t="s">
        <v>40</v>
      </c>
      <c r="H32" s="326" t="s">
        <v>41</v>
      </c>
      <c r="I32" s="327"/>
      <c r="J32" s="328">
        <f>SUM(J8:J29)</f>
        <v>400811144</v>
      </c>
      <c r="K32" s="329">
        <f t="shared" si="1"/>
        <v>39.49153551193308</v>
      </c>
    </row>
    <row r="33" spans="1:11" ht="18.75" customHeight="1" x14ac:dyDescent="0.4">
      <c r="A33" s="318"/>
      <c r="B33" s="320"/>
      <c r="C33" s="321" t="s">
        <v>38</v>
      </c>
      <c r="D33" s="322">
        <f>D13+D14+D15+D16+D17+D18+D19+D20+D21+D22</f>
        <v>298966292</v>
      </c>
      <c r="E33" s="323">
        <f t="shared" si="0"/>
        <v>22.649366595641357</v>
      </c>
      <c r="F33" s="290"/>
      <c r="G33" s="318" t="s">
        <v>42</v>
      </c>
      <c r="H33" s="330">
        <v>601</v>
      </c>
      <c r="I33" s="332" t="s">
        <v>43</v>
      </c>
      <c r="J33" s="88">
        <v>695183</v>
      </c>
      <c r="K33" s="317">
        <f t="shared" si="1"/>
        <v>6.8495710617747119E-2</v>
      </c>
    </row>
    <row r="34" spans="1:11" ht="18.75" customHeight="1" x14ac:dyDescent="0.4">
      <c r="A34" s="318"/>
      <c r="B34" s="320"/>
      <c r="C34" s="321" t="s">
        <v>39</v>
      </c>
      <c r="D34" s="322">
        <f>D35-D33</f>
        <v>459552837</v>
      </c>
      <c r="E34" s="323">
        <f t="shared" si="0"/>
        <v>34.815231528777218</v>
      </c>
      <c r="F34" s="290"/>
      <c r="G34" s="318"/>
      <c r="H34" s="315">
        <v>606</v>
      </c>
      <c r="I34" s="316" t="s">
        <v>46</v>
      </c>
      <c r="J34" s="81">
        <v>241782</v>
      </c>
      <c r="K34" s="317">
        <f t="shared" si="1"/>
        <v>2.3822547307083369E-2</v>
      </c>
    </row>
    <row r="35" spans="1:11" ht="18.75" customHeight="1" thickBot="1" x14ac:dyDescent="0.45">
      <c r="A35" s="325" t="s">
        <v>295</v>
      </c>
      <c r="B35" s="326" t="s">
        <v>41</v>
      </c>
      <c r="C35" s="327"/>
      <c r="D35" s="328">
        <f>SUM(D8:D32)</f>
        <v>758519129</v>
      </c>
      <c r="E35" s="329">
        <f t="shared" si="0"/>
        <v>57.464598124418572</v>
      </c>
      <c r="F35" s="290"/>
      <c r="G35" s="318"/>
      <c r="H35" s="315">
        <v>607</v>
      </c>
      <c r="I35" s="363" t="s">
        <v>297</v>
      </c>
      <c r="J35" s="81">
        <v>3615</v>
      </c>
      <c r="K35" s="317">
        <f t="shared" si="1"/>
        <v>3.5618246401761245E-4</v>
      </c>
    </row>
    <row r="36" spans="1:11" ht="18.75" customHeight="1" thickBot="1" x14ac:dyDescent="0.45">
      <c r="A36" s="318" t="s">
        <v>42</v>
      </c>
      <c r="B36" s="330">
        <v>601</v>
      </c>
      <c r="C36" s="332" t="s">
        <v>43</v>
      </c>
      <c r="D36" s="139">
        <v>3641832</v>
      </c>
      <c r="E36" s="333">
        <f t="shared" si="0"/>
        <v>0.27590129808927677</v>
      </c>
      <c r="F36" s="290"/>
      <c r="G36" s="325" t="s">
        <v>66</v>
      </c>
      <c r="H36" s="326" t="s">
        <v>67</v>
      </c>
      <c r="I36" s="327"/>
      <c r="J36" s="365">
        <f>SUM(J33:J35)</f>
        <v>940580</v>
      </c>
      <c r="K36" s="366">
        <f t="shared" si="1"/>
        <v>9.2674440388848117E-2</v>
      </c>
    </row>
    <row r="37" spans="1:11" ht="18.75" customHeight="1" x14ac:dyDescent="0.4">
      <c r="A37" s="318"/>
      <c r="B37" s="315">
        <v>602</v>
      </c>
      <c r="C37" s="316" t="s">
        <v>44</v>
      </c>
      <c r="D37" s="81">
        <v>27982</v>
      </c>
      <c r="E37" s="317">
        <f t="shared" si="0"/>
        <v>2.1198863986955307E-3</v>
      </c>
      <c r="F37" s="290"/>
      <c r="G37" s="318" t="s">
        <v>68</v>
      </c>
      <c r="H37" s="330">
        <v>302</v>
      </c>
      <c r="I37" s="332" t="s">
        <v>70</v>
      </c>
      <c r="J37" s="88">
        <v>6539200</v>
      </c>
      <c r="K37" s="333">
        <f t="shared" si="1"/>
        <v>0.64430107018090488</v>
      </c>
    </row>
    <row r="38" spans="1:11" ht="18.75" customHeight="1" x14ac:dyDescent="0.4">
      <c r="A38" s="318"/>
      <c r="B38" s="315">
        <v>606</v>
      </c>
      <c r="C38" s="364" t="s">
        <v>46</v>
      </c>
      <c r="D38" s="81">
        <v>3499216</v>
      </c>
      <c r="E38" s="317">
        <f t="shared" si="0"/>
        <v>0.26509686242933955</v>
      </c>
      <c r="F38" s="290"/>
      <c r="G38" s="318"/>
      <c r="H38" s="315">
        <v>304</v>
      </c>
      <c r="I38" s="316" t="s">
        <v>71</v>
      </c>
      <c r="J38" s="81">
        <v>344838693</v>
      </c>
      <c r="K38" s="317">
        <f t="shared" si="1"/>
        <v>33.976623889724209</v>
      </c>
    </row>
    <row r="39" spans="1:11" ht="18.75" customHeight="1" thickBot="1" x14ac:dyDescent="0.45">
      <c r="A39" s="318"/>
      <c r="B39" s="315">
        <v>610</v>
      </c>
      <c r="C39" s="364" t="s">
        <v>326</v>
      </c>
      <c r="D39" s="81">
        <v>2059</v>
      </c>
      <c r="E39" s="317">
        <f t="shared" si="0"/>
        <v>1.5598763830012498E-4</v>
      </c>
      <c r="F39" s="290"/>
      <c r="G39" s="325" t="s">
        <v>72</v>
      </c>
      <c r="H39" s="326" t="s">
        <v>73</v>
      </c>
      <c r="I39" s="327"/>
      <c r="J39" s="328">
        <f>SUM(J37:J38)</f>
        <v>351377893</v>
      </c>
      <c r="K39" s="329">
        <f t="shared" si="1"/>
        <v>34.620924959905111</v>
      </c>
    </row>
    <row r="40" spans="1:11" ht="18.75" customHeight="1" x14ac:dyDescent="0.4">
      <c r="A40" s="318"/>
      <c r="B40" s="315">
        <v>612</v>
      </c>
      <c r="C40" s="316" t="s">
        <v>52</v>
      </c>
      <c r="D40" s="81">
        <v>10056</v>
      </c>
      <c r="E40" s="317">
        <f t="shared" si="0"/>
        <v>7.6183180706462209E-4</v>
      </c>
      <c r="F40" s="290"/>
      <c r="G40" s="318" t="s">
        <v>74</v>
      </c>
      <c r="H40" s="330" t="s">
        <v>379</v>
      </c>
      <c r="I40" s="331" t="s">
        <v>75</v>
      </c>
      <c r="J40" s="105">
        <v>7187457</v>
      </c>
      <c r="K40" s="317">
        <f t="shared" si="1"/>
        <v>0.70817320726988564</v>
      </c>
    </row>
    <row r="41" spans="1:11" ht="18.75" customHeight="1" x14ac:dyDescent="0.4">
      <c r="A41" s="318"/>
      <c r="B41" s="315">
        <v>613</v>
      </c>
      <c r="C41" s="316" t="s">
        <v>53</v>
      </c>
      <c r="D41" s="81">
        <v>383</v>
      </c>
      <c r="E41" s="317">
        <f t="shared" si="0"/>
        <v>2.9015670456021311E-5</v>
      </c>
      <c r="F41" s="290"/>
      <c r="G41" s="318"/>
      <c r="H41" s="315" t="s">
        <v>380</v>
      </c>
      <c r="I41" s="332" t="s">
        <v>76</v>
      </c>
      <c r="J41" s="88">
        <v>39154</v>
      </c>
      <c r="K41" s="317">
        <f t="shared" si="1"/>
        <v>3.8578058633874403E-3</v>
      </c>
    </row>
    <row r="42" spans="1:11" ht="18.75" customHeight="1" x14ac:dyDescent="0.4">
      <c r="A42" s="318"/>
      <c r="B42" s="315">
        <v>615</v>
      </c>
      <c r="C42" s="316" t="s">
        <v>55</v>
      </c>
      <c r="D42" s="81">
        <v>1536</v>
      </c>
      <c r="E42" s="317">
        <f t="shared" si="0"/>
        <v>1.1636571754686351E-4</v>
      </c>
      <c r="F42" s="290"/>
      <c r="G42" s="318"/>
      <c r="H42" s="315" t="s">
        <v>381</v>
      </c>
      <c r="I42" s="352" t="s">
        <v>77</v>
      </c>
      <c r="J42" s="81">
        <v>30631</v>
      </c>
      <c r="K42" s="317">
        <f t="shared" si="1"/>
        <v>3.0180428922056673E-3</v>
      </c>
    </row>
    <row r="43" spans="1:11" ht="18.75" customHeight="1" x14ac:dyDescent="0.4">
      <c r="A43" s="318"/>
      <c r="B43" s="315">
        <v>618</v>
      </c>
      <c r="C43" s="316" t="s">
        <v>57</v>
      </c>
      <c r="D43" s="81">
        <v>9320</v>
      </c>
      <c r="E43" s="317">
        <f t="shared" si="0"/>
        <v>7.0607323407341667E-4</v>
      </c>
      <c r="F43" s="290"/>
      <c r="G43" s="318"/>
      <c r="H43" s="315" t="s">
        <v>382</v>
      </c>
      <c r="I43" s="352" t="s">
        <v>79</v>
      </c>
      <c r="J43" s="81">
        <v>42398</v>
      </c>
      <c r="K43" s="317">
        <f t="shared" si="1"/>
        <v>4.1774340551642411E-3</v>
      </c>
    </row>
    <row r="44" spans="1:11" ht="18.75" customHeight="1" x14ac:dyDescent="0.4">
      <c r="A44" s="318"/>
      <c r="B44" s="315">
        <v>619</v>
      </c>
      <c r="C44" s="316" t="s">
        <v>58</v>
      </c>
      <c r="D44" s="81">
        <v>24581</v>
      </c>
      <c r="E44" s="317">
        <f t="shared" si="0"/>
        <v>1.8622302754032892E-3</v>
      </c>
      <c r="F44" s="290"/>
      <c r="G44" s="318"/>
      <c r="H44" s="315" t="s">
        <v>383</v>
      </c>
      <c r="I44" s="352" t="s">
        <v>80</v>
      </c>
      <c r="J44" s="81">
        <v>10263</v>
      </c>
      <c r="K44" s="317">
        <f t="shared" si="1"/>
        <v>1.0112034932815372E-3</v>
      </c>
    </row>
    <row r="45" spans="1:11" ht="18.75" customHeight="1" x14ac:dyDescent="0.4">
      <c r="A45" s="318"/>
      <c r="B45" s="315">
        <v>620</v>
      </c>
      <c r="C45" s="316" t="s">
        <v>59</v>
      </c>
      <c r="D45" s="81">
        <v>10849</v>
      </c>
      <c r="E45" s="317">
        <f t="shared" si="0"/>
        <v>8.2190863910541821E-4</v>
      </c>
      <c r="F45" s="290"/>
      <c r="G45" s="318"/>
      <c r="H45" s="315" t="s">
        <v>384</v>
      </c>
      <c r="I45" s="352" t="s">
        <v>81</v>
      </c>
      <c r="J45" s="81">
        <v>54649</v>
      </c>
      <c r="K45" s="317">
        <f t="shared" si="1"/>
        <v>5.3845132713965429E-3</v>
      </c>
    </row>
    <row r="46" spans="1:11" ht="18.75" customHeight="1" x14ac:dyDescent="0.4">
      <c r="A46" s="318"/>
      <c r="B46" s="315">
        <v>625</v>
      </c>
      <c r="C46" s="316" t="s">
        <v>62</v>
      </c>
      <c r="D46" s="81">
        <v>4642</v>
      </c>
      <c r="E46" s="317">
        <f t="shared" si="0"/>
        <v>3.5167295628420604E-4</v>
      </c>
      <c r="F46" s="290"/>
      <c r="G46" s="318"/>
      <c r="H46" s="315" t="s">
        <v>385</v>
      </c>
      <c r="I46" s="352" t="s">
        <v>82</v>
      </c>
      <c r="J46" s="81">
        <v>6502</v>
      </c>
      <c r="K46" s="317">
        <f t="shared" si="1"/>
        <v>6.4063579005325477E-4</v>
      </c>
    </row>
    <row r="47" spans="1:11" ht="18.75" customHeight="1" x14ac:dyDescent="0.4">
      <c r="A47" s="318"/>
      <c r="B47" s="315">
        <v>626</v>
      </c>
      <c r="C47" s="316" t="s">
        <v>63</v>
      </c>
      <c r="D47" s="81">
        <v>5408</v>
      </c>
      <c r="E47" s="317">
        <f t="shared" si="0"/>
        <v>4.0970429719624861E-4</v>
      </c>
      <c r="F47" s="290"/>
      <c r="G47" s="318"/>
      <c r="H47" s="315" t="s">
        <v>386</v>
      </c>
      <c r="I47" s="352" t="s">
        <v>89</v>
      </c>
      <c r="J47" s="81">
        <v>652</v>
      </c>
      <c r="K47" s="317">
        <f t="shared" si="1"/>
        <v>6.4240931269566611E-5</v>
      </c>
    </row>
    <row r="48" spans="1:11" ht="18.75" customHeight="1" x14ac:dyDescent="0.4">
      <c r="A48" s="318"/>
      <c r="B48" s="315">
        <v>627</v>
      </c>
      <c r="C48" s="316" t="s">
        <v>64</v>
      </c>
      <c r="D48" s="81">
        <v>1574</v>
      </c>
      <c r="E48" s="317">
        <f t="shared" si="0"/>
        <v>1.1924455691325728E-4</v>
      </c>
      <c r="F48" s="290"/>
      <c r="G48" s="318"/>
      <c r="H48" s="315" t="s">
        <v>387</v>
      </c>
      <c r="I48" s="352" t="s">
        <v>90</v>
      </c>
      <c r="J48" s="81">
        <v>9928</v>
      </c>
      <c r="K48" s="317">
        <f t="shared" si="1"/>
        <v>9.7819626632554817E-4</v>
      </c>
    </row>
    <row r="49" spans="1:11" ht="18.75" customHeight="1" x14ac:dyDescent="0.4">
      <c r="A49" s="318"/>
      <c r="B49" s="356">
        <v>628</v>
      </c>
      <c r="C49" s="340" t="s">
        <v>65</v>
      </c>
      <c r="D49" s="270">
        <v>917</v>
      </c>
      <c r="E49" s="317">
        <f t="shared" si="0"/>
        <v>6.9470939446923083E-5</v>
      </c>
      <c r="F49" s="290"/>
      <c r="G49" s="318"/>
      <c r="H49" s="315" t="s">
        <v>388</v>
      </c>
      <c r="I49" s="352" t="s">
        <v>91</v>
      </c>
      <c r="J49" s="81">
        <v>1984</v>
      </c>
      <c r="K49" s="317">
        <f t="shared" si="1"/>
        <v>1.9548160680800638E-4</v>
      </c>
    </row>
    <row r="50" spans="1:11" ht="18.75" customHeight="1" thickBot="1" x14ac:dyDescent="0.45">
      <c r="A50" s="325" t="s">
        <v>66</v>
      </c>
      <c r="B50" s="326" t="s">
        <v>67</v>
      </c>
      <c r="C50" s="327"/>
      <c r="D50" s="328">
        <f>SUM(D36:D49)</f>
        <v>7240355</v>
      </c>
      <c r="E50" s="329">
        <f t="shared" si="0"/>
        <v>0.5485215526491023</v>
      </c>
      <c r="F50" s="290"/>
      <c r="G50" s="318"/>
      <c r="H50" s="315" t="s">
        <v>389</v>
      </c>
      <c r="I50" s="352" t="s">
        <v>92</v>
      </c>
      <c r="J50" s="81">
        <v>20900249</v>
      </c>
      <c r="K50" s="317">
        <f t="shared" si="1"/>
        <v>2.0592813796408409</v>
      </c>
    </row>
    <row r="51" spans="1:11" ht="18.75" customHeight="1" x14ac:dyDescent="0.4">
      <c r="A51" s="318" t="s">
        <v>68</v>
      </c>
      <c r="B51" s="346">
        <v>301</v>
      </c>
      <c r="C51" s="336" t="s">
        <v>303</v>
      </c>
      <c r="D51" s="139">
        <v>355</v>
      </c>
      <c r="E51" s="367">
        <f>D51/$D$6*100</f>
        <v>2.6894420396573273E-5</v>
      </c>
      <c r="F51" s="290"/>
      <c r="G51" s="318"/>
      <c r="H51" s="315" t="s">
        <v>390</v>
      </c>
      <c r="I51" s="352" t="s">
        <v>107</v>
      </c>
      <c r="J51" s="81">
        <v>6078</v>
      </c>
      <c r="K51" s="317">
        <f t="shared" si="1"/>
        <v>5.9885947892089858E-4</v>
      </c>
    </row>
    <row r="52" spans="1:11" ht="18.75" customHeight="1" x14ac:dyDescent="0.4">
      <c r="A52" s="318"/>
      <c r="B52" s="330">
        <v>302</v>
      </c>
      <c r="C52" s="316" t="s">
        <v>70</v>
      </c>
      <c r="D52" s="81">
        <v>17012250</v>
      </c>
      <c r="E52" s="317">
        <f t="shared" si="0"/>
        <v>1.2888298687087427</v>
      </c>
      <c r="F52" s="290"/>
      <c r="G52" s="318"/>
      <c r="H52" s="315" t="s">
        <v>391</v>
      </c>
      <c r="I52" s="352" t="s">
        <v>109</v>
      </c>
      <c r="J52" s="81">
        <v>2563</v>
      </c>
      <c r="K52" s="317">
        <f t="shared" si="1"/>
        <v>2.5252991847223808E-4</v>
      </c>
    </row>
    <row r="53" spans="1:11" ht="18.75" customHeight="1" x14ac:dyDescent="0.4">
      <c r="A53" s="318"/>
      <c r="B53" s="315">
        <v>304</v>
      </c>
      <c r="C53" s="332" t="s">
        <v>71</v>
      </c>
      <c r="D53" s="139">
        <v>278576385</v>
      </c>
      <c r="E53" s="333">
        <f t="shared" si="0"/>
        <v>21.104649044359576</v>
      </c>
      <c r="F53" s="290"/>
      <c r="G53" s="318"/>
      <c r="H53" s="315" t="s">
        <v>392</v>
      </c>
      <c r="I53" s="352" t="s">
        <v>110</v>
      </c>
      <c r="J53" s="81">
        <v>1764</v>
      </c>
      <c r="K53" s="317">
        <f t="shared" si="1"/>
        <v>1.7380521895631214E-4</v>
      </c>
    </row>
    <row r="54" spans="1:11" ht="18.75" customHeight="1" thickBot="1" x14ac:dyDescent="0.45">
      <c r="A54" s="325" t="s">
        <v>304</v>
      </c>
      <c r="B54" s="326" t="s">
        <v>73</v>
      </c>
      <c r="C54" s="327"/>
      <c r="D54" s="328">
        <f>SUM(D51:D53)</f>
        <v>295588990</v>
      </c>
      <c r="E54" s="329">
        <f t="shared" si="0"/>
        <v>22.393505807488715</v>
      </c>
      <c r="F54" s="290"/>
      <c r="G54" s="318"/>
      <c r="H54" s="315" t="s">
        <v>393</v>
      </c>
      <c r="I54" s="352" t="s">
        <v>113</v>
      </c>
      <c r="J54" s="81">
        <v>35799</v>
      </c>
      <c r="K54" s="317">
        <f t="shared" si="1"/>
        <v>3.5272409486491029E-3</v>
      </c>
    </row>
    <row r="55" spans="1:11" ht="18.75" customHeight="1" x14ac:dyDescent="0.4">
      <c r="A55" s="318" t="s">
        <v>74</v>
      </c>
      <c r="B55" s="330">
        <v>305</v>
      </c>
      <c r="C55" s="368" t="s">
        <v>75</v>
      </c>
      <c r="D55" s="139">
        <v>12207583</v>
      </c>
      <c r="E55" s="333">
        <f t="shared" si="0"/>
        <v>0.92483343444524269</v>
      </c>
      <c r="F55" s="290"/>
      <c r="G55" s="318"/>
      <c r="H55" s="315" t="s">
        <v>394</v>
      </c>
      <c r="I55" s="352" t="s">
        <v>115</v>
      </c>
      <c r="J55" s="81">
        <v>65985</v>
      </c>
      <c r="K55" s="317">
        <f t="shared" si="1"/>
        <v>6.5014384199729349E-3</v>
      </c>
    </row>
    <row r="56" spans="1:11" ht="18.75" customHeight="1" x14ac:dyDescent="0.4">
      <c r="A56" s="318"/>
      <c r="B56" s="315">
        <v>306</v>
      </c>
      <c r="C56" s="369" t="s">
        <v>76</v>
      </c>
      <c r="D56" s="81">
        <v>31066</v>
      </c>
      <c r="E56" s="317">
        <f t="shared" si="0"/>
        <v>2.3535269409575925E-3</v>
      </c>
      <c r="F56" s="290"/>
      <c r="G56" s="318"/>
      <c r="H56" s="315" t="s">
        <v>395</v>
      </c>
      <c r="I56" s="352" t="s">
        <v>116</v>
      </c>
      <c r="J56" s="81">
        <v>1212108</v>
      </c>
      <c r="K56" s="317">
        <f t="shared" si="1"/>
        <v>0.11942783239155191</v>
      </c>
    </row>
    <row r="57" spans="1:11" ht="18.75" customHeight="1" x14ac:dyDescent="0.4">
      <c r="A57" s="318"/>
      <c r="B57" s="315">
        <v>307</v>
      </c>
      <c r="C57" s="369" t="s">
        <v>77</v>
      </c>
      <c r="D57" s="81">
        <v>284647</v>
      </c>
      <c r="E57" s="317">
        <f t="shared" si="0"/>
        <v>2.1564552345418007E-2</v>
      </c>
      <c r="F57" s="290"/>
      <c r="G57" s="318"/>
      <c r="H57" s="315" t="s">
        <v>396</v>
      </c>
      <c r="I57" s="361" t="s">
        <v>117</v>
      </c>
      <c r="J57" s="81">
        <v>699</v>
      </c>
      <c r="K57" s="317">
        <f t="shared" si="1"/>
        <v>6.8871795946974019E-5</v>
      </c>
    </row>
    <row r="58" spans="1:11" ht="18.75" customHeight="1" x14ac:dyDescent="0.4">
      <c r="A58" s="318"/>
      <c r="B58" s="315">
        <v>309</v>
      </c>
      <c r="C58" s="369" t="s">
        <v>79</v>
      </c>
      <c r="D58" s="81">
        <v>74670</v>
      </c>
      <c r="E58" s="317">
        <f t="shared" si="0"/>
        <v>5.6569193549637362E-3</v>
      </c>
      <c r="F58" s="290"/>
      <c r="G58" s="324"/>
      <c r="H58" s="315" t="s">
        <v>397</v>
      </c>
      <c r="I58" s="352" t="s">
        <v>118</v>
      </c>
      <c r="J58" s="81">
        <v>1201</v>
      </c>
      <c r="K58" s="317">
        <f t="shared" si="1"/>
        <v>1.1833337186311272E-4</v>
      </c>
    </row>
    <row r="59" spans="1:11" ht="18.75" customHeight="1" x14ac:dyDescent="0.4">
      <c r="A59" s="318"/>
      <c r="B59" s="315">
        <v>310</v>
      </c>
      <c r="C59" s="369" t="s">
        <v>80</v>
      </c>
      <c r="D59" s="81">
        <v>16331</v>
      </c>
      <c r="E59" s="317">
        <f t="shared" si="0"/>
        <v>1.2372190971730651E-3</v>
      </c>
      <c r="F59" s="290"/>
      <c r="G59" s="318"/>
      <c r="H59" s="315" t="s">
        <v>398</v>
      </c>
      <c r="I59" s="352" t="s">
        <v>119</v>
      </c>
      <c r="J59" s="81">
        <v>18398</v>
      </c>
      <c r="K59" s="317">
        <f t="shared" si="1"/>
        <v>1.8127371986157768E-3</v>
      </c>
    </row>
    <row r="60" spans="1:11" ht="18.75" customHeight="1" thickBot="1" x14ac:dyDescent="0.45">
      <c r="A60" s="318"/>
      <c r="B60" s="315">
        <v>311</v>
      </c>
      <c r="C60" s="369" t="s">
        <v>81</v>
      </c>
      <c r="D60" s="81">
        <v>8734911</v>
      </c>
      <c r="E60" s="317">
        <f t="shared" si="0"/>
        <v>0.66174751707225987</v>
      </c>
      <c r="F60" s="290"/>
      <c r="G60" s="325" t="s">
        <v>121</v>
      </c>
      <c r="H60" s="326" t="s">
        <v>122</v>
      </c>
      <c r="I60" s="327"/>
      <c r="J60" s="328">
        <f>SUM(J40:J59)</f>
        <v>29628462</v>
      </c>
      <c r="K60" s="329">
        <f t="shared" si="1"/>
        <v>2.9192637898235678</v>
      </c>
    </row>
    <row r="61" spans="1:11" ht="18.75" customHeight="1" x14ac:dyDescent="0.4">
      <c r="A61" s="318"/>
      <c r="B61" s="315">
        <v>312</v>
      </c>
      <c r="C61" s="369" t="s">
        <v>82</v>
      </c>
      <c r="D61" s="81">
        <v>45319</v>
      </c>
      <c r="E61" s="317">
        <f t="shared" si="0"/>
        <v>3.4333189801473356E-3</v>
      </c>
      <c r="F61" s="290"/>
      <c r="G61" s="318" t="s">
        <v>123</v>
      </c>
      <c r="H61" s="330" t="s">
        <v>399</v>
      </c>
      <c r="I61" s="368" t="s">
        <v>124</v>
      </c>
      <c r="J61" s="88">
        <v>3730</v>
      </c>
      <c r="K61" s="317">
        <f t="shared" si="1"/>
        <v>3.6751330312190716E-4</v>
      </c>
    </row>
    <row r="62" spans="1:11" ht="18.75" customHeight="1" x14ac:dyDescent="0.4">
      <c r="A62" s="318"/>
      <c r="B62" s="315">
        <v>314</v>
      </c>
      <c r="C62" s="369" t="s">
        <v>83</v>
      </c>
      <c r="D62" s="81">
        <v>22135</v>
      </c>
      <c r="E62" s="317">
        <f t="shared" si="0"/>
        <v>1.6769239309243648E-3</v>
      </c>
      <c r="F62" s="290"/>
      <c r="G62" s="318"/>
      <c r="H62" s="315" t="s">
        <v>400</v>
      </c>
      <c r="I62" s="369" t="s">
        <v>125</v>
      </c>
      <c r="J62" s="81">
        <v>540136</v>
      </c>
      <c r="K62" s="317">
        <f t="shared" si="1"/>
        <v>5.3219079221194218E-2</v>
      </c>
    </row>
    <row r="63" spans="1:11" ht="18.75" customHeight="1" x14ac:dyDescent="0.4">
      <c r="A63" s="318"/>
      <c r="B63" s="315">
        <v>315</v>
      </c>
      <c r="C63" s="369" t="s">
        <v>84</v>
      </c>
      <c r="D63" s="81">
        <v>740</v>
      </c>
      <c r="E63" s="317">
        <f t="shared" si="0"/>
        <v>5.606160871398373E-5</v>
      </c>
      <c r="F63" s="290"/>
      <c r="G63" s="318"/>
      <c r="H63" s="315" t="s">
        <v>401</v>
      </c>
      <c r="I63" s="369" t="s">
        <v>126</v>
      </c>
      <c r="J63" s="81">
        <v>1827911</v>
      </c>
      <c r="K63" s="317">
        <f t="shared" si="1"/>
        <v>0.18010230815626499</v>
      </c>
    </row>
    <row r="64" spans="1:11" ht="18.75" customHeight="1" x14ac:dyDescent="0.4">
      <c r="A64" s="318"/>
      <c r="B64" s="315">
        <v>316</v>
      </c>
      <c r="C64" s="369" t="s">
        <v>85</v>
      </c>
      <c r="D64" s="81">
        <v>72702</v>
      </c>
      <c r="E64" s="317">
        <f t="shared" si="0"/>
        <v>5.507825779356817E-3</v>
      </c>
      <c r="F64" s="290"/>
      <c r="G64" s="318"/>
      <c r="H64" s="315" t="s">
        <v>402</v>
      </c>
      <c r="I64" s="369" t="s">
        <v>127</v>
      </c>
      <c r="J64" s="81">
        <v>1086353</v>
      </c>
      <c r="K64" s="317">
        <f t="shared" si="1"/>
        <v>0.10703731350841643</v>
      </c>
    </row>
    <row r="65" spans="1:15" ht="18.75" customHeight="1" x14ac:dyDescent="0.4">
      <c r="A65" s="318"/>
      <c r="B65" s="315">
        <v>319</v>
      </c>
      <c r="C65" s="369" t="s">
        <v>87</v>
      </c>
      <c r="D65" s="81">
        <v>1064</v>
      </c>
      <c r="E65" s="317">
        <f t="shared" si="0"/>
        <v>8.0607502259025246E-5</v>
      </c>
      <c r="F65" s="290"/>
      <c r="G65" s="318"/>
      <c r="H65" s="315" t="s">
        <v>356</v>
      </c>
      <c r="I65" s="369" t="s">
        <v>128</v>
      </c>
      <c r="J65" s="81">
        <v>21503543</v>
      </c>
      <c r="K65" s="317">
        <f t="shared" si="1"/>
        <v>2.1187233556981142</v>
      </c>
    </row>
    <row r="66" spans="1:15" ht="18.75" customHeight="1" x14ac:dyDescent="0.4">
      <c r="A66" s="318"/>
      <c r="B66" s="315">
        <v>320</v>
      </c>
      <c r="C66" s="369" t="s">
        <v>88</v>
      </c>
      <c r="D66" s="81">
        <v>20620</v>
      </c>
      <c r="E66" s="317">
        <f t="shared" si="0"/>
        <v>1.5621491509220872E-3</v>
      </c>
      <c r="F66" s="290"/>
      <c r="G66" s="318"/>
      <c r="H66" s="315" t="s">
        <v>403</v>
      </c>
      <c r="I66" s="369" t="s">
        <v>129</v>
      </c>
      <c r="J66" s="81">
        <v>18888678</v>
      </c>
      <c r="K66" s="317">
        <f t="shared" si="1"/>
        <v>1.8610832287898389</v>
      </c>
    </row>
    <row r="67" spans="1:15" ht="18.75" customHeight="1" x14ac:dyDescent="0.4">
      <c r="A67" s="318"/>
      <c r="B67" s="315">
        <v>322</v>
      </c>
      <c r="C67" s="369" t="s">
        <v>90</v>
      </c>
      <c r="D67" s="81">
        <v>8130</v>
      </c>
      <c r="E67" s="317">
        <f t="shared" si="0"/>
        <v>6.1592010654687522E-4</v>
      </c>
      <c r="F67" s="290"/>
      <c r="G67" s="318"/>
      <c r="H67" s="315" t="s">
        <v>404</v>
      </c>
      <c r="I67" s="369" t="s">
        <v>130</v>
      </c>
      <c r="J67" s="81">
        <v>1776686</v>
      </c>
      <c r="K67" s="317">
        <f t="shared" si="1"/>
        <v>0.17505515830306936</v>
      </c>
    </row>
    <row r="68" spans="1:15" ht="18.75" customHeight="1" x14ac:dyDescent="0.4">
      <c r="A68" s="318"/>
      <c r="B68" s="315">
        <v>323</v>
      </c>
      <c r="C68" s="369" t="s">
        <v>91</v>
      </c>
      <c r="D68" s="81">
        <v>174507</v>
      </c>
      <c r="E68" s="317">
        <f t="shared" si="0"/>
        <v>1.3220463718717783E-2</v>
      </c>
      <c r="F68" s="290"/>
      <c r="G68" s="318"/>
      <c r="H68" s="315" t="s">
        <v>405</v>
      </c>
      <c r="I68" s="369" t="s">
        <v>131</v>
      </c>
      <c r="J68" s="81">
        <v>13591345</v>
      </c>
      <c r="K68" s="317">
        <f t="shared" si="1"/>
        <v>1.3391421165735704</v>
      </c>
    </row>
    <row r="69" spans="1:15" ht="18.75" customHeight="1" x14ac:dyDescent="0.4">
      <c r="A69" s="318"/>
      <c r="B69" s="315">
        <v>324</v>
      </c>
      <c r="C69" s="369" t="s">
        <v>92</v>
      </c>
      <c r="D69" s="81">
        <v>425865</v>
      </c>
      <c r="E69" s="317">
        <f t="shared" si="0"/>
        <v>3.2263077020244162E-2</v>
      </c>
      <c r="F69" s="290"/>
      <c r="G69" s="318"/>
      <c r="H69" s="315" t="s">
        <v>406</v>
      </c>
      <c r="I69" s="369" t="s">
        <v>132</v>
      </c>
      <c r="J69" s="81">
        <v>132481</v>
      </c>
      <c r="K69" s="317">
        <f t="shared" si="1"/>
        <v>1.3053225177183212E-2</v>
      </c>
    </row>
    <row r="70" spans="1:15" ht="18.75" customHeight="1" x14ac:dyDescent="0.4">
      <c r="A70" s="318"/>
      <c r="B70" s="315">
        <v>325</v>
      </c>
      <c r="C70" s="369" t="s">
        <v>93</v>
      </c>
      <c r="D70" s="81">
        <v>4026</v>
      </c>
      <c r="E70" s="317">
        <f t="shared" si="0"/>
        <v>3.050054549763493E-4</v>
      </c>
      <c r="F70" s="290"/>
      <c r="G70" s="318"/>
      <c r="H70" s="315" t="s">
        <v>407</v>
      </c>
      <c r="I70" s="369" t="s">
        <v>133</v>
      </c>
      <c r="J70" s="81">
        <v>10629934</v>
      </c>
      <c r="K70" s="317">
        <f t="shared" si="1"/>
        <v>1.0473571464632352</v>
      </c>
      <c r="O70" s="101"/>
    </row>
    <row r="71" spans="1:15" ht="18.75" customHeight="1" x14ac:dyDescent="0.4">
      <c r="A71" s="318"/>
      <c r="B71" s="315">
        <v>326</v>
      </c>
      <c r="C71" s="369" t="s">
        <v>94</v>
      </c>
      <c r="D71" s="81">
        <v>4413</v>
      </c>
      <c r="E71" s="317">
        <f t="shared" si="0"/>
        <v>3.343241611551489E-4</v>
      </c>
      <c r="F71" s="358"/>
      <c r="G71" s="318"/>
      <c r="H71" s="315" t="s">
        <v>408</v>
      </c>
      <c r="I71" s="369" t="s">
        <v>135</v>
      </c>
      <c r="J71" s="81">
        <v>1177</v>
      </c>
      <c r="K71" s="317">
        <f t="shared" si="1"/>
        <v>1.1596867500656429E-4</v>
      </c>
    </row>
    <row r="72" spans="1:15" ht="18.75" customHeight="1" x14ac:dyDescent="0.4">
      <c r="A72" s="318"/>
      <c r="B72" s="315">
        <v>327</v>
      </c>
      <c r="C72" s="369" t="s">
        <v>95</v>
      </c>
      <c r="D72" s="81">
        <v>624</v>
      </c>
      <c r="E72" s="317">
        <f t="shared" si="0"/>
        <v>4.7273572753413307E-5</v>
      </c>
      <c r="F72" s="290"/>
      <c r="G72" s="318"/>
      <c r="H72" s="315" t="s">
        <v>409</v>
      </c>
      <c r="I72" s="369" t="s">
        <v>136</v>
      </c>
      <c r="J72" s="81">
        <v>104119128</v>
      </c>
      <c r="K72" s="317">
        <f t="shared" si="1"/>
        <v>10.258757278673633</v>
      </c>
    </row>
    <row r="73" spans="1:15" ht="18.75" customHeight="1" x14ac:dyDescent="0.4">
      <c r="A73" s="318"/>
      <c r="B73" s="12">
        <v>328</v>
      </c>
      <c r="C73" s="87" t="s">
        <v>328</v>
      </c>
      <c r="D73" s="81">
        <v>1021</v>
      </c>
      <c r="E73" s="317">
        <f t="shared" si="0"/>
        <v>7.7349868239158623E-5</v>
      </c>
      <c r="F73" s="290"/>
      <c r="G73" s="318"/>
      <c r="H73" s="315" t="s">
        <v>410</v>
      </c>
      <c r="I73" s="369" t="s">
        <v>137</v>
      </c>
      <c r="J73" s="81">
        <v>5883834</v>
      </c>
      <c r="K73" s="317">
        <f t="shared" si="1"/>
        <v>0.5797284901772074</v>
      </c>
    </row>
    <row r="74" spans="1:15" ht="18.75" customHeight="1" x14ac:dyDescent="0.4">
      <c r="A74" s="318"/>
      <c r="B74" s="12">
        <v>331</v>
      </c>
      <c r="C74" s="102" t="s">
        <v>99</v>
      </c>
      <c r="D74" s="81">
        <v>260</v>
      </c>
      <c r="E74" s="317">
        <f t="shared" ref="E74:E139" si="2">D74/$D$6*100</f>
        <v>1.9697321980588877E-5</v>
      </c>
      <c r="F74" s="290"/>
      <c r="G74" s="318"/>
      <c r="H74" s="315" t="s">
        <v>411</v>
      </c>
      <c r="I74" s="369" t="s">
        <v>138</v>
      </c>
      <c r="J74" s="81">
        <v>459807</v>
      </c>
      <c r="K74" s="317">
        <f t="shared" si="1"/>
        <v>4.5304340313290822E-2</v>
      </c>
    </row>
    <row r="75" spans="1:15" ht="18.75" customHeight="1" x14ac:dyDescent="0.4">
      <c r="A75" s="318"/>
      <c r="B75" s="12">
        <v>335</v>
      </c>
      <c r="C75" s="103" t="s">
        <v>103</v>
      </c>
      <c r="D75" s="81">
        <v>6085</v>
      </c>
      <c r="E75" s="317">
        <f t="shared" si="2"/>
        <v>4.6099309327647436E-4</v>
      </c>
      <c r="F75" s="290"/>
      <c r="G75" s="318"/>
      <c r="H75" s="315" t="s">
        <v>412</v>
      </c>
      <c r="I75" s="369" t="s">
        <v>139</v>
      </c>
      <c r="J75" s="81">
        <v>1202942</v>
      </c>
      <c r="K75" s="317">
        <f t="shared" si="1"/>
        <v>0.1185247152504218</v>
      </c>
    </row>
    <row r="76" spans="1:15" ht="18.75" customHeight="1" x14ac:dyDescent="0.4">
      <c r="A76" s="318"/>
      <c r="B76" s="12">
        <v>337</v>
      </c>
      <c r="C76" s="87" t="s">
        <v>105</v>
      </c>
      <c r="D76" s="104">
        <v>2638</v>
      </c>
      <c r="E76" s="317">
        <f t="shared" si="2"/>
        <v>1.9985205917228251E-4</v>
      </c>
      <c r="F76" s="290"/>
      <c r="G76" s="318"/>
      <c r="H76" s="315" t="s">
        <v>413</v>
      </c>
      <c r="I76" s="369" t="s">
        <v>141</v>
      </c>
      <c r="J76" s="81">
        <v>16975367</v>
      </c>
      <c r="K76" s="317">
        <f t="shared" si="1"/>
        <v>1.6725665409856889</v>
      </c>
    </row>
    <row r="77" spans="1:15" ht="18.75" customHeight="1" x14ac:dyDescent="0.4">
      <c r="A77" s="318"/>
      <c r="B77" s="12">
        <v>401</v>
      </c>
      <c r="C77" s="87" t="s">
        <v>107</v>
      </c>
      <c r="D77" s="81">
        <v>498467</v>
      </c>
      <c r="E77" s="317">
        <f t="shared" si="2"/>
        <v>3.7763326906531523E-2</v>
      </c>
      <c r="F77" s="290"/>
      <c r="G77" s="318"/>
      <c r="H77" s="315" t="s">
        <v>414</v>
      </c>
      <c r="I77" s="369" t="s">
        <v>142</v>
      </c>
      <c r="J77" s="81">
        <v>78953</v>
      </c>
      <c r="K77" s="317">
        <f t="shared" ref="K77:K140" si="3">J77/$J$6*100</f>
        <v>7.7791629547946219E-3</v>
      </c>
    </row>
    <row r="78" spans="1:15" ht="18.75" customHeight="1" x14ac:dyDescent="0.4">
      <c r="A78" s="318"/>
      <c r="B78" s="315">
        <v>402</v>
      </c>
      <c r="C78" s="369" t="s">
        <v>108</v>
      </c>
      <c r="D78" s="81">
        <v>8083</v>
      </c>
      <c r="E78" s="317">
        <f t="shared" si="2"/>
        <v>6.123594368042303E-4</v>
      </c>
      <c r="F78" s="290"/>
      <c r="G78" s="318"/>
      <c r="H78" s="315" t="s">
        <v>415</v>
      </c>
      <c r="I78" s="369" t="s">
        <v>143</v>
      </c>
      <c r="J78" s="81">
        <v>3343168</v>
      </c>
      <c r="K78" s="317">
        <f t="shared" si="3"/>
        <v>0.32939911918805903</v>
      </c>
    </row>
    <row r="79" spans="1:15" ht="18.75" customHeight="1" x14ac:dyDescent="0.4">
      <c r="A79" s="318"/>
      <c r="B79" s="315">
        <v>403</v>
      </c>
      <c r="C79" s="369" t="s">
        <v>327</v>
      </c>
      <c r="D79" s="81">
        <v>3986</v>
      </c>
      <c r="E79" s="317">
        <f t="shared" si="2"/>
        <v>3.0197509774856641E-4</v>
      </c>
      <c r="F79" s="290"/>
      <c r="G79" s="318"/>
      <c r="H79" s="315">
        <v>225</v>
      </c>
      <c r="I79" s="369" t="s">
        <v>144</v>
      </c>
      <c r="J79" s="81">
        <v>6753138</v>
      </c>
      <c r="K79" s="317">
        <f t="shared" si="3"/>
        <v>0.66538017501824931</v>
      </c>
    </row>
    <row r="80" spans="1:15" ht="18.75" customHeight="1" x14ac:dyDescent="0.4">
      <c r="A80" s="318"/>
      <c r="B80" s="12">
        <v>405</v>
      </c>
      <c r="C80" s="87" t="s">
        <v>111</v>
      </c>
      <c r="D80" s="81">
        <v>3297</v>
      </c>
      <c r="E80" s="317">
        <f t="shared" si="2"/>
        <v>2.4977719450000585E-4</v>
      </c>
      <c r="F80" s="290"/>
      <c r="G80" s="318"/>
      <c r="H80" s="315">
        <v>228</v>
      </c>
      <c r="I80" s="369" t="s">
        <v>306</v>
      </c>
      <c r="J80" s="81">
        <v>18961</v>
      </c>
      <c r="K80" s="317">
        <f t="shared" si="3"/>
        <v>1.8682090457089763E-3</v>
      </c>
    </row>
    <row r="81" spans="1:11" ht="18.75" customHeight="1" x14ac:dyDescent="0.4">
      <c r="A81" s="318"/>
      <c r="B81" s="12">
        <v>406</v>
      </c>
      <c r="C81" s="87" t="s">
        <v>112</v>
      </c>
      <c r="D81" s="81">
        <v>203862</v>
      </c>
      <c r="E81" s="317">
        <f t="shared" si="2"/>
        <v>1.5444367129256962E-2</v>
      </c>
      <c r="F81" s="290"/>
      <c r="G81" s="318"/>
      <c r="H81" s="315">
        <v>230</v>
      </c>
      <c r="I81" s="369" t="s">
        <v>146</v>
      </c>
      <c r="J81" s="81">
        <v>14713</v>
      </c>
      <c r="K81" s="317">
        <f t="shared" si="3"/>
        <v>1.4496577020998982E-3</v>
      </c>
    </row>
    <row r="82" spans="1:11" ht="18.75" customHeight="1" x14ac:dyDescent="0.4">
      <c r="A82" s="318"/>
      <c r="B82" s="315">
        <v>407</v>
      </c>
      <c r="C82" s="369" t="s">
        <v>113</v>
      </c>
      <c r="D82" s="81">
        <v>243743</v>
      </c>
      <c r="E82" s="317">
        <f t="shared" si="2"/>
        <v>1.846570904428721E-2</v>
      </c>
      <c r="F82" s="290"/>
      <c r="G82" s="318"/>
      <c r="H82" s="315">
        <v>234</v>
      </c>
      <c r="I82" s="369" t="s">
        <v>148</v>
      </c>
      <c r="J82" s="81">
        <v>2361240</v>
      </c>
      <c r="K82" s="317">
        <f t="shared" si="3"/>
        <v>0.23265070023152068</v>
      </c>
    </row>
    <row r="83" spans="1:11" ht="18.75" customHeight="1" x14ac:dyDescent="0.4">
      <c r="A83" s="318"/>
      <c r="B83" s="315">
        <v>408</v>
      </c>
      <c r="C83" s="369" t="s">
        <v>114</v>
      </c>
      <c r="D83" s="81">
        <v>12543</v>
      </c>
      <c r="E83" s="317">
        <f t="shared" si="2"/>
        <v>9.5024426770202422E-4</v>
      </c>
      <c r="F83" s="290"/>
      <c r="G83" s="318"/>
      <c r="H83" s="315">
        <v>241</v>
      </c>
      <c r="I83" s="369" t="s">
        <v>149</v>
      </c>
      <c r="J83" s="81">
        <v>252353</v>
      </c>
      <c r="K83" s="317">
        <f t="shared" si="3"/>
        <v>2.4864097743357277E-2</v>
      </c>
    </row>
    <row r="84" spans="1:11" ht="18.75" customHeight="1" x14ac:dyDescent="0.4">
      <c r="A84" s="318"/>
      <c r="B84" s="315">
        <v>409</v>
      </c>
      <c r="C84" s="369" t="s">
        <v>115</v>
      </c>
      <c r="D84" s="81">
        <v>300426</v>
      </c>
      <c r="E84" s="317">
        <f t="shared" si="2"/>
        <v>2.2759952512847667E-2</v>
      </c>
      <c r="F84" s="290"/>
      <c r="G84" s="318"/>
      <c r="H84" s="315">
        <v>242</v>
      </c>
      <c r="I84" s="369" t="s">
        <v>150</v>
      </c>
      <c r="J84" s="81">
        <v>491407</v>
      </c>
      <c r="K84" s="317">
        <f t="shared" si="3"/>
        <v>4.8417857841079638E-2</v>
      </c>
    </row>
    <row r="85" spans="1:11" ht="18.75" customHeight="1" x14ac:dyDescent="0.4">
      <c r="A85" s="318"/>
      <c r="B85" s="315">
        <v>410</v>
      </c>
      <c r="C85" s="369" t="s">
        <v>116</v>
      </c>
      <c r="D85" s="81">
        <v>8650567</v>
      </c>
      <c r="E85" s="317">
        <f t="shared" si="2"/>
        <v>0.6553577058217569</v>
      </c>
      <c r="F85" s="290"/>
      <c r="G85" s="318"/>
      <c r="H85" s="315">
        <v>243</v>
      </c>
      <c r="I85" s="369" t="s">
        <v>151</v>
      </c>
      <c r="J85" s="81">
        <v>40390</v>
      </c>
      <c r="K85" s="317">
        <f t="shared" si="3"/>
        <v>3.9795877514996868E-3</v>
      </c>
    </row>
    <row r="86" spans="1:11" ht="18.75" customHeight="1" x14ac:dyDescent="0.4">
      <c r="A86" s="318"/>
      <c r="B86" s="315">
        <v>411</v>
      </c>
      <c r="C86" s="369" t="s">
        <v>117</v>
      </c>
      <c r="D86" s="81">
        <v>92598</v>
      </c>
      <c r="E86" s="317">
        <f t="shared" si="2"/>
        <v>7.0151254644560332E-3</v>
      </c>
      <c r="F86" s="290"/>
      <c r="G86" s="318"/>
      <c r="H86" s="315">
        <v>244</v>
      </c>
      <c r="I86" s="369" t="s">
        <v>152</v>
      </c>
      <c r="J86" s="81">
        <v>465930</v>
      </c>
      <c r="K86" s="317">
        <f t="shared" si="3"/>
        <v>4.5907633598817749E-2</v>
      </c>
    </row>
    <row r="87" spans="1:11" ht="18.75" customHeight="1" x14ac:dyDescent="0.4">
      <c r="A87" s="318"/>
      <c r="B87" s="315">
        <v>412</v>
      </c>
      <c r="C87" s="369" t="s">
        <v>118</v>
      </c>
      <c r="D87" s="81">
        <v>27912</v>
      </c>
      <c r="E87" s="317">
        <f t="shared" si="2"/>
        <v>2.1145832735469106E-3</v>
      </c>
      <c r="F87" s="290"/>
      <c r="G87" s="318"/>
      <c r="H87" s="315">
        <v>247</v>
      </c>
      <c r="I87" s="369" t="s">
        <v>307</v>
      </c>
      <c r="J87" s="81">
        <v>18427</v>
      </c>
      <c r="K87" s="317">
        <f t="shared" si="3"/>
        <v>1.8155945406507731E-3</v>
      </c>
    </row>
    <row r="88" spans="1:11" ht="18.75" customHeight="1" x14ac:dyDescent="0.4">
      <c r="A88" s="318"/>
      <c r="B88" s="315">
        <v>413</v>
      </c>
      <c r="C88" s="369" t="s">
        <v>119</v>
      </c>
      <c r="D88" s="139">
        <v>1369381</v>
      </c>
      <c r="E88" s="317">
        <f t="shared" si="2"/>
        <v>0.10374284027346453</v>
      </c>
      <c r="F88" s="290"/>
      <c r="G88" s="318"/>
      <c r="H88" s="315" t="s">
        <v>453</v>
      </c>
      <c r="I88" s="369" t="s">
        <v>154</v>
      </c>
      <c r="J88" s="81">
        <v>297</v>
      </c>
      <c r="K88" s="317">
        <f t="shared" si="3"/>
        <v>2.9263123599787249E-5</v>
      </c>
    </row>
    <row r="89" spans="1:11" ht="18.75" customHeight="1" thickBot="1" x14ac:dyDescent="0.45">
      <c r="A89" s="325" t="s">
        <v>310</v>
      </c>
      <c r="B89" s="326" t="s">
        <v>122</v>
      </c>
      <c r="C89" s="327"/>
      <c r="D89" s="328">
        <f>SUM(D55:D88)</f>
        <v>33554222</v>
      </c>
      <c r="E89" s="329">
        <f t="shared" si="2"/>
        <v>2.5420319790083035</v>
      </c>
      <c r="F89" s="290"/>
      <c r="G89" s="318"/>
      <c r="H89" s="320"/>
      <c r="I89" s="321" t="s">
        <v>156</v>
      </c>
      <c r="J89" s="322">
        <f>J63+J64+J66+J67+J68+J69+J70+J72+J74+J75+J76+J77+J78+J79+J81+J84+J83</f>
        <v>181624364</v>
      </c>
      <c r="K89" s="323">
        <f t="shared" si="3"/>
        <v>17.895273442642253</v>
      </c>
    </row>
    <row r="90" spans="1:11" ht="18.75" customHeight="1" x14ac:dyDescent="0.4">
      <c r="A90" s="318" t="s">
        <v>123</v>
      </c>
      <c r="B90" s="330">
        <v>201</v>
      </c>
      <c r="C90" s="368" t="s">
        <v>124</v>
      </c>
      <c r="D90" s="139">
        <v>29934</v>
      </c>
      <c r="E90" s="333">
        <f t="shared" si="2"/>
        <v>2.2677678314113364E-3</v>
      </c>
      <c r="F90" s="290"/>
      <c r="G90" s="318"/>
      <c r="H90" s="320"/>
      <c r="I90" s="321" t="s">
        <v>157</v>
      </c>
      <c r="J90" s="322">
        <f>J61+J62+J73</f>
        <v>6427700</v>
      </c>
      <c r="K90" s="323">
        <f t="shared" si="3"/>
        <v>0.63331508270152348</v>
      </c>
    </row>
    <row r="91" spans="1:11" ht="18.75" customHeight="1" x14ac:dyDescent="0.4">
      <c r="A91" s="353"/>
      <c r="B91" s="315">
        <v>202</v>
      </c>
      <c r="C91" s="369" t="s">
        <v>125</v>
      </c>
      <c r="D91" s="81">
        <v>459713</v>
      </c>
      <c r="E91" s="317">
        <f t="shared" si="2"/>
        <v>3.4827365306394055E-2</v>
      </c>
      <c r="F91" s="290"/>
      <c r="G91" s="318"/>
      <c r="H91" s="320"/>
      <c r="I91" s="321" t="s">
        <v>284</v>
      </c>
      <c r="J91" s="322">
        <f>J92-J89-J90</f>
        <v>24409965</v>
      </c>
      <c r="K91" s="323">
        <f t="shared" si="3"/>
        <v>2.4050903126649184</v>
      </c>
    </row>
    <row r="92" spans="1:11" ht="18.75" customHeight="1" thickBot="1" x14ac:dyDescent="0.45">
      <c r="A92" s="318"/>
      <c r="B92" s="315">
        <v>203</v>
      </c>
      <c r="C92" s="369" t="s">
        <v>126</v>
      </c>
      <c r="D92" s="81">
        <v>1577202</v>
      </c>
      <c r="E92" s="317">
        <f t="shared" si="2"/>
        <v>0.11948713700934131</v>
      </c>
      <c r="F92" s="290"/>
      <c r="G92" s="325" t="s">
        <v>158</v>
      </c>
      <c r="H92" s="326" t="s">
        <v>159</v>
      </c>
      <c r="I92" s="327"/>
      <c r="J92" s="328">
        <f>SUM(J61:J88)</f>
        <v>212462029</v>
      </c>
      <c r="K92" s="329">
        <f t="shared" si="3"/>
        <v>20.933678838008696</v>
      </c>
    </row>
    <row r="93" spans="1:11" ht="18.75" customHeight="1" x14ac:dyDescent="0.4">
      <c r="A93" s="318"/>
      <c r="B93" s="315">
        <v>204</v>
      </c>
      <c r="C93" s="369" t="s">
        <v>127</v>
      </c>
      <c r="D93" s="81">
        <v>1126994</v>
      </c>
      <c r="E93" s="317">
        <f t="shared" si="2"/>
        <v>8.5379860339199157E-2</v>
      </c>
      <c r="F93" s="290"/>
      <c r="G93" s="318" t="s">
        <v>160</v>
      </c>
      <c r="H93" s="330" t="s">
        <v>416</v>
      </c>
      <c r="I93" s="332" t="s">
        <v>163</v>
      </c>
      <c r="J93" s="88">
        <v>1039</v>
      </c>
      <c r="K93" s="317">
        <f t="shared" si="3"/>
        <v>1.023716680814106E-4</v>
      </c>
    </row>
    <row r="94" spans="1:11" ht="18.75" customHeight="1" x14ac:dyDescent="0.4">
      <c r="A94" s="318"/>
      <c r="B94" s="315">
        <v>205</v>
      </c>
      <c r="C94" s="369" t="s">
        <v>128</v>
      </c>
      <c r="D94" s="81">
        <v>43866600</v>
      </c>
      <c r="E94" s="317">
        <f t="shared" si="2"/>
        <v>3.3232867092065388</v>
      </c>
      <c r="F94" s="290"/>
      <c r="G94" s="318" t="s">
        <v>162</v>
      </c>
      <c r="H94" s="330" t="s">
        <v>417</v>
      </c>
      <c r="I94" s="332" t="s">
        <v>164</v>
      </c>
      <c r="J94" s="81">
        <v>4642</v>
      </c>
      <c r="K94" s="317">
        <f t="shared" si="3"/>
        <v>4.5737178367074883E-4</v>
      </c>
    </row>
    <row r="95" spans="1:11" ht="18.75" customHeight="1" x14ac:dyDescent="0.4">
      <c r="A95" s="318"/>
      <c r="B95" s="315">
        <v>206</v>
      </c>
      <c r="C95" s="369" t="s">
        <v>129</v>
      </c>
      <c r="D95" s="81">
        <v>886104</v>
      </c>
      <c r="E95" s="317">
        <f t="shared" si="2"/>
        <v>6.7130291524183552E-2</v>
      </c>
      <c r="F95" s="290"/>
      <c r="G95" s="318"/>
      <c r="H95" s="330" t="s">
        <v>418</v>
      </c>
      <c r="I95" s="332" t="s">
        <v>165</v>
      </c>
      <c r="J95" s="81">
        <v>767</v>
      </c>
      <c r="K95" s="317">
        <f t="shared" si="3"/>
        <v>7.5571770373861341E-5</v>
      </c>
    </row>
    <row r="96" spans="1:11" ht="18.75" customHeight="1" x14ac:dyDescent="0.4">
      <c r="A96" s="318"/>
      <c r="B96" s="315">
        <v>207</v>
      </c>
      <c r="C96" s="369" t="s">
        <v>130</v>
      </c>
      <c r="D96" s="81">
        <v>11323969</v>
      </c>
      <c r="E96" s="317">
        <f t="shared" si="2"/>
        <v>0.85789178265848853</v>
      </c>
      <c r="F96" s="290"/>
      <c r="G96" s="318"/>
      <c r="H96" s="330" t="s">
        <v>419</v>
      </c>
      <c r="I96" s="361" t="s">
        <v>168</v>
      </c>
      <c r="J96" s="81">
        <v>10588</v>
      </c>
      <c r="K96" s="317">
        <f t="shared" si="3"/>
        <v>1.0432254298806309E-3</v>
      </c>
    </row>
    <row r="97" spans="1:11" ht="18.75" customHeight="1" x14ac:dyDescent="0.4">
      <c r="A97" s="318"/>
      <c r="B97" s="315">
        <v>208</v>
      </c>
      <c r="C97" s="369" t="s">
        <v>131</v>
      </c>
      <c r="D97" s="81">
        <v>11702281</v>
      </c>
      <c r="E97" s="317">
        <f t="shared" si="2"/>
        <v>0.88655229524741386</v>
      </c>
      <c r="F97" s="290"/>
      <c r="G97" s="318"/>
      <c r="H97" s="315" t="s">
        <v>420</v>
      </c>
      <c r="I97" s="316" t="s">
        <v>309</v>
      </c>
      <c r="J97" s="81">
        <v>206</v>
      </c>
      <c r="K97" s="317">
        <f t="shared" si="3"/>
        <v>2.0296981352040984E-5</v>
      </c>
    </row>
    <row r="98" spans="1:11" ht="18.75" customHeight="1" x14ac:dyDescent="0.4">
      <c r="A98" s="318"/>
      <c r="B98" s="315">
        <v>209</v>
      </c>
      <c r="C98" s="369" t="s">
        <v>132</v>
      </c>
      <c r="D98" s="81">
        <v>12178</v>
      </c>
      <c r="E98" s="317">
        <f t="shared" si="2"/>
        <v>9.2259225799850512E-4</v>
      </c>
      <c r="F98" s="290"/>
      <c r="G98" s="353"/>
      <c r="H98" s="315">
        <v>223</v>
      </c>
      <c r="I98" s="316" t="s">
        <v>170</v>
      </c>
      <c r="J98" s="81">
        <v>2589773</v>
      </c>
      <c r="K98" s="317">
        <f t="shared" si="3"/>
        <v>0.2551678363447536</v>
      </c>
    </row>
    <row r="99" spans="1:11" ht="18.75" customHeight="1" x14ac:dyDescent="0.4">
      <c r="A99" s="318"/>
      <c r="B99" s="315">
        <v>210</v>
      </c>
      <c r="C99" s="369" t="s">
        <v>133</v>
      </c>
      <c r="D99" s="81">
        <v>8925596</v>
      </c>
      <c r="E99" s="317">
        <f t="shared" si="2"/>
        <v>0.6761936087717545</v>
      </c>
      <c r="F99" s="290"/>
      <c r="G99" s="353"/>
      <c r="H99" s="315">
        <v>224</v>
      </c>
      <c r="I99" s="316" t="s">
        <v>171</v>
      </c>
      <c r="J99" s="81">
        <v>50076</v>
      </c>
      <c r="K99" s="317">
        <f t="shared" si="3"/>
        <v>4.933939991188371E-3</v>
      </c>
    </row>
    <row r="100" spans="1:11" ht="18.75" customHeight="1" x14ac:dyDescent="0.4">
      <c r="A100" s="318"/>
      <c r="B100" s="315">
        <v>211</v>
      </c>
      <c r="C100" s="369" t="s">
        <v>134</v>
      </c>
      <c r="D100" s="81">
        <v>2392</v>
      </c>
      <c r="E100" s="317">
        <f t="shared" si="2"/>
        <v>1.8121536222141766E-4</v>
      </c>
      <c r="F100" s="370"/>
      <c r="G100" s="353"/>
      <c r="H100" s="315">
        <v>227</v>
      </c>
      <c r="I100" s="316" t="s">
        <v>172</v>
      </c>
      <c r="J100" s="81">
        <v>3259642</v>
      </c>
      <c r="K100" s="317">
        <f t="shared" si="3"/>
        <v>0.32116938295305619</v>
      </c>
    </row>
    <row r="101" spans="1:11" ht="18.75" customHeight="1" x14ac:dyDescent="0.4">
      <c r="A101" s="318"/>
      <c r="B101" s="315">
        <v>212</v>
      </c>
      <c r="C101" s="369" t="s">
        <v>135</v>
      </c>
      <c r="D101" s="81">
        <v>4529</v>
      </c>
      <c r="E101" s="317">
        <f t="shared" si="2"/>
        <v>3.4311219711571933E-4</v>
      </c>
      <c r="F101" s="370"/>
      <c r="G101" s="353"/>
      <c r="H101" s="315">
        <v>229</v>
      </c>
      <c r="I101" s="316" t="s">
        <v>173</v>
      </c>
      <c r="J101" s="81">
        <v>14739</v>
      </c>
      <c r="K101" s="317">
        <f t="shared" si="3"/>
        <v>1.4522194570278258E-3</v>
      </c>
    </row>
    <row r="102" spans="1:11" ht="18.75" customHeight="1" x14ac:dyDescent="0.4">
      <c r="A102" s="318"/>
      <c r="B102" s="315">
        <v>213</v>
      </c>
      <c r="C102" s="369" t="s">
        <v>136</v>
      </c>
      <c r="D102" s="81">
        <v>55887160</v>
      </c>
      <c r="E102" s="317">
        <f t="shared" si="2"/>
        <v>4.23395148115649</v>
      </c>
      <c r="F102" s="370"/>
      <c r="G102" s="318"/>
      <c r="H102" s="315">
        <v>231</v>
      </c>
      <c r="I102" s="316" t="s">
        <v>174</v>
      </c>
      <c r="J102" s="81">
        <v>6197996</v>
      </c>
      <c r="K102" s="317">
        <f t="shared" si="3"/>
        <v>0.61068256908749818</v>
      </c>
    </row>
    <row r="103" spans="1:11" ht="18.75" customHeight="1" x14ac:dyDescent="0.4">
      <c r="A103" s="318"/>
      <c r="B103" s="315">
        <v>215</v>
      </c>
      <c r="C103" s="369" t="s">
        <v>137</v>
      </c>
      <c r="D103" s="81">
        <v>2288032</v>
      </c>
      <c r="E103" s="317">
        <f t="shared" si="2"/>
        <v>0.17333885771496435</v>
      </c>
      <c r="F103" s="370"/>
      <c r="G103" s="318"/>
      <c r="H103" s="315">
        <v>232</v>
      </c>
      <c r="I103" s="316" t="s">
        <v>175</v>
      </c>
      <c r="J103" s="81">
        <v>301515</v>
      </c>
      <c r="K103" s="317">
        <f t="shared" si="3"/>
        <v>2.9707982195925426E-2</v>
      </c>
    </row>
    <row r="104" spans="1:11" ht="18.75" customHeight="1" x14ac:dyDescent="0.4">
      <c r="A104" s="318"/>
      <c r="B104" s="315">
        <v>217</v>
      </c>
      <c r="C104" s="369" t="s">
        <v>138</v>
      </c>
      <c r="D104" s="81">
        <v>358466</v>
      </c>
      <c r="E104" s="317">
        <f t="shared" si="2"/>
        <v>2.7157000850360661E-2</v>
      </c>
      <c r="F104" s="370"/>
      <c r="G104" s="318"/>
      <c r="H104" s="315">
        <v>235</v>
      </c>
      <c r="I104" s="316" t="s">
        <v>176</v>
      </c>
      <c r="J104" s="81">
        <v>56613</v>
      </c>
      <c r="K104" s="317">
        <f t="shared" si="3"/>
        <v>5.5780242974907586E-3</v>
      </c>
    </row>
    <row r="105" spans="1:11" ht="18.75" customHeight="1" x14ac:dyDescent="0.4">
      <c r="A105" s="318"/>
      <c r="B105" s="315">
        <v>218</v>
      </c>
      <c r="C105" s="369" t="s">
        <v>139</v>
      </c>
      <c r="D105" s="81">
        <v>9681917</v>
      </c>
      <c r="E105" s="317">
        <f t="shared" si="2"/>
        <v>0.73349167899360435</v>
      </c>
      <c r="F105" s="370"/>
      <c r="G105" s="318"/>
      <c r="H105" s="315">
        <v>236</v>
      </c>
      <c r="I105" s="316" t="s">
        <v>177</v>
      </c>
      <c r="J105" s="81">
        <v>26384</v>
      </c>
      <c r="K105" s="317">
        <f t="shared" si="3"/>
        <v>2.5995900776322784E-3</v>
      </c>
    </row>
    <row r="106" spans="1:11" ht="18.75" customHeight="1" x14ac:dyDescent="0.4">
      <c r="A106" s="318"/>
      <c r="B106" s="315">
        <v>219</v>
      </c>
      <c r="C106" s="369" t="s">
        <v>140</v>
      </c>
      <c r="D106" s="81">
        <v>1806</v>
      </c>
      <c r="E106" s="317">
        <f t="shared" si="2"/>
        <v>1.3682062883439811E-4</v>
      </c>
      <c r="F106" s="370"/>
      <c r="G106" s="318"/>
      <c r="H106" s="315">
        <v>237</v>
      </c>
      <c r="I106" s="316" t="s">
        <v>178</v>
      </c>
      <c r="J106" s="81">
        <v>73538</v>
      </c>
      <c r="K106" s="317">
        <f t="shared" si="3"/>
        <v>7.2456282265358739E-3</v>
      </c>
    </row>
    <row r="107" spans="1:11" ht="18.75" customHeight="1" x14ac:dyDescent="0.4">
      <c r="A107" s="318"/>
      <c r="B107" s="315">
        <v>220</v>
      </c>
      <c r="C107" s="369" t="s">
        <v>141</v>
      </c>
      <c r="D107" s="81">
        <v>9739212</v>
      </c>
      <c r="E107" s="317">
        <f t="shared" si="2"/>
        <v>0.73783228692774983</v>
      </c>
      <c r="F107" s="370"/>
      <c r="G107" s="318"/>
      <c r="H107" s="315">
        <v>238</v>
      </c>
      <c r="I107" s="316" t="s">
        <v>179</v>
      </c>
      <c r="J107" s="81">
        <v>22575</v>
      </c>
      <c r="K107" s="317">
        <f t="shared" si="3"/>
        <v>2.2242929806908993E-3</v>
      </c>
    </row>
    <row r="108" spans="1:11" ht="18.75" customHeight="1" x14ac:dyDescent="0.4">
      <c r="A108" s="318"/>
      <c r="B108" s="315">
        <v>221</v>
      </c>
      <c r="C108" s="369" t="s">
        <v>142</v>
      </c>
      <c r="D108" s="81">
        <v>63450</v>
      </c>
      <c r="E108" s="317">
        <f t="shared" si="2"/>
        <v>4.8069041525706322E-3</v>
      </c>
      <c r="F108" s="370"/>
      <c r="G108" s="318"/>
      <c r="H108" s="315" t="s">
        <v>421</v>
      </c>
      <c r="I108" s="316" t="s">
        <v>180</v>
      </c>
      <c r="J108" s="81">
        <v>290</v>
      </c>
      <c r="K108" s="317">
        <f t="shared" si="3"/>
        <v>2.8573420349960615E-5</v>
      </c>
    </row>
    <row r="109" spans="1:11" ht="18.75" customHeight="1" x14ac:dyDescent="0.4">
      <c r="A109" s="318"/>
      <c r="B109" s="315">
        <v>222</v>
      </c>
      <c r="C109" s="369" t="s">
        <v>143</v>
      </c>
      <c r="D109" s="81">
        <v>578588</v>
      </c>
      <c r="E109" s="317">
        <f t="shared" si="2"/>
        <v>4.3833208192711373E-2</v>
      </c>
      <c r="F109" s="370"/>
      <c r="G109" s="318"/>
      <c r="H109" s="315" t="s">
        <v>422</v>
      </c>
      <c r="I109" s="316" t="s">
        <v>181</v>
      </c>
      <c r="J109" s="81">
        <v>13694</v>
      </c>
      <c r="K109" s="317">
        <f t="shared" si="3"/>
        <v>1.349256614732278E-3</v>
      </c>
    </row>
    <row r="110" spans="1:11" ht="18.75" customHeight="1" x14ac:dyDescent="0.4">
      <c r="A110" s="318"/>
      <c r="B110" s="315">
        <v>225</v>
      </c>
      <c r="C110" s="369" t="s">
        <v>144</v>
      </c>
      <c r="D110" s="81">
        <v>2787982</v>
      </c>
      <c r="E110" s="317">
        <f t="shared" si="2"/>
        <v>0.21121453511571592</v>
      </c>
      <c r="F110" s="370"/>
      <c r="G110" s="318"/>
      <c r="H110" s="315">
        <v>245</v>
      </c>
      <c r="I110" s="316" t="s">
        <v>182</v>
      </c>
      <c r="J110" s="81">
        <v>1761090</v>
      </c>
      <c r="K110" s="317">
        <f t="shared" si="3"/>
        <v>0.17351849946245565</v>
      </c>
    </row>
    <row r="111" spans="1:11" ht="18.75" customHeight="1" x14ac:dyDescent="0.4">
      <c r="A111" s="318"/>
      <c r="B111" s="315">
        <v>228</v>
      </c>
      <c r="C111" s="369" t="s">
        <v>306</v>
      </c>
      <c r="D111" s="81">
        <v>38815</v>
      </c>
      <c r="E111" s="317">
        <f t="shared" si="2"/>
        <v>2.9405828949098357E-3</v>
      </c>
      <c r="F111" s="370"/>
      <c r="G111" s="318"/>
      <c r="H111" s="315">
        <v>246</v>
      </c>
      <c r="I111" s="316" t="s">
        <v>183</v>
      </c>
      <c r="J111" s="81">
        <v>831374</v>
      </c>
      <c r="K111" s="317">
        <f t="shared" si="3"/>
        <v>8.1914478517338463E-2</v>
      </c>
    </row>
    <row r="112" spans="1:11" ht="18.75" customHeight="1" x14ac:dyDescent="0.4">
      <c r="A112" s="318"/>
      <c r="B112" s="315">
        <v>230</v>
      </c>
      <c r="C112" s="369" t="s">
        <v>146</v>
      </c>
      <c r="D112" s="81">
        <v>116959</v>
      </c>
      <c r="E112" s="317">
        <f t="shared" si="2"/>
        <v>8.8606887751065174E-3</v>
      </c>
      <c r="F112" s="370"/>
      <c r="G112" s="318"/>
      <c r="H112" s="320"/>
      <c r="I112" s="321" t="s">
        <v>285</v>
      </c>
      <c r="J112" s="322">
        <f>J98+J100+J102+J103+J104+J105+J106+J110+J111</f>
        <v>15097925</v>
      </c>
      <c r="K112" s="323">
        <f t="shared" si="3"/>
        <v>1.4875839911626865</v>
      </c>
    </row>
    <row r="113" spans="1:11" ht="18.75" customHeight="1" x14ac:dyDescent="0.4">
      <c r="A113" s="318"/>
      <c r="B113" s="315">
        <v>233</v>
      </c>
      <c r="C113" s="369" t="s">
        <v>147</v>
      </c>
      <c r="D113" s="81">
        <v>5604</v>
      </c>
      <c r="E113" s="317">
        <f t="shared" si="2"/>
        <v>4.2455304761238483E-4</v>
      </c>
      <c r="F113" s="290"/>
      <c r="G113" s="324"/>
      <c r="H113" s="320"/>
      <c r="I113" s="321" t="s">
        <v>279</v>
      </c>
      <c r="J113" s="322">
        <f>J114-J112</f>
        <v>118616</v>
      </c>
      <c r="K113" s="323">
        <f t="shared" si="3"/>
        <v>1.1687120097348028E-2</v>
      </c>
    </row>
    <row r="114" spans="1:11" ht="18.75" customHeight="1" thickBot="1" x14ac:dyDescent="0.45">
      <c r="A114" s="318"/>
      <c r="B114" s="315">
        <v>234</v>
      </c>
      <c r="C114" s="369" t="s">
        <v>148</v>
      </c>
      <c r="D114" s="81">
        <v>20310510</v>
      </c>
      <c r="E114" s="317">
        <f t="shared" si="2"/>
        <v>1.5387025194614239</v>
      </c>
      <c r="F114" s="290"/>
      <c r="G114" s="325" t="s">
        <v>286</v>
      </c>
      <c r="H114" s="326" t="s">
        <v>186</v>
      </c>
      <c r="I114" s="327"/>
      <c r="J114" s="328">
        <f>SUM(J93:J111)</f>
        <v>15216541</v>
      </c>
      <c r="K114" s="329">
        <f t="shared" si="3"/>
        <v>1.4992711112600345</v>
      </c>
    </row>
    <row r="115" spans="1:11" ht="18.75" customHeight="1" x14ac:dyDescent="0.4">
      <c r="A115" s="318"/>
      <c r="B115" s="315">
        <v>241</v>
      </c>
      <c r="C115" s="369" t="s">
        <v>149</v>
      </c>
      <c r="D115" s="81">
        <v>106397</v>
      </c>
      <c r="E115" s="317">
        <f t="shared" si="2"/>
        <v>8.0605229491104418E-3</v>
      </c>
      <c r="F115" s="290"/>
      <c r="G115" s="318" t="s">
        <v>187</v>
      </c>
      <c r="H115" s="330" t="s">
        <v>423</v>
      </c>
      <c r="I115" s="332" t="s">
        <v>188</v>
      </c>
      <c r="J115" s="88">
        <v>29897</v>
      </c>
      <c r="K115" s="317">
        <f t="shared" si="3"/>
        <v>2.9457225800095599E-3</v>
      </c>
    </row>
    <row r="116" spans="1:11" ht="18.75" customHeight="1" x14ac:dyDescent="0.4">
      <c r="A116" s="318"/>
      <c r="B116" s="315">
        <v>242</v>
      </c>
      <c r="C116" s="369" t="s">
        <v>150</v>
      </c>
      <c r="D116" s="81">
        <v>83200</v>
      </c>
      <c r="E116" s="317">
        <f t="shared" si="2"/>
        <v>6.3031430337884397E-3</v>
      </c>
      <c r="F116" s="290"/>
      <c r="G116" s="318"/>
      <c r="H116" s="330" t="s">
        <v>424</v>
      </c>
      <c r="I116" s="332" t="s">
        <v>189</v>
      </c>
      <c r="J116" s="81">
        <v>1600</v>
      </c>
      <c r="K116" s="317">
        <f t="shared" si="3"/>
        <v>1.5764645710323097E-4</v>
      </c>
    </row>
    <row r="117" spans="1:11" ht="18.75" customHeight="1" x14ac:dyDescent="0.4">
      <c r="A117" s="318"/>
      <c r="B117" s="315">
        <v>243</v>
      </c>
      <c r="C117" s="369" t="s">
        <v>329</v>
      </c>
      <c r="D117" s="81">
        <v>905</v>
      </c>
      <c r="E117" s="317">
        <f t="shared" si="2"/>
        <v>6.8561832278588207E-5</v>
      </c>
      <c r="F117" s="290"/>
      <c r="G117" s="318"/>
      <c r="H117" s="315" t="s">
        <v>425</v>
      </c>
      <c r="I117" s="316" t="s">
        <v>190</v>
      </c>
      <c r="J117" s="81">
        <v>4354</v>
      </c>
      <c r="K117" s="317">
        <f t="shared" si="3"/>
        <v>4.289954213921673E-4</v>
      </c>
    </row>
    <row r="118" spans="1:11" ht="18.75" customHeight="1" x14ac:dyDescent="0.4">
      <c r="A118" s="318"/>
      <c r="B118" s="315">
        <v>244</v>
      </c>
      <c r="C118" s="371" t="s">
        <v>330</v>
      </c>
      <c r="D118" s="81">
        <v>6002</v>
      </c>
      <c r="E118" s="317">
        <f t="shared" si="2"/>
        <v>4.5470510202882475E-4</v>
      </c>
      <c r="F118" s="290"/>
      <c r="G118" s="318"/>
      <c r="H118" s="315" t="s">
        <v>426</v>
      </c>
      <c r="I118" s="316" t="s">
        <v>191</v>
      </c>
      <c r="J118" s="81">
        <v>19781</v>
      </c>
      <c r="K118" s="317">
        <f t="shared" si="3"/>
        <v>1.9490028549743821E-3</v>
      </c>
    </row>
    <row r="119" spans="1:11" ht="18.75" customHeight="1" x14ac:dyDescent="0.4">
      <c r="A119" s="318"/>
      <c r="B119" s="315">
        <v>247</v>
      </c>
      <c r="C119" s="369" t="s">
        <v>307</v>
      </c>
      <c r="D119" s="81">
        <v>384</v>
      </c>
      <c r="E119" s="317">
        <f t="shared" si="2"/>
        <v>2.9091429386715877E-5</v>
      </c>
      <c r="F119" s="290"/>
      <c r="G119" s="318"/>
      <c r="H119" s="315" t="s">
        <v>427</v>
      </c>
      <c r="I119" s="316" t="s">
        <v>192</v>
      </c>
      <c r="J119" s="81">
        <v>745</v>
      </c>
      <c r="K119" s="317">
        <f t="shared" si="3"/>
        <v>7.3404131588691919E-5</v>
      </c>
    </row>
    <row r="120" spans="1:11" ht="18.75" customHeight="1" x14ac:dyDescent="0.4">
      <c r="A120" s="318"/>
      <c r="B120" s="315">
        <v>249</v>
      </c>
      <c r="C120" s="369" t="s">
        <v>308</v>
      </c>
      <c r="D120" s="81">
        <v>4307</v>
      </c>
      <c r="E120" s="317">
        <f t="shared" si="2"/>
        <v>3.262937145015242E-4</v>
      </c>
      <c r="F120" s="290"/>
      <c r="G120" s="318"/>
      <c r="H120" s="315" t="s">
        <v>428</v>
      </c>
      <c r="I120" s="316" t="s">
        <v>193</v>
      </c>
      <c r="J120" s="81">
        <v>4838</v>
      </c>
      <c r="K120" s="317">
        <f t="shared" si="3"/>
        <v>4.7668347466589463E-4</v>
      </c>
    </row>
    <row r="121" spans="1:11" ht="18.75" customHeight="1" x14ac:dyDescent="0.4">
      <c r="A121" s="318"/>
      <c r="B121" s="320"/>
      <c r="C121" s="321" t="s">
        <v>156</v>
      </c>
      <c r="D121" s="322">
        <f>D92+D93+D95+D96+D97+D98+D99+D102+D104+D105+D107+D108+D109+D110+D112+D113+D116+D115</f>
        <v>114963259</v>
      </c>
      <c r="E121" s="323">
        <f t="shared" si="2"/>
        <v>8.7094935710032004</v>
      </c>
      <c r="F121" s="290"/>
      <c r="G121" s="318"/>
      <c r="H121" s="315" t="s">
        <v>429</v>
      </c>
      <c r="I121" s="316" t="s">
        <v>194</v>
      </c>
      <c r="J121" s="81">
        <v>508</v>
      </c>
      <c r="K121" s="317">
        <f t="shared" si="3"/>
        <v>5.0052750130275828E-5</v>
      </c>
    </row>
    <row r="122" spans="1:11" ht="18.75" customHeight="1" x14ac:dyDescent="0.4">
      <c r="A122" s="318"/>
      <c r="B122" s="320"/>
      <c r="C122" s="321" t="s">
        <v>157</v>
      </c>
      <c r="D122" s="322">
        <f>D90+D91+D103</f>
        <v>2777679</v>
      </c>
      <c r="E122" s="323">
        <f t="shared" si="2"/>
        <v>0.21043399085276973</v>
      </c>
      <c r="F122" s="290"/>
      <c r="G122" s="318"/>
      <c r="H122" s="315" t="s">
        <v>430</v>
      </c>
      <c r="I122" s="316" t="s">
        <v>195</v>
      </c>
      <c r="J122" s="81">
        <v>1778056</v>
      </c>
      <c r="K122" s="317">
        <f t="shared" si="3"/>
        <v>0.17519014308196401</v>
      </c>
    </row>
    <row r="123" spans="1:11" ht="18.75" customHeight="1" x14ac:dyDescent="0.4">
      <c r="A123" s="318"/>
      <c r="B123" s="320"/>
      <c r="C123" s="321" t="s">
        <v>39</v>
      </c>
      <c r="D123" s="322">
        <f>D124-D121-D122</f>
        <v>64236250</v>
      </c>
      <c r="E123" s="323">
        <f t="shared" si="2"/>
        <v>4.8664696118292401</v>
      </c>
      <c r="F123" s="290"/>
      <c r="G123" s="318"/>
      <c r="H123" s="315" t="s">
        <v>431</v>
      </c>
      <c r="I123" s="316" t="s">
        <v>196</v>
      </c>
      <c r="J123" s="81">
        <v>2461</v>
      </c>
      <c r="K123" s="317">
        <f t="shared" si="3"/>
        <v>2.4247995683190712E-4</v>
      </c>
    </row>
    <row r="124" spans="1:11" ht="18.75" customHeight="1" thickBot="1" x14ac:dyDescent="0.45">
      <c r="A124" s="325" t="s">
        <v>311</v>
      </c>
      <c r="B124" s="326" t="s">
        <v>159</v>
      </c>
      <c r="C124" s="327"/>
      <c r="D124" s="328">
        <f>SUM(D90:D120)</f>
        <v>181977188</v>
      </c>
      <c r="E124" s="329">
        <f t="shared" si="2"/>
        <v>13.786397173685208</v>
      </c>
      <c r="F124" s="290"/>
      <c r="G124" s="318"/>
      <c r="H124" s="315">
        <v>146</v>
      </c>
      <c r="I124" s="316" t="s">
        <v>198</v>
      </c>
      <c r="J124" s="81">
        <v>2833</v>
      </c>
      <c r="K124" s="317">
        <f t="shared" si="3"/>
        <v>2.7913275810840832E-4</v>
      </c>
    </row>
    <row r="125" spans="1:11" ht="18.75" customHeight="1" x14ac:dyDescent="0.4">
      <c r="A125" s="318" t="s">
        <v>160</v>
      </c>
      <c r="B125" s="330">
        <v>150</v>
      </c>
      <c r="C125" s="332" t="s">
        <v>161</v>
      </c>
      <c r="D125" s="139">
        <v>21268</v>
      </c>
      <c r="E125" s="333">
        <f t="shared" si="2"/>
        <v>1.6112409380121702E-3</v>
      </c>
      <c r="F125" s="290"/>
      <c r="G125" s="318"/>
      <c r="H125" s="315">
        <v>147</v>
      </c>
      <c r="I125" s="332" t="s">
        <v>199</v>
      </c>
      <c r="J125" s="88">
        <v>83493</v>
      </c>
      <c r="K125" s="333">
        <f t="shared" si="3"/>
        <v>8.2264847768250392E-3</v>
      </c>
    </row>
    <row r="126" spans="1:11" ht="18.75" customHeight="1" thickBot="1" x14ac:dyDescent="0.45">
      <c r="A126" s="318" t="s">
        <v>162</v>
      </c>
      <c r="B126" s="315">
        <v>151</v>
      </c>
      <c r="C126" s="316" t="s">
        <v>163</v>
      </c>
      <c r="D126" s="81">
        <v>64646</v>
      </c>
      <c r="E126" s="317">
        <f t="shared" si="2"/>
        <v>4.8975118336813403E-3</v>
      </c>
      <c r="F126" s="290"/>
      <c r="G126" s="325" t="s">
        <v>202</v>
      </c>
      <c r="H126" s="326" t="s">
        <v>203</v>
      </c>
      <c r="I126" s="327"/>
      <c r="J126" s="328">
        <f>SUM(J115:J125)</f>
        <v>1928566</v>
      </c>
      <c r="K126" s="329">
        <f t="shared" si="3"/>
        <v>0.19001974824359358</v>
      </c>
    </row>
    <row r="127" spans="1:11" ht="18.75" customHeight="1" x14ac:dyDescent="0.4">
      <c r="A127" s="318"/>
      <c r="B127" s="315">
        <v>152</v>
      </c>
      <c r="C127" s="316" t="s">
        <v>164</v>
      </c>
      <c r="D127" s="81">
        <v>112607</v>
      </c>
      <c r="E127" s="317">
        <f t="shared" si="2"/>
        <v>8.5309859087237382E-3</v>
      </c>
      <c r="F127" s="290"/>
      <c r="G127" s="318" t="s">
        <v>204</v>
      </c>
      <c r="H127" s="330" t="s">
        <v>432</v>
      </c>
      <c r="I127" s="331" t="s">
        <v>205</v>
      </c>
      <c r="J127" s="88">
        <v>380166</v>
      </c>
      <c r="K127" s="317">
        <f t="shared" si="3"/>
        <v>3.7457389381941812E-2</v>
      </c>
    </row>
    <row r="128" spans="1:11" ht="18.75" customHeight="1" x14ac:dyDescent="0.4">
      <c r="A128" s="318"/>
      <c r="B128" s="315">
        <v>153</v>
      </c>
      <c r="C128" s="316" t="s">
        <v>165</v>
      </c>
      <c r="D128" s="81">
        <v>244416</v>
      </c>
      <c r="E128" s="317">
        <f t="shared" si="2"/>
        <v>1.851669480464466E-2</v>
      </c>
      <c r="F128" s="290"/>
      <c r="G128" s="318"/>
      <c r="H128" s="330" t="s">
        <v>433</v>
      </c>
      <c r="I128" s="401" t="s">
        <v>207</v>
      </c>
      <c r="J128" s="81">
        <v>2054</v>
      </c>
      <c r="K128" s="317">
        <f t="shared" si="3"/>
        <v>2.0237863930627276E-4</v>
      </c>
    </row>
    <row r="129" spans="1:11" ht="18.75" customHeight="1" x14ac:dyDescent="0.4">
      <c r="A129" s="318"/>
      <c r="B129" s="315">
        <v>154</v>
      </c>
      <c r="C129" s="316" t="s">
        <v>166</v>
      </c>
      <c r="D129" s="81">
        <v>12238</v>
      </c>
      <c r="E129" s="317">
        <f t="shared" si="2"/>
        <v>9.2713779384017965E-4</v>
      </c>
      <c r="F129" s="290"/>
      <c r="G129" s="318"/>
      <c r="H129" s="315" t="s">
        <v>434</v>
      </c>
      <c r="I129" s="352" t="s">
        <v>208</v>
      </c>
      <c r="J129" s="81">
        <v>150528</v>
      </c>
      <c r="K129" s="317">
        <f t="shared" si="3"/>
        <v>1.4831378684271968E-2</v>
      </c>
    </row>
    <row r="130" spans="1:11" ht="18.75" customHeight="1" x14ac:dyDescent="0.4">
      <c r="A130" s="318"/>
      <c r="B130" s="315">
        <v>155</v>
      </c>
      <c r="C130" s="316" t="s">
        <v>167</v>
      </c>
      <c r="D130" s="81">
        <v>4200</v>
      </c>
      <c r="E130" s="317">
        <f t="shared" si="2"/>
        <v>3.1818750891720492E-4</v>
      </c>
      <c r="F130" s="290"/>
      <c r="G130" s="318"/>
      <c r="H130" s="315" t="s">
        <v>435</v>
      </c>
      <c r="I130" s="352" t="s">
        <v>210</v>
      </c>
      <c r="J130" s="81">
        <v>98468</v>
      </c>
      <c r="K130" s="317">
        <f t="shared" si="3"/>
        <v>9.7019570862755915E-3</v>
      </c>
    </row>
    <row r="131" spans="1:11" ht="18.75" customHeight="1" x14ac:dyDescent="0.4">
      <c r="A131" s="318"/>
      <c r="B131" s="315">
        <v>157</v>
      </c>
      <c r="C131" s="316" t="s">
        <v>309</v>
      </c>
      <c r="D131" s="81">
        <v>15891</v>
      </c>
      <c r="E131" s="317">
        <f t="shared" si="2"/>
        <v>1.2038851676674531E-3</v>
      </c>
      <c r="F131" s="290"/>
      <c r="G131" s="318"/>
      <c r="H131" s="315" t="s">
        <v>436</v>
      </c>
      <c r="I131" s="352" t="s">
        <v>219</v>
      </c>
      <c r="J131" s="81">
        <v>387</v>
      </c>
      <c r="K131" s="317">
        <f t="shared" si="3"/>
        <v>3.8130736811843989E-5</v>
      </c>
    </row>
    <row r="132" spans="1:11" ht="18.75" customHeight="1" x14ac:dyDescent="0.4">
      <c r="A132" s="318"/>
      <c r="B132" s="315">
        <v>223</v>
      </c>
      <c r="C132" s="316" t="s">
        <v>170</v>
      </c>
      <c r="D132" s="81">
        <v>14215984</v>
      </c>
      <c r="E132" s="317">
        <f t="shared" si="2"/>
        <v>1.076987746611153</v>
      </c>
      <c r="F132" s="290"/>
      <c r="G132" s="318"/>
      <c r="H132" s="315" t="s">
        <v>437</v>
      </c>
      <c r="I132" s="352" t="s">
        <v>220</v>
      </c>
      <c r="J132" s="81">
        <v>490</v>
      </c>
      <c r="K132" s="317">
        <f t="shared" si="3"/>
        <v>4.8279227487864487E-5</v>
      </c>
    </row>
    <row r="133" spans="1:11" ht="18.75" customHeight="1" x14ac:dyDescent="0.4">
      <c r="A133" s="318"/>
      <c r="B133" s="315">
        <v>224</v>
      </c>
      <c r="C133" s="316" t="s">
        <v>171</v>
      </c>
      <c r="D133" s="81">
        <v>592822</v>
      </c>
      <c r="E133" s="317">
        <f t="shared" si="2"/>
        <v>4.4911560812217921E-2</v>
      </c>
      <c r="F133" s="290"/>
      <c r="G133" s="318"/>
      <c r="H133" s="315" t="s">
        <v>438</v>
      </c>
      <c r="I133" s="352" t="s">
        <v>224</v>
      </c>
      <c r="J133" s="81">
        <v>461</v>
      </c>
      <c r="K133" s="317">
        <f t="shared" si="3"/>
        <v>4.542188545286842E-5</v>
      </c>
    </row>
    <row r="134" spans="1:11" ht="18.75" customHeight="1" x14ac:dyDescent="0.4">
      <c r="A134" s="318"/>
      <c r="B134" s="315">
        <v>227</v>
      </c>
      <c r="C134" s="316" t="s">
        <v>172</v>
      </c>
      <c r="D134" s="81">
        <v>2043858</v>
      </c>
      <c r="E134" s="317">
        <f t="shared" si="2"/>
        <v>0.15484049657154778</v>
      </c>
      <c r="F134" s="290"/>
      <c r="G134" s="318"/>
      <c r="H134" s="315" t="s">
        <v>439</v>
      </c>
      <c r="I134" s="352" t="s">
        <v>225</v>
      </c>
      <c r="J134" s="81">
        <v>410</v>
      </c>
      <c r="K134" s="317">
        <f t="shared" si="3"/>
        <v>4.0396904632702932E-5</v>
      </c>
    </row>
    <row r="135" spans="1:11" ht="18.75" customHeight="1" x14ac:dyDescent="0.4">
      <c r="A135" s="318"/>
      <c r="B135" s="315">
        <v>229</v>
      </c>
      <c r="C135" s="316" t="s">
        <v>341</v>
      </c>
      <c r="D135" s="81">
        <v>6848</v>
      </c>
      <c r="E135" s="317">
        <f t="shared" si="2"/>
        <v>5.1879715739643322E-4</v>
      </c>
      <c r="F135" s="290"/>
      <c r="G135" s="318"/>
      <c r="H135" s="12" t="s">
        <v>440</v>
      </c>
      <c r="I135" s="86" t="s">
        <v>228</v>
      </c>
      <c r="J135" s="81">
        <v>579</v>
      </c>
      <c r="K135" s="317">
        <f t="shared" si="3"/>
        <v>5.7048311664231708E-5</v>
      </c>
    </row>
    <row r="136" spans="1:11" ht="18.75" customHeight="1" x14ac:dyDescent="0.4">
      <c r="A136" s="318"/>
      <c r="B136" s="315">
        <v>231</v>
      </c>
      <c r="C136" s="316" t="s">
        <v>174</v>
      </c>
      <c r="D136" s="81">
        <v>669191</v>
      </c>
      <c r="E136" s="317">
        <f t="shared" si="2"/>
        <v>5.0697194590431739E-2</v>
      </c>
      <c r="F136" s="290"/>
      <c r="G136" s="318"/>
      <c r="H136" s="12" t="s">
        <v>441</v>
      </c>
      <c r="I136" s="86" t="s">
        <v>230</v>
      </c>
      <c r="J136" s="81">
        <v>223</v>
      </c>
      <c r="K136" s="317">
        <f t="shared" si="3"/>
        <v>2.1971974958762815E-5</v>
      </c>
    </row>
    <row r="137" spans="1:11" ht="18.75" customHeight="1" x14ac:dyDescent="0.4">
      <c r="A137" s="353"/>
      <c r="B137" s="315">
        <v>232</v>
      </c>
      <c r="C137" s="316" t="s">
        <v>175</v>
      </c>
      <c r="D137" s="81">
        <v>815221</v>
      </c>
      <c r="E137" s="317">
        <f t="shared" si="2"/>
        <v>6.1760271239760169E-2</v>
      </c>
      <c r="F137" s="290"/>
      <c r="G137" s="318"/>
      <c r="H137" s="315" t="s">
        <v>442</v>
      </c>
      <c r="I137" s="86" t="s">
        <v>231</v>
      </c>
      <c r="J137" s="81">
        <v>226</v>
      </c>
      <c r="K137" s="317">
        <f t="shared" si="3"/>
        <v>2.2267562065831373E-5</v>
      </c>
    </row>
    <row r="138" spans="1:11" ht="18.75" customHeight="1" x14ac:dyDescent="0.4">
      <c r="A138" s="353"/>
      <c r="B138" s="315">
        <v>235</v>
      </c>
      <c r="C138" s="316" t="s">
        <v>176</v>
      </c>
      <c r="D138" s="81">
        <v>23115</v>
      </c>
      <c r="E138" s="317">
        <f t="shared" si="2"/>
        <v>1.7511676830050456E-3</v>
      </c>
      <c r="F138" s="290"/>
      <c r="G138" s="318"/>
      <c r="H138" s="315" t="s">
        <v>443</v>
      </c>
      <c r="I138" s="86" t="s">
        <v>235</v>
      </c>
      <c r="J138" s="81">
        <v>542</v>
      </c>
      <c r="K138" s="317">
        <f t="shared" si="3"/>
        <v>5.3402737343719489E-5</v>
      </c>
    </row>
    <row r="139" spans="1:11" ht="18.75" customHeight="1" x14ac:dyDescent="0.4">
      <c r="A139" s="318"/>
      <c r="B139" s="315">
        <v>236</v>
      </c>
      <c r="C139" s="316" t="s">
        <v>177</v>
      </c>
      <c r="D139" s="81">
        <v>120690</v>
      </c>
      <c r="E139" s="317">
        <f t="shared" si="2"/>
        <v>9.143345345527968E-3</v>
      </c>
      <c r="F139" s="290"/>
      <c r="G139" s="318"/>
      <c r="H139" s="315" t="s">
        <v>444</v>
      </c>
      <c r="I139" s="352" t="s">
        <v>242</v>
      </c>
      <c r="J139" s="81">
        <v>31484</v>
      </c>
      <c r="K139" s="317">
        <f t="shared" si="3"/>
        <v>3.1020881596488274E-3</v>
      </c>
    </row>
    <row r="140" spans="1:11" ht="18.75" customHeight="1" x14ac:dyDescent="0.4">
      <c r="A140" s="318"/>
      <c r="B140" s="315">
        <v>237</v>
      </c>
      <c r="C140" s="316" t="s">
        <v>178</v>
      </c>
      <c r="D140" s="81">
        <v>169179</v>
      </c>
      <c r="E140" s="317">
        <f t="shared" ref="E140:E200" si="4">D140/$D$6*100</f>
        <v>1.2816820135977099E-2</v>
      </c>
      <c r="F140" s="290"/>
      <c r="G140" s="318"/>
      <c r="H140" s="315" t="s">
        <v>445</v>
      </c>
      <c r="I140" s="352" t="s">
        <v>244</v>
      </c>
      <c r="J140" s="81">
        <v>4478</v>
      </c>
      <c r="K140" s="317">
        <f t="shared" si="3"/>
        <v>4.4121302181766766E-4</v>
      </c>
    </row>
    <row r="141" spans="1:11" ht="18.75" customHeight="1" x14ac:dyDescent="0.4">
      <c r="A141" s="318"/>
      <c r="B141" s="315">
        <v>238</v>
      </c>
      <c r="C141" s="316" t="s">
        <v>179</v>
      </c>
      <c r="D141" s="81">
        <v>34510</v>
      </c>
      <c r="E141" s="317">
        <f t="shared" si="4"/>
        <v>2.6144406982697007E-3</v>
      </c>
      <c r="F141" s="290"/>
      <c r="G141" s="318"/>
      <c r="H141" s="315" t="s">
        <v>446</v>
      </c>
      <c r="I141" s="352" t="s">
        <v>245</v>
      </c>
      <c r="J141" s="81">
        <v>6193</v>
      </c>
      <c r="K141" s="317">
        <f t="shared" ref="K141:K148" si="5">J141/$J$6*100</f>
        <v>6.1019031802519335E-4</v>
      </c>
    </row>
    <row r="142" spans="1:11" ht="18.75" customHeight="1" x14ac:dyDescent="0.4">
      <c r="A142" s="318"/>
      <c r="B142" s="315">
        <v>239</v>
      </c>
      <c r="C142" s="316" t="s">
        <v>180</v>
      </c>
      <c r="D142" s="81">
        <v>4511</v>
      </c>
      <c r="E142" s="317">
        <f t="shared" si="4"/>
        <v>3.4174853636321703E-4</v>
      </c>
      <c r="F142" s="290"/>
      <c r="G142" s="318"/>
      <c r="H142" s="315" t="s">
        <v>447</v>
      </c>
      <c r="I142" s="352" t="s">
        <v>247</v>
      </c>
      <c r="J142" s="81">
        <v>842</v>
      </c>
      <c r="K142" s="317">
        <f t="shared" si="5"/>
        <v>8.29614480505753E-5</v>
      </c>
    </row>
    <row r="143" spans="1:11" ht="18.75" customHeight="1" x14ac:dyDescent="0.4">
      <c r="A143" s="318"/>
      <c r="B143" s="315">
        <v>245</v>
      </c>
      <c r="C143" s="316" t="s">
        <v>182</v>
      </c>
      <c r="D143" s="81">
        <v>9465684</v>
      </c>
      <c r="E143" s="317">
        <f t="shared" si="4"/>
        <v>0.71711009813272475</v>
      </c>
      <c r="F143" s="290"/>
      <c r="G143" s="318"/>
      <c r="H143" s="315" t="s">
        <v>448</v>
      </c>
      <c r="I143" s="352" t="s">
        <v>249</v>
      </c>
      <c r="J143" s="81">
        <v>355</v>
      </c>
      <c r="K143" s="317">
        <f t="shared" si="5"/>
        <v>3.4977807669779372E-5</v>
      </c>
    </row>
    <row r="144" spans="1:11" ht="18.75" customHeight="1" x14ac:dyDescent="0.4">
      <c r="A144" s="318"/>
      <c r="B144" s="315">
        <v>246</v>
      </c>
      <c r="C144" s="316" t="s">
        <v>183</v>
      </c>
      <c r="D144" s="139">
        <v>312135</v>
      </c>
      <c r="E144" s="317">
        <f t="shared" si="4"/>
        <v>2.3647013832350419E-2</v>
      </c>
      <c r="F144" s="290"/>
      <c r="G144" s="318"/>
      <c r="H144" s="315" t="s">
        <v>449</v>
      </c>
      <c r="I144" s="352" t="s">
        <v>250</v>
      </c>
      <c r="J144" s="81">
        <v>10229</v>
      </c>
      <c r="K144" s="317">
        <f t="shared" si="5"/>
        <v>1.0078535060680934E-3</v>
      </c>
    </row>
    <row r="145" spans="1:11" ht="18.75" customHeight="1" x14ac:dyDescent="0.4">
      <c r="A145" s="318"/>
      <c r="B145" s="320"/>
      <c r="C145" s="321" t="s">
        <v>156</v>
      </c>
      <c r="D145" s="322">
        <f>D132+D134+D136+D137+D138+D139+D140+D143+D144</f>
        <v>27835057</v>
      </c>
      <c r="E145" s="323">
        <f t="shared" si="4"/>
        <v>2.1087541541424781</v>
      </c>
      <c r="F145" s="290"/>
      <c r="G145" s="318"/>
      <c r="H145" s="315" t="s">
        <v>450</v>
      </c>
      <c r="I145" s="352" t="s">
        <v>251</v>
      </c>
      <c r="J145" s="81">
        <v>1194</v>
      </c>
      <c r="K145" s="317">
        <f t="shared" si="5"/>
        <v>1.1764366861328611E-4</v>
      </c>
    </row>
    <row r="146" spans="1:11" ht="18.75" customHeight="1" x14ac:dyDescent="0.4">
      <c r="A146" s="318"/>
      <c r="B146" s="320"/>
      <c r="C146" s="321" t="s">
        <v>184</v>
      </c>
      <c r="D146" s="322">
        <f>D147-D145</f>
        <v>1113957</v>
      </c>
      <c r="E146" s="323">
        <f t="shared" si="4"/>
        <v>8.4392191159734009E-2</v>
      </c>
      <c r="F146" s="290"/>
      <c r="G146" s="318"/>
      <c r="H146" s="330" t="s">
        <v>451</v>
      </c>
      <c r="I146" s="6" t="s">
        <v>253</v>
      </c>
      <c r="J146" s="81">
        <v>213</v>
      </c>
      <c r="K146" s="317">
        <f t="shared" si="5"/>
        <v>2.0986684601867622E-5</v>
      </c>
    </row>
    <row r="147" spans="1:11" ht="18.75" customHeight="1" thickBot="1" x14ac:dyDescent="0.45">
      <c r="A147" s="325" t="s">
        <v>312</v>
      </c>
      <c r="B147" s="326" t="s">
        <v>186</v>
      </c>
      <c r="C147" s="327"/>
      <c r="D147" s="328">
        <f>SUM(D125:D144)</f>
        <v>28949014</v>
      </c>
      <c r="E147" s="329">
        <f t="shared" si="4"/>
        <v>2.1931463453022122</v>
      </c>
      <c r="F147" s="290"/>
      <c r="G147" s="318"/>
      <c r="H147" s="315" t="s">
        <v>452</v>
      </c>
      <c r="I147" s="316" t="s">
        <v>255</v>
      </c>
      <c r="J147" s="88">
        <v>1874510</v>
      </c>
      <c r="K147" s="317">
        <f t="shared" si="5"/>
        <v>0.18469366269036092</v>
      </c>
    </row>
    <row r="148" spans="1:11" ht="18.75" customHeight="1" thickBot="1" x14ac:dyDescent="0.45">
      <c r="A148" s="318" t="s">
        <v>187</v>
      </c>
      <c r="B148" s="330">
        <v>133</v>
      </c>
      <c r="C148" s="332" t="s">
        <v>188</v>
      </c>
      <c r="D148" s="139">
        <v>7591</v>
      </c>
      <c r="E148" s="333">
        <f t="shared" si="4"/>
        <v>5.7508604290250071E-4</v>
      </c>
      <c r="F148" s="290"/>
      <c r="G148" s="325" t="s">
        <v>264</v>
      </c>
      <c r="H148" s="326" t="s">
        <v>265</v>
      </c>
      <c r="I148" s="327"/>
      <c r="J148" s="328">
        <f>SUM(J127:J147)</f>
        <v>2564032</v>
      </c>
      <c r="K148" s="329">
        <f t="shared" si="5"/>
        <v>0.25263160043706967</v>
      </c>
    </row>
    <row r="149" spans="1:11" ht="18.75" customHeight="1" x14ac:dyDescent="0.4">
      <c r="A149" s="353"/>
      <c r="B149" s="315">
        <v>134</v>
      </c>
      <c r="C149" s="316" t="s">
        <v>189</v>
      </c>
      <c r="D149" s="81">
        <v>116632</v>
      </c>
      <c r="E149" s="317">
        <f t="shared" si="4"/>
        <v>8.8359156047693923E-3</v>
      </c>
      <c r="F149" s="290"/>
    </row>
    <row r="150" spans="1:11" ht="18.75" customHeight="1" x14ac:dyDescent="0.4">
      <c r="A150" s="353"/>
      <c r="B150" s="315">
        <v>135</v>
      </c>
      <c r="C150" s="316" t="s">
        <v>190</v>
      </c>
      <c r="D150" s="81">
        <v>170056</v>
      </c>
      <c r="E150" s="317">
        <f t="shared" si="4"/>
        <v>1.2883260718196239E-2</v>
      </c>
      <c r="F150" s="290"/>
    </row>
    <row r="151" spans="1:11" ht="18.75" customHeight="1" x14ac:dyDescent="0.4">
      <c r="A151" s="353"/>
      <c r="B151" s="315">
        <v>137</v>
      </c>
      <c r="C151" s="316" t="s">
        <v>191</v>
      </c>
      <c r="D151" s="81">
        <v>1911848</v>
      </c>
      <c r="E151" s="317">
        <f t="shared" si="4"/>
        <v>0.14483956013055724</v>
      </c>
      <c r="F151" s="290"/>
    </row>
    <row r="152" spans="1:11" ht="18.75" customHeight="1" x14ac:dyDescent="0.4">
      <c r="A152" s="353"/>
      <c r="B152" s="315">
        <v>138</v>
      </c>
      <c r="C152" s="316" t="s">
        <v>192</v>
      </c>
      <c r="D152" s="81">
        <v>83758</v>
      </c>
      <c r="E152" s="317">
        <f t="shared" si="4"/>
        <v>6.3454165171160119E-3</v>
      </c>
      <c r="F152" s="290"/>
    </row>
    <row r="153" spans="1:11" ht="18.75" customHeight="1" x14ac:dyDescent="0.4">
      <c r="A153" s="318"/>
      <c r="B153" s="315">
        <v>140</v>
      </c>
      <c r="C153" s="316" t="s">
        <v>193</v>
      </c>
      <c r="D153" s="81">
        <v>234259</v>
      </c>
      <c r="E153" s="317">
        <f t="shared" si="4"/>
        <v>1.7747211345579883E-2</v>
      </c>
      <c r="F153" s="290"/>
      <c r="G153" s="290"/>
      <c r="H153" s="291"/>
      <c r="I153" s="290"/>
      <c r="K153" s="290"/>
    </row>
    <row r="154" spans="1:11" ht="18.75" customHeight="1" x14ac:dyDescent="0.4">
      <c r="A154" s="318"/>
      <c r="B154" s="315">
        <v>141</v>
      </c>
      <c r="C154" s="316" t="s">
        <v>194</v>
      </c>
      <c r="D154" s="81">
        <v>137614</v>
      </c>
      <c r="E154" s="317">
        <f t="shared" si="4"/>
        <v>1.0425489488602915E-2</v>
      </c>
      <c r="F154" s="290"/>
      <c r="G154" s="290"/>
      <c r="H154" s="291"/>
      <c r="I154" s="290"/>
      <c r="K154" s="290"/>
    </row>
    <row r="155" spans="1:11" ht="18.75" customHeight="1" x14ac:dyDescent="0.4">
      <c r="A155" s="318"/>
      <c r="B155" s="315">
        <v>143</v>
      </c>
      <c r="C155" s="316" t="s">
        <v>195</v>
      </c>
      <c r="D155" s="81">
        <v>2565150</v>
      </c>
      <c r="E155" s="317">
        <f t="shared" si="4"/>
        <v>0.19433302107118292</v>
      </c>
      <c r="F155" s="290"/>
      <c r="G155" s="290"/>
      <c r="H155" s="291"/>
      <c r="I155" s="290"/>
      <c r="K155" s="290"/>
    </row>
    <row r="156" spans="1:11" ht="18.75" customHeight="1" x14ac:dyDescent="0.4">
      <c r="A156" s="318"/>
      <c r="B156" s="315">
        <v>144</v>
      </c>
      <c r="C156" s="316" t="s">
        <v>196</v>
      </c>
      <c r="D156" s="81">
        <v>868834</v>
      </c>
      <c r="E156" s="317">
        <f t="shared" si="4"/>
        <v>6.5821934791088291E-2</v>
      </c>
      <c r="F156" s="290"/>
      <c r="G156" s="290"/>
      <c r="H156" s="291"/>
      <c r="I156" s="290"/>
      <c r="K156" s="290"/>
    </row>
    <row r="157" spans="1:11" ht="18.75" customHeight="1" x14ac:dyDescent="0.4">
      <c r="A157" s="318"/>
      <c r="B157" s="315">
        <v>146</v>
      </c>
      <c r="C157" s="316" t="s">
        <v>198</v>
      </c>
      <c r="D157" s="81">
        <v>27061</v>
      </c>
      <c r="E157" s="317">
        <f t="shared" si="4"/>
        <v>2.0501124235258292E-3</v>
      </c>
      <c r="F157" s="290"/>
      <c r="G157" s="290"/>
      <c r="H157" s="291"/>
      <c r="I157" s="290"/>
      <c r="K157" s="290"/>
    </row>
    <row r="158" spans="1:11" ht="18.75" customHeight="1" x14ac:dyDescent="0.4">
      <c r="A158" s="318"/>
      <c r="B158" s="315">
        <v>147</v>
      </c>
      <c r="C158" s="316" t="s">
        <v>199</v>
      </c>
      <c r="D158" s="81">
        <v>3078248</v>
      </c>
      <c r="E158" s="317">
        <f t="shared" si="4"/>
        <v>0.23320477689270672</v>
      </c>
      <c r="F158" s="290"/>
      <c r="G158" s="290"/>
      <c r="H158" s="291"/>
      <c r="I158" s="290"/>
      <c r="K158" s="290"/>
    </row>
    <row r="159" spans="1:11" ht="18.75" customHeight="1" x14ac:dyDescent="0.4">
      <c r="A159" s="318"/>
      <c r="B159" s="315">
        <v>149</v>
      </c>
      <c r="C159" s="316" t="s">
        <v>200</v>
      </c>
      <c r="D159" s="81">
        <v>44967</v>
      </c>
      <c r="E159" s="317">
        <f t="shared" si="4"/>
        <v>3.4066518365428464E-3</v>
      </c>
      <c r="F159" s="290"/>
      <c r="G159" s="290"/>
      <c r="H159" s="291"/>
      <c r="I159" s="290"/>
      <c r="K159" s="290"/>
    </row>
    <row r="160" spans="1:11" ht="18.75" customHeight="1" thickBot="1" x14ac:dyDescent="0.45">
      <c r="A160" s="325" t="s">
        <v>313</v>
      </c>
      <c r="B160" s="326" t="s">
        <v>203</v>
      </c>
      <c r="C160" s="327"/>
      <c r="D160" s="328">
        <f>SUM(D148:D159)</f>
        <v>9246018</v>
      </c>
      <c r="E160" s="329">
        <f t="shared" si="4"/>
        <v>0.70046843686277083</v>
      </c>
      <c r="F160" s="290"/>
      <c r="G160" s="295"/>
      <c r="H160" s="291"/>
      <c r="I160" s="290"/>
      <c r="K160" s="343"/>
    </row>
    <row r="161" spans="1:11" ht="18.75" customHeight="1" x14ac:dyDescent="0.4">
      <c r="A161" s="338" t="s">
        <v>204</v>
      </c>
      <c r="B161" s="330">
        <v>501</v>
      </c>
      <c r="C161" s="332" t="s">
        <v>205</v>
      </c>
      <c r="D161" s="139">
        <v>252965</v>
      </c>
      <c r="E161" s="333">
        <f t="shared" si="4"/>
        <v>1.9164357903152556E-2</v>
      </c>
      <c r="F161" s="290"/>
      <c r="G161" s="295"/>
      <c r="H161" s="291"/>
      <c r="I161" s="290"/>
      <c r="K161" s="343"/>
    </row>
    <row r="162" spans="1:11" ht="18.75" customHeight="1" x14ac:dyDescent="0.4">
      <c r="A162" s="318"/>
      <c r="B162" s="315">
        <v>503</v>
      </c>
      <c r="C162" s="316" t="s">
        <v>207</v>
      </c>
      <c r="D162" s="81">
        <v>86455</v>
      </c>
      <c r="E162" s="317">
        <f t="shared" si="4"/>
        <v>6.5497383531992748E-3</v>
      </c>
      <c r="F162" s="290"/>
      <c r="G162" s="295"/>
      <c r="H162" s="291"/>
      <c r="I162" s="290"/>
      <c r="K162" s="343"/>
    </row>
    <row r="163" spans="1:11" ht="18.75" customHeight="1" x14ac:dyDescent="0.4">
      <c r="A163" s="318"/>
      <c r="B163" s="315">
        <v>504</v>
      </c>
      <c r="C163" s="316" t="s">
        <v>208</v>
      </c>
      <c r="D163" s="81">
        <v>66178</v>
      </c>
      <c r="E163" s="317">
        <f t="shared" si="4"/>
        <v>5.0135745155054255E-3</v>
      </c>
      <c r="F163" s="290"/>
      <c r="G163" s="295"/>
      <c r="H163" s="291"/>
      <c r="I163" s="290"/>
      <c r="K163" s="343"/>
    </row>
    <row r="164" spans="1:11" ht="18.75" customHeight="1" x14ac:dyDescent="0.4">
      <c r="A164" s="318"/>
      <c r="B164" s="315">
        <v>505</v>
      </c>
      <c r="C164" s="316" t="s">
        <v>209</v>
      </c>
      <c r="D164" s="81">
        <v>3415</v>
      </c>
      <c r="E164" s="317">
        <f t="shared" si="4"/>
        <v>2.5871674832196546E-4</v>
      </c>
      <c r="F164" s="290"/>
      <c r="G164" s="295"/>
      <c r="H164" s="291"/>
      <c r="I164" s="290"/>
      <c r="K164" s="343"/>
    </row>
    <row r="165" spans="1:11" ht="18.75" customHeight="1" x14ac:dyDescent="0.4">
      <c r="A165" s="318"/>
      <c r="B165" s="315">
        <v>506</v>
      </c>
      <c r="C165" s="316" t="s">
        <v>210</v>
      </c>
      <c r="D165" s="81">
        <v>629505</v>
      </c>
      <c r="E165" s="317">
        <f t="shared" si="4"/>
        <v>4.7690625666886928E-2</v>
      </c>
      <c r="F165" s="290"/>
      <c r="G165" s="295"/>
      <c r="H165" s="291"/>
      <c r="I165" s="290"/>
      <c r="K165" s="343"/>
    </row>
    <row r="166" spans="1:11" ht="18.75" customHeight="1" x14ac:dyDescent="0.4">
      <c r="A166" s="318"/>
      <c r="B166" s="315">
        <v>507</v>
      </c>
      <c r="C166" s="316" t="s">
        <v>211</v>
      </c>
      <c r="D166" s="81">
        <v>28273</v>
      </c>
      <c r="E166" s="317">
        <f t="shared" si="4"/>
        <v>2.1419322475276512E-3</v>
      </c>
      <c r="F166" s="290"/>
      <c r="G166" s="295"/>
      <c r="H166" s="291"/>
      <c r="I166" s="290"/>
      <c r="K166" s="343"/>
    </row>
    <row r="167" spans="1:11" ht="18.75" customHeight="1" x14ac:dyDescent="0.4">
      <c r="A167" s="318"/>
      <c r="B167" s="315">
        <v>509</v>
      </c>
      <c r="C167" s="316" t="s">
        <v>213</v>
      </c>
      <c r="D167" s="81">
        <v>565</v>
      </c>
      <c r="E167" s="317">
        <f t="shared" si="4"/>
        <v>4.2803795842433522E-5</v>
      </c>
      <c r="F167" s="290"/>
      <c r="G167" s="295"/>
      <c r="H167" s="291"/>
      <c r="I167" s="290"/>
      <c r="K167" s="343"/>
    </row>
    <row r="168" spans="1:11" ht="18.75" customHeight="1" x14ac:dyDescent="0.4">
      <c r="A168" s="318"/>
      <c r="B168" s="12">
        <v>510</v>
      </c>
      <c r="C168" s="87" t="s">
        <v>214</v>
      </c>
      <c r="D168" s="81">
        <v>305</v>
      </c>
      <c r="E168" s="317">
        <f t="shared" si="4"/>
        <v>2.3106473861844642E-5</v>
      </c>
      <c r="F168" s="290"/>
      <c r="G168" s="295"/>
      <c r="H168" s="344"/>
      <c r="I168" s="295"/>
      <c r="J168" s="296"/>
      <c r="K168" s="343"/>
    </row>
    <row r="169" spans="1:11" ht="18.75" customHeight="1" x14ac:dyDescent="0.4">
      <c r="A169" s="318"/>
      <c r="B169" s="12">
        <v>513</v>
      </c>
      <c r="C169" s="87" t="s">
        <v>217</v>
      </c>
      <c r="D169" s="81">
        <v>381</v>
      </c>
      <c r="E169" s="317">
        <f t="shared" si="4"/>
        <v>2.8864152594632161E-5</v>
      </c>
      <c r="F169" s="290"/>
      <c r="G169" s="345"/>
      <c r="H169" s="291"/>
      <c r="I169" s="290"/>
      <c r="K169" s="343"/>
    </row>
    <row r="170" spans="1:11" ht="18.75" customHeight="1" x14ac:dyDescent="0.4">
      <c r="A170" s="318"/>
      <c r="B170" s="315">
        <v>516</v>
      </c>
      <c r="C170" s="316" t="s">
        <v>220</v>
      </c>
      <c r="D170" s="81">
        <v>5501</v>
      </c>
      <c r="E170" s="317">
        <f t="shared" si="4"/>
        <v>4.1674987775084385E-4</v>
      </c>
      <c r="F170" s="290"/>
      <c r="G170" s="290"/>
      <c r="H170" s="291"/>
      <c r="I170" s="290"/>
      <c r="K170" s="290"/>
    </row>
    <row r="171" spans="1:11" ht="18.75" customHeight="1" x14ac:dyDescent="0.4">
      <c r="A171" s="318"/>
      <c r="B171" s="315">
        <v>517</v>
      </c>
      <c r="C171" s="316" t="s">
        <v>221</v>
      </c>
      <c r="D171" s="81">
        <v>9063</v>
      </c>
      <c r="E171" s="317">
        <f t="shared" si="4"/>
        <v>6.8660318888491155E-4</v>
      </c>
      <c r="F171" s="290"/>
      <c r="G171" s="290"/>
      <c r="H171" s="291"/>
      <c r="I171" s="290"/>
      <c r="K171" s="290"/>
    </row>
    <row r="172" spans="1:11" ht="18.75" customHeight="1" x14ac:dyDescent="0.4">
      <c r="A172" s="318"/>
      <c r="B172" s="315">
        <v>518</v>
      </c>
      <c r="C172" s="316" t="s">
        <v>222</v>
      </c>
      <c r="D172" s="81">
        <v>380</v>
      </c>
      <c r="E172" s="317">
        <f t="shared" si="4"/>
        <v>2.8788393663937588E-5</v>
      </c>
      <c r="F172" s="290"/>
      <c r="G172" s="290"/>
      <c r="H172" s="291"/>
      <c r="I172" s="290"/>
      <c r="K172" s="290"/>
    </row>
    <row r="173" spans="1:11" ht="18.75" customHeight="1" x14ac:dyDescent="0.4">
      <c r="A173" s="318"/>
      <c r="B173" s="315">
        <v>519</v>
      </c>
      <c r="C173" s="316" t="s">
        <v>223</v>
      </c>
      <c r="D173" s="81">
        <v>241</v>
      </c>
      <c r="E173" s="317">
        <f t="shared" si="4"/>
        <v>1.8257902297391996E-5</v>
      </c>
      <c r="F173" s="290"/>
      <c r="G173" s="290"/>
      <c r="H173" s="291"/>
      <c r="I173" s="290"/>
      <c r="K173" s="290"/>
    </row>
    <row r="174" spans="1:11" ht="18.75" customHeight="1" x14ac:dyDescent="0.4">
      <c r="A174" s="318"/>
      <c r="B174" s="315">
        <v>521</v>
      </c>
      <c r="C174" s="316" t="s">
        <v>225</v>
      </c>
      <c r="D174" s="81">
        <v>490</v>
      </c>
      <c r="E174" s="317">
        <f t="shared" si="4"/>
        <v>3.7121876040340576E-5</v>
      </c>
      <c r="F174" s="290"/>
      <c r="G174" s="290"/>
      <c r="H174" s="291"/>
      <c r="I174" s="290"/>
      <c r="K174" s="290"/>
    </row>
    <row r="175" spans="1:11" ht="18.75" customHeight="1" x14ac:dyDescent="0.4">
      <c r="A175" s="318"/>
      <c r="B175" s="315">
        <v>523</v>
      </c>
      <c r="C175" s="316" t="s">
        <v>227</v>
      </c>
      <c r="D175" s="81">
        <v>9184</v>
      </c>
      <c r="E175" s="317">
        <f t="shared" si="4"/>
        <v>6.9577001949895482E-4</v>
      </c>
      <c r="F175" s="290"/>
      <c r="G175" s="290"/>
      <c r="H175" s="291"/>
      <c r="I175" s="290"/>
      <c r="K175" s="290"/>
    </row>
    <row r="176" spans="1:11" ht="18.75" customHeight="1" x14ac:dyDescent="0.4">
      <c r="A176" s="318"/>
      <c r="B176" s="315">
        <v>524</v>
      </c>
      <c r="C176" s="316" t="s">
        <v>228</v>
      </c>
      <c r="D176" s="81">
        <v>70684</v>
      </c>
      <c r="E176" s="317">
        <f t="shared" si="4"/>
        <v>5.3549442572151705E-3</v>
      </c>
      <c r="F176" s="290"/>
      <c r="G176" s="290"/>
      <c r="H176" s="291"/>
      <c r="I176" s="290"/>
      <c r="K176" s="290"/>
    </row>
    <row r="177" spans="1:11" ht="18.75" customHeight="1" x14ac:dyDescent="0.4">
      <c r="A177" s="318"/>
      <c r="B177" s="315">
        <v>525</v>
      </c>
      <c r="C177" s="316" t="s">
        <v>229</v>
      </c>
      <c r="D177" s="81">
        <v>612</v>
      </c>
      <c r="E177" s="317">
        <f t="shared" si="4"/>
        <v>4.6364465585078431E-5</v>
      </c>
      <c r="F177" s="290"/>
      <c r="G177" s="290"/>
      <c r="H177" s="291"/>
      <c r="I177" s="290"/>
      <c r="K177" s="290"/>
    </row>
    <row r="178" spans="1:11" ht="18.75" customHeight="1" x14ac:dyDescent="0.4">
      <c r="A178" s="318"/>
      <c r="B178" s="315">
        <v>527</v>
      </c>
      <c r="C178" s="316" t="s">
        <v>231</v>
      </c>
      <c r="D178" s="81">
        <v>5210</v>
      </c>
      <c r="E178" s="317">
        <f t="shared" si="4"/>
        <v>3.9470402891872327E-4</v>
      </c>
      <c r="F178" s="290"/>
      <c r="G178" s="290"/>
      <c r="H178" s="291"/>
      <c r="I178" s="290"/>
      <c r="K178" s="290"/>
    </row>
    <row r="179" spans="1:11" ht="18.75" customHeight="1" x14ac:dyDescent="0.4">
      <c r="A179" s="318"/>
      <c r="B179" s="315">
        <v>528</v>
      </c>
      <c r="C179" s="316" t="s">
        <v>232</v>
      </c>
      <c r="D179" s="81">
        <v>1449</v>
      </c>
      <c r="E179" s="317">
        <f t="shared" si="4"/>
        <v>1.0977469057643571E-4</v>
      </c>
      <c r="F179" s="290"/>
      <c r="G179" s="290"/>
      <c r="H179" s="291"/>
      <c r="I179" s="290"/>
      <c r="K179" s="290"/>
    </row>
    <row r="180" spans="1:11" ht="18.75" customHeight="1" x14ac:dyDescent="0.4">
      <c r="A180" s="318"/>
      <c r="B180" s="315">
        <v>531</v>
      </c>
      <c r="C180" s="316" t="s">
        <v>235</v>
      </c>
      <c r="D180" s="81">
        <v>2352</v>
      </c>
      <c r="E180" s="317">
        <f t="shared" si="4"/>
        <v>1.7818500499363477E-4</v>
      </c>
      <c r="F180" s="290"/>
      <c r="G180" s="290"/>
      <c r="H180" s="291"/>
      <c r="I180" s="290"/>
      <c r="K180" s="290"/>
    </row>
    <row r="181" spans="1:11" ht="18.75" customHeight="1" x14ac:dyDescent="0.4">
      <c r="A181" s="318"/>
      <c r="B181" s="315">
        <v>532</v>
      </c>
      <c r="C181" s="316" t="s">
        <v>236</v>
      </c>
      <c r="D181" s="81">
        <v>414</v>
      </c>
      <c r="E181" s="317">
        <f t="shared" si="4"/>
        <v>3.1364197307553054E-5</v>
      </c>
      <c r="F181" s="290"/>
      <c r="G181" s="290"/>
      <c r="H181" s="291"/>
      <c r="I181" s="290"/>
      <c r="K181" s="290"/>
    </row>
    <row r="182" spans="1:11" ht="18.75" customHeight="1" x14ac:dyDescent="0.4">
      <c r="A182" s="318"/>
      <c r="B182" s="315">
        <v>533</v>
      </c>
      <c r="C182" s="316" t="s">
        <v>237</v>
      </c>
      <c r="D182" s="81">
        <v>17018</v>
      </c>
      <c r="E182" s="317">
        <f t="shared" si="4"/>
        <v>1.2892654825602365E-3</v>
      </c>
      <c r="F182" s="290"/>
      <c r="G182" s="290"/>
      <c r="H182" s="291"/>
      <c r="I182" s="290"/>
      <c r="K182" s="290"/>
    </row>
    <row r="183" spans="1:11" ht="18.75" customHeight="1" x14ac:dyDescent="0.4">
      <c r="A183" s="318"/>
      <c r="B183" s="315">
        <v>534</v>
      </c>
      <c r="C183" s="316" t="s">
        <v>238</v>
      </c>
      <c r="D183" s="81">
        <v>293</v>
      </c>
      <c r="E183" s="317">
        <f t="shared" si="4"/>
        <v>2.2197366693509773E-5</v>
      </c>
      <c r="F183" s="290"/>
      <c r="G183" s="290"/>
      <c r="H183" s="291"/>
      <c r="I183" s="290"/>
      <c r="K183" s="290"/>
    </row>
    <row r="184" spans="1:11" ht="18.75" customHeight="1" x14ac:dyDescent="0.4">
      <c r="A184" s="318"/>
      <c r="B184" s="315">
        <v>535</v>
      </c>
      <c r="C184" s="316" t="s">
        <v>239</v>
      </c>
      <c r="D184" s="81">
        <v>10103</v>
      </c>
      <c r="E184" s="317">
        <f t="shared" si="4"/>
        <v>7.65392476807267E-4</v>
      </c>
      <c r="F184" s="290"/>
      <c r="G184" s="290"/>
      <c r="H184" s="291"/>
      <c r="I184" s="290"/>
      <c r="K184" s="290"/>
    </row>
    <row r="185" spans="1:11" ht="18.75" customHeight="1" x14ac:dyDescent="0.4">
      <c r="A185" s="318"/>
      <c r="B185" s="315">
        <v>538</v>
      </c>
      <c r="C185" s="316" t="s">
        <v>242</v>
      </c>
      <c r="D185" s="81">
        <v>50060</v>
      </c>
      <c r="E185" s="317">
        <f t="shared" si="4"/>
        <v>3.792492070570305E-3</v>
      </c>
      <c r="F185" s="290"/>
      <c r="G185" s="290"/>
      <c r="H185" s="291"/>
      <c r="I185" s="290"/>
      <c r="K185" s="290"/>
    </row>
    <row r="186" spans="1:11" ht="18.75" customHeight="1" x14ac:dyDescent="0.4">
      <c r="A186" s="318"/>
      <c r="B186" s="315">
        <v>539</v>
      </c>
      <c r="C186" s="316" t="s">
        <v>331</v>
      </c>
      <c r="D186" s="81">
        <v>547</v>
      </c>
      <c r="E186" s="317">
        <f t="shared" si="4"/>
        <v>4.1440135089931215E-5</v>
      </c>
      <c r="F186" s="290"/>
      <c r="G186" s="290"/>
      <c r="H186" s="291"/>
      <c r="I186" s="290"/>
      <c r="K186" s="290"/>
    </row>
    <row r="187" spans="1:11" ht="18.75" customHeight="1" x14ac:dyDescent="0.4">
      <c r="A187" s="318"/>
      <c r="B187" s="315">
        <v>541</v>
      </c>
      <c r="C187" s="316" t="s">
        <v>245</v>
      </c>
      <c r="D187" s="81">
        <v>46045</v>
      </c>
      <c r="E187" s="317">
        <f t="shared" si="4"/>
        <v>3.4883199638315954E-3</v>
      </c>
      <c r="F187" s="290"/>
      <c r="G187" s="290"/>
      <c r="H187" s="291"/>
      <c r="I187" s="290"/>
      <c r="K187" s="290"/>
    </row>
    <row r="188" spans="1:11" ht="18.75" customHeight="1" x14ac:dyDescent="0.4">
      <c r="A188" s="318"/>
      <c r="B188" s="315">
        <v>542</v>
      </c>
      <c r="C188" s="316" t="s">
        <v>246</v>
      </c>
      <c r="D188" s="81">
        <v>4113</v>
      </c>
      <c r="E188" s="317">
        <f t="shared" si="4"/>
        <v>3.1159648194677711E-4</v>
      </c>
      <c r="F188" s="290"/>
      <c r="G188" s="290"/>
      <c r="H188" s="291"/>
      <c r="I188" s="290"/>
      <c r="K188" s="290"/>
    </row>
    <row r="189" spans="1:11" ht="18.75" customHeight="1" x14ac:dyDescent="0.4">
      <c r="A189" s="318"/>
      <c r="B189" s="315">
        <v>543</v>
      </c>
      <c r="C189" s="316" t="s">
        <v>247</v>
      </c>
      <c r="D189" s="81">
        <v>9589</v>
      </c>
      <c r="E189" s="317">
        <f t="shared" si="4"/>
        <v>7.2645238643025665E-4</v>
      </c>
      <c r="F189" s="290"/>
      <c r="G189" s="290"/>
      <c r="H189" s="291"/>
      <c r="I189" s="290"/>
      <c r="K189" s="290"/>
    </row>
    <row r="190" spans="1:11" ht="18.75" customHeight="1" x14ac:dyDescent="0.4">
      <c r="A190" s="318"/>
      <c r="B190" s="315">
        <v>544</v>
      </c>
      <c r="C190" s="316" t="s">
        <v>248</v>
      </c>
      <c r="D190" s="81">
        <v>2802</v>
      </c>
      <c r="E190" s="317">
        <f t="shared" si="4"/>
        <v>2.1227652380619242E-4</v>
      </c>
      <c r="F190" s="290"/>
      <c r="G190" s="290"/>
      <c r="H190" s="291"/>
      <c r="I190" s="290"/>
      <c r="K190" s="290"/>
    </row>
    <row r="191" spans="1:11" ht="18.75" customHeight="1" x14ac:dyDescent="0.4">
      <c r="A191" s="318"/>
      <c r="B191" s="315">
        <v>545</v>
      </c>
      <c r="C191" s="316" t="s">
        <v>249</v>
      </c>
      <c r="D191" s="81">
        <v>4876</v>
      </c>
      <c r="E191" s="317">
        <f t="shared" si="4"/>
        <v>3.6940054606673603E-4</v>
      </c>
      <c r="F191" s="290"/>
      <c r="G191" s="290"/>
      <c r="H191" s="291"/>
      <c r="I191" s="290"/>
      <c r="K191" s="290"/>
    </row>
    <row r="192" spans="1:11" ht="18.75" customHeight="1" x14ac:dyDescent="0.4">
      <c r="A192" s="318"/>
      <c r="B192" s="315">
        <v>546</v>
      </c>
      <c r="C192" s="316" t="s">
        <v>250</v>
      </c>
      <c r="D192" s="81">
        <v>1916</v>
      </c>
      <c r="E192" s="317">
        <f t="shared" si="4"/>
        <v>1.4515411121080111E-4</v>
      </c>
      <c r="F192" s="290"/>
      <c r="G192" s="290"/>
      <c r="H192" s="291"/>
      <c r="I192" s="290"/>
      <c r="K192" s="290"/>
    </row>
    <row r="193" spans="1:11" ht="18.75" customHeight="1" x14ac:dyDescent="0.4">
      <c r="A193" s="318"/>
      <c r="B193" s="315">
        <v>547</v>
      </c>
      <c r="C193" s="316" t="s">
        <v>251</v>
      </c>
      <c r="D193" s="81">
        <v>34436</v>
      </c>
      <c r="E193" s="317">
        <f t="shared" si="4"/>
        <v>2.6088345373983021E-3</v>
      </c>
      <c r="F193" s="290"/>
      <c r="G193" s="290"/>
      <c r="H193" s="291"/>
      <c r="I193" s="290"/>
      <c r="K193" s="290"/>
    </row>
    <row r="194" spans="1:11" ht="18.75" customHeight="1" x14ac:dyDescent="0.4">
      <c r="A194" s="318"/>
      <c r="B194" s="315">
        <v>548</v>
      </c>
      <c r="C194" s="316" t="s">
        <v>252</v>
      </c>
      <c r="D194" s="81">
        <v>3675</v>
      </c>
      <c r="E194" s="317">
        <f t="shared" si="4"/>
        <v>2.784140703025543E-4</v>
      </c>
      <c r="F194" s="290"/>
      <c r="G194" s="290"/>
      <c r="H194" s="291"/>
      <c r="I194" s="290"/>
      <c r="K194" s="290"/>
    </row>
    <row r="195" spans="1:11" ht="18.75" customHeight="1" x14ac:dyDescent="0.4">
      <c r="A195" s="318"/>
      <c r="B195" s="315">
        <v>549</v>
      </c>
      <c r="C195" s="316" t="s">
        <v>253</v>
      </c>
      <c r="D195" s="81">
        <v>940</v>
      </c>
      <c r="E195" s="317">
        <f t="shared" si="4"/>
        <v>7.1213394852898246E-5</v>
      </c>
      <c r="F195" s="290"/>
      <c r="G195" s="290"/>
      <c r="H195" s="291"/>
      <c r="I195" s="290"/>
      <c r="K195" s="290"/>
    </row>
    <row r="196" spans="1:11" ht="18.75" customHeight="1" x14ac:dyDescent="0.4">
      <c r="A196" s="318"/>
      <c r="B196" s="315">
        <v>550</v>
      </c>
      <c r="C196" s="316" t="s">
        <v>254</v>
      </c>
      <c r="D196" s="81">
        <v>1359</v>
      </c>
      <c r="E196" s="317">
        <f t="shared" si="4"/>
        <v>1.0295638681392418E-4</v>
      </c>
      <c r="F196" s="290"/>
      <c r="G196" s="290"/>
      <c r="H196" s="291"/>
      <c r="I196" s="290"/>
      <c r="K196" s="290"/>
    </row>
    <row r="197" spans="1:11" ht="18.75" customHeight="1" x14ac:dyDescent="0.4">
      <c r="A197" s="318"/>
      <c r="B197" s="315">
        <v>551</v>
      </c>
      <c r="C197" s="316" t="s">
        <v>255</v>
      </c>
      <c r="D197" s="81">
        <v>3536026</v>
      </c>
      <c r="E197" s="317">
        <f t="shared" si="4"/>
        <v>0.2678855486682068</v>
      </c>
      <c r="F197" s="290"/>
      <c r="G197" s="290"/>
      <c r="H197" s="291"/>
      <c r="I197" s="290"/>
      <c r="K197" s="290"/>
    </row>
    <row r="198" spans="1:11" ht="18.75" customHeight="1" x14ac:dyDescent="0.4">
      <c r="A198" s="318"/>
      <c r="B198" s="315">
        <v>552</v>
      </c>
      <c r="C198" s="316" t="s">
        <v>256</v>
      </c>
      <c r="D198" s="139">
        <v>3402</v>
      </c>
      <c r="E198" s="317">
        <f t="shared" si="4"/>
        <v>2.5773188222293601E-4</v>
      </c>
      <c r="F198" s="290"/>
      <c r="G198" s="290"/>
      <c r="H198" s="291"/>
      <c r="I198" s="290"/>
      <c r="K198" s="290"/>
    </row>
    <row r="199" spans="1:11" ht="18.75" customHeight="1" x14ac:dyDescent="0.4">
      <c r="A199" s="318"/>
      <c r="B199" s="356">
        <v>554</v>
      </c>
      <c r="C199" s="340" t="s">
        <v>258</v>
      </c>
      <c r="D199" s="81">
        <v>654</v>
      </c>
      <c r="E199" s="317">
        <f t="shared" si="4"/>
        <v>4.9546340674250484E-5</v>
      </c>
      <c r="F199" s="290"/>
      <c r="G199" s="290"/>
      <c r="H199" s="291"/>
      <c r="I199" s="290"/>
      <c r="K199" s="290"/>
    </row>
    <row r="200" spans="1:11" ht="13.5" customHeight="1" thickBot="1" x14ac:dyDescent="0.45">
      <c r="A200" s="325" t="s">
        <v>315</v>
      </c>
      <c r="B200" s="326" t="s">
        <v>265</v>
      </c>
      <c r="C200" s="327"/>
      <c r="D200" s="328">
        <f>SUM(D161:D199)</f>
        <v>4901476</v>
      </c>
      <c r="E200" s="329">
        <f t="shared" si="4"/>
        <v>0.37133058058511093</v>
      </c>
      <c r="F200" s="290"/>
      <c r="G200" s="290"/>
      <c r="H200" s="291"/>
      <c r="I200" s="290"/>
      <c r="K200" s="290"/>
    </row>
    <row r="201" spans="1:11" ht="13.5" customHeight="1" x14ac:dyDescent="0.4">
      <c r="F201" s="290"/>
      <c r="G201" s="290"/>
      <c r="H201" s="291"/>
      <c r="I201" s="290"/>
      <c r="K201" s="290"/>
    </row>
    <row r="202" spans="1:11" ht="13.5" customHeight="1" x14ac:dyDescent="0.4">
      <c r="F202" s="290"/>
    </row>
    <row r="203" spans="1:11" ht="13.5" customHeight="1" x14ac:dyDescent="0.4">
      <c r="F203" s="290"/>
    </row>
    <row r="204" spans="1:11" ht="13.5" customHeight="1" x14ac:dyDescent="0.4">
      <c r="A204" s="295"/>
      <c r="B204" s="291"/>
      <c r="C204" s="290"/>
      <c r="D204" s="108"/>
      <c r="E204" s="343"/>
      <c r="F204" s="290"/>
    </row>
    <row r="205" spans="1:11" ht="13.5" customHeight="1" x14ac:dyDescent="0.4">
      <c r="F205" s="290"/>
    </row>
    <row r="206" spans="1:11" ht="13.5" customHeight="1" x14ac:dyDescent="0.4">
      <c r="F206" s="290"/>
    </row>
    <row r="207" spans="1:11" ht="13.5" customHeight="1" x14ac:dyDescent="0.4">
      <c r="F207" s="290"/>
    </row>
    <row r="208" spans="1:11" ht="13.5" customHeight="1" x14ac:dyDescent="0.4">
      <c r="F208" s="290"/>
    </row>
    <row r="209" spans="1:6" ht="13.5" customHeight="1" x14ac:dyDescent="0.4">
      <c r="F209" s="290"/>
    </row>
    <row r="210" spans="1:6" ht="13.5" customHeight="1" x14ac:dyDescent="0.4">
      <c r="F210" s="290"/>
    </row>
    <row r="211" spans="1:6" ht="13.5" customHeight="1" x14ac:dyDescent="0.4">
      <c r="A211" s="290"/>
      <c r="B211" s="291"/>
      <c r="C211" s="290"/>
      <c r="E211" s="290"/>
      <c r="F211" s="290"/>
    </row>
    <row r="212" spans="1:6" ht="13.5" customHeight="1" x14ac:dyDescent="0.4">
      <c r="A212" s="290"/>
      <c r="B212" s="291"/>
      <c r="C212" s="290"/>
      <c r="E212" s="290"/>
      <c r="F212" s="290"/>
    </row>
    <row r="213" spans="1:6" ht="13.5" customHeight="1" x14ac:dyDescent="0.4">
      <c r="F213" s="290"/>
    </row>
  </sheetData>
  <mergeCells count="2">
    <mergeCell ref="A6:C6"/>
    <mergeCell ref="G6:I6"/>
  </mergeCells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県内全体輸出</vt:lpstr>
      <vt:lpstr>県内全体輸入</vt:lpstr>
      <vt:lpstr>名古屋港（輸出入）</vt:lpstr>
      <vt:lpstr>衣浦港（輸出入）</vt:lpstr>
      <vt:lpstr>三河港（輸出入）</vt:lpstr>
      <vt:lpstr>中部国際空港（輸出入）</vt:lpstr>
      <vt:lpstr>'三河港（輸出入）'!Print_Area</vt:lpstr>
      <vt:lpstr>'衣浦港（輸出入）'!Print_Titles</vt:lpstr>
      <vt:lpstr>県内全体輸出!Print_Titles</vt:lpstr>
      <vt:lpstr>県内全体輸入!Print_Titles</vt:lpstr>
      <vt:lpstr>'三河港（輸出入）'!Print_Titles</vt:lpstr>
      <vt:lpstr>'中部国際空港（輸出入）'!Print_Titles</vt:lpstr>
      <vt:lpstr>'名古屋港（輸出入）'!Print_Titles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2023-07-25T00:08:08Z</dcterms:modified>
</cp:coreProperties>
</file>