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FF0C4B68-C2D6-4AD3-9E02-77FCCEDE88A3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県内国別輸出" sheetId="18" r:id="rId1"/>
    <sheet name="県内国別輸入" sheetId="12" r:id="rId2"/>
    <sheet name="名古屋港（輸出入）" sheetId="13" r:id="rId3"/>
    <sheet name="衣浦港（輸出入）" sheetId="14" r:id="rId4"/>
    <sheet name="三河港（輸出入）" sheetId="15" r:id="rId5"/>
    <sheet name="中部国際空港（輸出入）" sheetId="16" r:id="rId6"/>
  </sheets>
  <definedNames>
    <definedName name="_xlnm.Print_Area" localSheetId="4">'三河港（輸出入）'!$A$1:$K$91</definedName>
    <definedName name="_xlnm.Print_Titles" localSheetId="3">'衣浦港（輸出入）'!$3:$5</definedName>
    <definedName name="_xlnm.Print_Titles" localSheetId="0">県内国別輸出!$3:$6</definedName>
    <definedName name="_xlnm.Print_Titles" localSheetId="1">県内国別輸入!$3:$6</definedName>
    <definedName name="_xlnm.Print_Titles" localSheetId="4">'三河港（輸出入）'!$3:$5</definedName>
    <definedName name="_xlnm.Print_Titles" localSheetId="5">'中部国際空港（輸出入）'!$3:$5</definedName>
    <definedName name="_xlnm.Print_Titles" localSheetId="2">'名古屋港（輸出入）'!$3:$5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0" i="18" l="1"/>
  <c r="H250" i="18"/>
  <c r="E250" i="18"/>
  <c r="I248" i="18"/>
  <c r="H248" i="18"/>
  <c r="E248" i="18"/>
  <c r="D248" i="18"/>
  <c r="L247" i="18"/>
  <c r="J247" i="18"/>
  <c r="F247" i="18"/>
  <c r="L246" i="18"/>
  <c r="J246" i="18"/>
  <c r="L245" i="18"/>
  <c r="J245" i="18"/>
  <c r="L244" i="18"/>
  <c r="J244" i="18"/>
  <c r="F244" i="18"/>
  <c r="L243" i="18"/>
  <c r="J243" i="18"/>
  <c r="F243" i="18"/>
  <c r="L242" i="18"/>
  <c r="J242" i="18"/>
  <c r="F242" i="18"/>
  <c r="L241" i="18"/>
  <c r="J241" i="18"/>
  <c r="F241" i="18"/>
  <c r="L240" i="18"/>
  <c r="J240" i="18"/>
  <c r="F240" i="18"/>
  <c r="L239" i="18"/>
  <c r="J239" i="18"/>
  <c r="F239" i="18"/>
  <c r="L238" i="18"/>
  <c r="J238" i="18"/>
  <c r="F238" i="18"/>
  <c r="L237" i="18"/>
  <c r="J237" i="18"/>
  <c r="F237" i="18"/>
  <c r="L236" i="18"/>
  <c r="J236" i="18"/>
  <c r="F236" i="18"/>
  <c r="L235" i="18"/>
  <c r="J235" i="18"/>
  <c r="F235" i="18"/>
  <c r="L234" i="18"/>
  <c r="J234" i="18"/>
  <c r="F234" i="18"/>
  <c r="L233" i="18"/>
  <c r="J233" i="18"/>
  <c r="F233" i="18"/>
  <c r="L232" i="18"/>
  <c r="J232" i="18"/>
  <c r="F232" i="18"/>
  <c r="L231" i="18"/>
  <c r="J231" i="18"/>
  <c r="F231" i="18"/>
  <c r="L230" i="18"/>
  <c r="J230" i="18"/>
  <c r="F230" i="18"/>
  <c r="L229" i="18"/>
  <c r="J229" i="18"/>
  <c r="F229" i="18"/>
  <c r="L228" i="18"/>
  <c r="J228" i="18"/>
  <c r="F228" i="18"/>
  <c r="L227" i="18"/>
  <c r="J227" i="18"/>
  <c r="F227" i="18"/>
  <c r="L226" i="18"/>
  <c r="J226" i="18"/>
  <c r="F226" i="18"/>
  <c r="L225" i="18"/>
  <c r="J225" i="18"/>
  <c r="L224" i="18"/>
  <c r="J224" i="18"/>
  <c r="L223" i="18"/>
  <c r="J223" i="18"/>
  <c r="F223" i="18"/>
  <c r="L222" i="18"/>
  <c r="J222" i="18"/>
  <c r="F222" i="18"/>
  <c r="L221" i="18"/>
  <c r="J221" i="18"/>
  <c r="F221" i="18"/>
  <c r="L220" i="18"/>
  <c r="J220" i="18"/>
  <c r="F220" i="18"/>
  <c r="L219" i="18"/>
  <c r="J219" i="18"/>
  <c r="F219" i="18"/>
  <c r="L218" i="18"/>
  <c r="J218" i="18"/>
  <c r="L217" i="18"/>
  <c r="J217" i="18"/>
  <c r="L216" i="18"/>
  <c r="J216" i="18"/>
  <c r="F216" i="18"/>
  <c r="L215" i="18"/>
  <c r="J215" i="18"/>
  <c r="F215" i="18"/>
  <c r="L214" i="18"/>
  <c r="J214" i="18"/>
  <c r="F214" i="18"/>
  <c r="L213" i="18"/>
  <c r="J213" i="18"/>
  <c r="F213" i="18"/>
  <c r="L212" i="18"/>
  <c r="J212" i="18"/>
  <c r="F212" i="18"/>
  <c r="L211" i="18"/>
  <c r="J211" i="18"/>
  <c r="F211" i="18"/>
  <c r="L210" i="18"/>
  <c r="J210" i="18"/>
  <c r="F210" i="18"/>
  <c r="L209" i="18"/>
  <c r="J209" i="18"/>
  <c r="F209" i="18"/>
  <c r="L208" i="18"/>
  <c r="J208" i="18"/>
  <c r="F208" i="18"/>
  <c r="L207" i="18"/>
  <c r="J207" i="18"/>
  <c r="F207" i="18"/>
  <c r="L206" i="18"/>
  <c r="J206" i="18"/>
  <c r="F206" i="18"/>
  <c r="L205" i="18"/>
  <c r="J205" i="18"/>
  <c r="F205" i="18"/>
  <c r="L204" i="18"/>
  <c r="J204" i="18"/>
  <c r="F204" i="18"/>
  <c r="L203" i="18"/>
  <c r="J203" i="18"/>
  <c r="F203" i="18"/>
  <c r="L202" i="18"/>
  <c r="J202" i="18"/>
  <c r="F202" i="18"/>
  <c r="L201" i="18"/>
  <c r="J201" i="18"/>
  <c r="F201" i="18"/>
  <c r="L200" i="18"/>
  <c r="J200" i="18"/>
  <c r="L199" i="18"/>
  <c r="J199" i="18"/>
  <c r="F199" i="18"/>
  <c r="L198" i="18"/>
  <c r="J198" i="18"/>
  <c r="F198" i="18"/>
  <c r="L197" i="18"/>
  <c r="J197" i="18"/>
  <c r="F197" i="18"/>
  <c r="L196" i="18"/>
  <c r="J196" i="18"/>
  <c r="L195" i="18"/>
  <c r="J195" i="18"/>
  <c r="F195" i="18"/>
  <c r="L194" i="18"/>
  <c r="J194" i="18"/>
  <c r="F194" i="18"/>
  <c r="L193" i="18"/>
  <c r="J193" i="18"/>
  <c r="F193" i="18"/>
  <c r="L192" i="18"/>
  <c r="J192" i="18"/>
  <c r="F192" i="18"/>
  <c r="L191" i="18"/>
  <c r="J191" i="18"/>
  <c r="F191" i="18"/>
  <c r="L190" i="18"/>
  <c r="J190" i="18"/>
  <c r="L189" i="18"/>
  <c r="J189" i="18"/>
  <c r="F189" i="18"/>
  <c r="I188" i="18"/>
  <c r="H188" i="18"/>
  <c r="E188" i="18"/>
  <c r="D188" i="18"/>
  <c r="L187" i="18"/>
  <c r="J187" i="18"/>
  <c r="F187" i="18"/>
  <c r="L186" i="18"/>
  <c r="J186" i="18"/>
  <c r="F186" i="18"/>
  <c r="L185" i="18"/>
  <c r="J185" i="18"/>
  <c r="F185" i="18"/>
  <c r="L184" i="18"/>
  <c r="J184" i="18"/>
  <c r="F184" i="18"/>
  <c r="L183" i="18"/>
  <c r="J183" i="18"/>
  <c r="F183" i="18"/>
  <c r="L182" i="18"/>
  <c r="J182" i="18"/>
  <c r="F182" i="18"/>
  <c r="L181" i="18"/>
  <c r="J181" i="18"/>
  <c r="F181" i="18"/>
  <c r="L180" i="18"/>
  <c r="J180" i="18"/>
  <c r="F180" i="18"/>
  <c r="L179" i="18"/>
  <c r="J179" i="18"/>
  <c r="F179" i="18"/>
  <c r="L178" i="18"/>
  <c r="J178" i="18"/>
  <c r="F178" i="18"/>
  <c r="L177" i="18"/>
  <c r="J177" i="18"/>
  <c r="F177" i="18"/>
  <c r="L176" i="18"/>
  <c r="J176" i="18"/>
  <c r="F176" i="18"/>
  <c r="L175" i="18"/>
  <c r="J175" i="18"/>
  <c r="F175" i="18"/>
  <c r="L174" i="18"/>
  <c r="J174" i="18"/>
  <c r="F174" i="18"/>
  <c r="I173" i="18"/>
  <c r="H173" i="18"/>
  <c r="J173" i="18" s="1"/>
  <c r="E173" i="18"/>
  <c r="E172" i="18" s="1"/>
  <c r="D173" i="18"/>
  <c r="L173" i="18" s="1"/>
  <c r="H172" i="18"/>
  <c r="D172" i="18"/>
  <c r="I171" i="18"/>
  <c r="H171" i="18"/>
  <c r="E171" i="18"/>
  <c r="D171" i="18"/>
  <c r="L171" i="18" s="1"/>
  <c r="L170" i="18"/>
  <c r="J170" i="18"/>
  <c r="F170" i="18"/>
  <c r="L169" i="18"/>
  <c r="J169" i="18"/>
  <c r="F169" i="18"/>
  <c r="L168" i="18"/>
  <c r="J168" i="18"/>
  <c r="F168" i="18"/>
  <c r="L167" i="18"/>
  <c r="J167" i="18"/>
  <c r="F167" i="18"/>
  <c r="L166" i="18"/>
  <c r="J166" i="18"/>
  <c r="F166" i="18"/>
  <c r="L165" i="18"/>
  <c r="J165" i="18"/>
  <c r="F165" i="18"/>
  <c r="L164" i="18"/>
  <c r="J164" i="18"/>
  <c r="F164" i="18"/>
  <c r="L163" i="18"/>
  <c r="J163" i="18"/>
  <c r="F163" i="18"/>
  <c r="L162" i="18"/>
  <c r="J162" i="18"/>
  <c r="F162" i="18"/>
  <c r="L161" i="18"/>
  <c r="J161" i="18"/>
  <c r="F161" i="18"/>
  <c r="L160" i="18"/>
  <c r="J160" i="18"/>
  <c r="F160" i="18"/>
  <c r="L159" i="18"/>
  <c r="J159" i="18"/>
  <c r="F159" i="18"/>
  <c r="L158" i="18"/>
  <c r="J158" i="18"/>
  <c r="F158" i="18"/>
  <c r="L157" i="18"/>
  <c r="J157" i="18"/>
  <c r="F157" i="18"/>
  <c r="L156" i="18"/>
  <c r="J156" i="18"/>
  <c r="F156" i="18"/>
  <c r="L155" i="18"/>
  <c r="J155" i="18"/>
  <c r="F155" i="18"/>
  <c r="L154" i="18"/>
  <c r="J154" i="18"/>
  <c r="F154" i="18"/>
  <c r="L153" i="18"/>
  <c r="J153" i="18"/>
  <c r="F153" i="18"/>
  <c r="L152" i="18"/>
  <c r="J152" i="18"/>
  <c r="F152" i="18"/>
  <c r="L151" i="18"/>
  <c r="J151" i="18"/>
  <c r="F151" i="18"/>
  <c r="L150" i="18"/>
  <c r="J150" i="18"/>
  <c r="F150" i="18"/>
  <c r="L149" i="18"/>
  <c r="J149" i="18"/>
  <c r="F149" i="18"/>
  <c r="I148" i="18"/>
  <c r="H148" i="18"/>
  <c r="J148" i="18" s="1"/>
  <c r="E148" i="18"/>
  <c r="E147" i="18" s="1"/>
  <c r="D148" i="18"/>
  <c r="L148" i="18" s="1"/>
  <c r="D147" i="18"/>
  <c r="I146" i="18"/>
  <c r="H146" i="18"/>
  <c r="E146" i="18"/>
  <c r="D146" i="18"/>
  <c r="L146" i="18" s="1"/>
  <c r="I145" i="18"/>
  <c r="H145" i="18"/>
  <c r="E145" i="18"/>
  <c r="D145" i="18"/>
  <c r="L144" i="18"/>
  <c r="J144" i="18"/>
  <c r="L143" i="18"/>
  <c r="J143" i="18"/>
  <c r="L142" i="18"/>
  <c r="J142" i="18"/>
  <c r="F142" i="18"/>
  <c r="L141" i="18"/>
  <c r="J141" i="18"/>
  <c r="F141" i="18"/>
  <c r="L140" i="18"/>
  <c r="J140" i="18"/>
  <c r="F140" i="18"/>
  <c r="L139" i="18"/>
  <c r="J139" i="18"/>
  <c r="F139" i="18"/>
  <c r="L138" i="18"/>
  <c r="J138" i="18"/>
  <c r="F138" i="18"/>
  <c r="L137" i="18"/>
  <c r="J137" i="18"/>
  <c r="F137" i="18"/>
  <c r="L136" i="18"/>
  <c r="J136" i="18"/>
  <c r="F136" i="18"/>
  <c r="L135" i="18"/>
  <c r="J135" i="18"/>
  <c r="F135" i="18"/>
  <c r="L134" i="18"/>
  <c r="J134" i="18"/>
  <c r="F134" i="18"/>
  <c r="L133" i="18"/>
  <c r="J133" i="18"/>
  <c r="F133" i="18"/>
  <c r="L132" i="18"/>
  <c r="J132" i="18"/>
  <c r="F132" i="18"/>
  <c r="L131" i="18"/>
  <c r="J131" i="18"/>
  <c r="F131" i="18"/>
  <c r="L130" i="18"/>
  <c r="J130" i="18"/>
  <c r="F130" i="18"/>
  <c r="L129" i="18"/>
  <c r="J129" i="18"/>
  <c r="F129" i="18"/>
  <c r="L128" i="18"/>
  <c r="J128" i="18"/>
  <c r="F128" i="18"/>
  <c r="L127" i="18"/>
  <c r="J127" i="18"/>
  <c r="F127" i="18"/>
  <c r="L126" i="18"/>
  <c r="J126" i="18"/>
  <c r="F126" i="18"/>
  <c r="L125" i="18"/>
  <c r="J125" i="18"/>
  <c r="F125" i="18"/>
  <c r="L124" i="18"/>
  <c r="J124" i="18"/>
  <c r="F124" i="18"/>
  <c r="L123" i="18"/>
  <c r="J123" i="18"/>
  <c r="F123" i="18"/>
  <c r="L122" i="18"/>
  <c r="J122" i="18"/>
  <c r="F122" i="18"/>
  <c r="L121" i="18"/>
  <c r="J121" i="18"/>
  <c r="F121" i="18"/>
  <c r="L120" i="18"/>
  <c r="J120" i="18"/>
  <c r="F120" i="18"/>
  <c r="L119" i="18"/>
  <c r="J119" i="18"/>
  <c r="F119" i="18"/>
  <c r="L118" i="18"/>
  <c r="J118" i="18"/>
  <c r="F118" i="18"/>
  <c r="L117" i="18"/>
  <c r="J117" i="18"/>
  <c r="F117" i="18"/>
  <c r="L116" i="18"/>
  <c r="J116" i="18"/>
  <c r="F116" i="18"/>
  <c r="L115" i="18"/>
  <c r="J115" i="18"/>
  <c r="F115" i="18"/>
  <c r="L114" i="18"/>
  <c r="J114" i="18"/>
  <c r="F114" i="18"/>
  <c r="L113" i="18"/>
  <c r="J113" i="18"/>
  <c r="F113" i="18"/>
  <c r="I112" i="18"/>
  <c r="H112" i="18"/>
  <c r="E112" i="18"/>
  <c r="D112" i="18"/>
  <c r="L111" i="18"/>
  <c r="L110" i="18"/>
  <c r="J110" i="18"/>
  <c r="F110" i="18"/>
  <c r="L109" i="18"/>
  <c r="J109" i="18"/>
  <c r="F109" i="18"/>
  <c r="L108" i="18"/>
  <c r="J108" i="18"/>
  <c r="F108" i="18"/>
  <c r="L107" i="18"/>
  <c r="J107" i="18"/>
  <c r="F107" i="18"/>
  <c r="L106" i="18"/>
  <c r="J106" i="18"/>
  <c r="F106" i="18"/>
  <c r="L105" i="18"/>
  <c r="J105" i="18"/>
  <c r="F105" i="18"/>
  <c r="L104" i="18"/>
  <c r="J104" i="18"/>
  <c r="F104" i="18"/>
  <c r="L103" i="18"/>
  <c r="J103" i="18"/>
  <c r="F103" i="18"/>
  <c r="L102" i="18"/>
  <c r="J102" i="18"/>
  <c r="F102" i="18"/>
  <c r="L101" i="18"/>
  <c r="J101" i="18"/>
  <c r="F101" i="18"/>
  <c r="L100" i="18"/>
  <c r="J100" i="18"/>
  <c r="F100" i="18"/>
  <c r="L99" i="18"/>
  <c r="J99" i="18"/>
  <c r="F99" i="18"/>
  <c r="L98" i="18"/>
  <c r="J98" i="18"/>
  <c r="F98" i="18"/>
  <c r="L97" i="18"/>
  <c r="J97" i="18"/>
  <c r="L96" i="18"/>
  <c r="J96" i="18"/>
  <c r="F96" i="18"/>
  <c r="L95" i="18"/>
  <c r="J95" i="18"/>
  <c r="F95" i="18"/>
  <c r="L94" i="18"/>
  <c r="J94" i="18"/>
  <c r="F94" i="18"/>
  <c r="L93" i="18"/>
  <c r="J93" i="18"/>
  <c r="F93" i="18"/>
  <c r="L92" i="18"/>
  <c r="J92" i="18"/>
  <c r="F92" i="18"/>
  <c r="L91" i="18"/>
  <c r="J91" i="18"/>
  <c r="F91" i="18"/>
  <c r="L90" i="18"/>
  <c r="J90" i="18"/>
  <c r="F90" i="18"/>
  <c r="L89" i="18"/>
  <c r="J89" i="18"/>
  <c r="F89" i="18"/>
  <c r="L88" i="18"/>
  <c r="J88" i="18"/>
  <c r="F88" i="18"/>
  <c r="L87" i="18"/>
  <c r="J87" i="18"/>
  <c r="F87" i="18"/>
  <c r="L86" i="18"/>
  <c r="J86" i="18"/>
  <c r="F86" i="18"/>
  <c r="L85" i="18"/>
  <c r="J85" i="18"/>
  <c r="F85" i="18"/>
  <c r="L84" i="18"/>
  <c r="J84" i="18"/>
  <c r="F84" i="18"/>
  <c r="L83" i="18"/>
  <c r="J83" i="18"/>
  <c r="F83" i="18"/>
  <c r="L82" i="18"/>
  <c r="J82" i="18"/>
  <c r="F82" i="18"/>
  <c r="L81" i="18"/>
  <c r="J81" i="18"/>
  <c r="F81" i="18"/>
  <c r="L80" i="18"/>
  <c r="J80" i="18"/>
  <c r="L79" i="18"/>
  <c r="J79" i="18"/>
  <c r="F79" i="18"/>
  <c r="L78" i="18"/>
  <c r="J78" i="18"/>
  <c r="F78" i="18"/>
  <c r="L77" i="18"/>
  <c r="J77" i="18"/>
  <c r="F77" i="18"/>
  <c r="L76" i="18"/>
  <c r="J76" i="18"/>
  <c r="F76" i="18"/>
  <c r="L75" i="18"/>
  <c r="J75" i="18"/>
  <c r="F75" i="18"/>
  <c r="L74" i="18"/>
  <c r="J74" i="18"/>
  <c r="F74" i="18"/>
  <c r="L73" i="18"/>
  <c r="J73" i="18"/>
  <c r="F73" i="18"/>
  <c r="L72" i="18"/>
  <c r="J72" i="18"/>
  <c r="F72" i="18"/>
  <c r="L71" i="18"/>
  <c r="J71" i="18"/>
  <c r="F71" i="18"/>
  <c r="L70" i="18"/>
  <c r="J70" i="18"/>
  <c r="F70" i="18"/>
  <c r="L69" i="18"/>
  <c r="J69" i="18"/>
  <c r="F69" i="18"/>
  <c r="L68" i="18"/>
  <c r="J68" i="18"/>
  <c r="F68" i="18"/>
  <c r="L67" i="18"/>
  <c r="J67" i="18"/>
  <c r="F67" i="18"/>
  <c r="L66" i="18"/>
  <c r="J66" i="18"/>
  <c r="F66" i="18"/>
  <c r="I65" i="18"/>
  <c r="H65" i="18"/>
  <c r="E65" i="18"/>
  <c r="D65" i="18"/>
  <c r="L64" i="18"/>
  <c r="J64" i="18"/>
  <c r="F64" i="18"/>
  <c r="L63" i="18"/>
  <c r="J63" i="18"/>
  <c r="F63" i="18"/>
  <c r="L62" i="18"/>
  <c r="J62" i="18"/>
  <c r="I61" i="18"/>
  <c r="H61" i="18"/>
  <c r="E61" i="18"/>
  <c r="D61" i="18"/>
  <c r="L61" i="18" s="1"/>
  <c r="L60" i="18"/>
  <c r="J60" i="18"/>
  <c r="F60" i="18"/>
  <c r="L59" i="18"/>
  <c r="J59" i="18"/>
  <c r="F59" i="18"/>
  <c r="L58" i="18"/>
  <c r="J58" i="18"/>
  <c r="F58" i="18"/>
  <c r="L57" i="18"/>
  <c r="J57" i="18"/>
  <c r="F57" i="18"/>
  <c r="L56" i="18"/>
  <c r="J56" i="18"/>
  <c r="F56" i="18"/>
  <c r="L55" i="18"/>
  <c r="L54" i="18"/>
  <c r="J54" i="18"/>
  <c r="F54" i="18"/>
  <c r="L53" i="18"/>
  <c r="J53" i="18"/>
  <c r="F53" i="18"/>
  <c r="L52" i="18"/>
  <c r="J52" i="18"/>
  <c r="F52" i="18"/>
  <c r="L51" i="18"/>
  <c r="J51" i="18"/>
  <c r="F51" i="18"/>
  <c r="L50" i="18"/>
  <c r="J50" i="18"/>
  <c r="F50" i="18"/>
  <c r="L49" i="18"/>
  <c r="J49" i="18"/>
  <c r="F49" i="18"/>
  <c r="L48" i="18"/>
  <c r="J48" i="18"/>
  <c r="F48" i="18"/>
  <c r="L47" i="18"/>
  <c r="J47" i="18"/>
  <c r="F47" i="18"/>
  <c r="L46" i="18"/>
  <c r="J46" i="18"/>
  <c r="F46" i="18"/>
  <c r="L45" i="18"/>
  <c r="J45" i="18"/>
  <c r="F45" i="18"/>
  <c r="L44" i="18"/>
  <c r="J44" i="18"/>
  <c r="F44" i="18"/>
  <c r="L43" i="18"/>
  <c r="J43" i="18"/>
  <c r="F43" i="18"/>
  <c r="L41" i="18"/>
  <c r="J41" i="18"/>
  <c r="F41" i="18"/>
  <c r="L40" i="18"/>
  <c r="J40" i="18"/>
  <c r="F40" i="18"/>
  <c r="L39" i="18"/>
  <c r="J39" i="18"/>
  <c r="F39" i="18"/>
  <c r="L38" i="18"/>
  <c r="J38" i="18"/>
  <c r="F38" i="18"/>
  <c r="L37" i="18"/>
  <c r="J37" i="18"/>
  <c r="F37" i="18"/>
  <c r="I36" i="18"/>
  <c r="I35" i="18" s="1"/>
  <c r="H36" i="18"/>
  <c r="J36" i="18" s="1"/>
  <c r="E36" i="18"/>
  <c r="E35" i="18" s="1"/>
  <c r="D36" i="18"/>
  <c r="L36" i="18" s="1"/>
  <c r="H35" i="18"/>
  <c r="D35" i="18"/>
  <c r="I34" i="18"/>
  <c r="H34" i="18"/>
  <c r="J34" i="18" s="1"/>
  <c r="E34" i="18"/>
  <c r="D34" i="18"/>
  <c r="L34" i="18" s="1"/>
  <c r="L33" i="18"/>
  <c r="J33" i="18"/>
  <c r="F33" i="18"/>
  <c r="L32" i="18"/>
  <c r="J32" i="18"/>
  <c r="F32" i="18"/>
  <c r="L31" i="18"/>
  <c r="J31" i="18"/>
  <c r="F31" i="18"/>
  <c r="L30" i="18"/>
  <c r="J30" i="18"/>
  <c r="F30" i="18"/>
  <c r="L29" i="18"/>
  <c r="J29" i="18"/>
  <c r="F29" i="18"/>
  <c r="L28" i="18"/>
  <c r="J28" i="18"/>
  <c r="F28" i="18"/>
  <c r="L27" i="18"/>
  <c r="J27" i="18"/>
  <c r="F27" i="18"/>
  <c r="L26" i="18"/>
  <c r="J26" i="18"/>
  <c r="F26" i="18"/>
  <c r="L25" i="18"/>
  <c r="J25" i="18"/>
  <c r="F25" i="18"/>
  <c r="L24" i="18"/>
  <c r="J24" i="18"/>
  <c r="F24" i="18"/>
  <c r="L23" i="18"/>
  <c r="J23" i="18"/>
  <c r="F23" i="18"/>
  <c r="L22" i="18"/>
  <c r="J22" i="18"/>
  <c r="F22" i="18"/>
  <c r="L21" i="18"/>
  <c r="J21" i="18"/>
  <c r="F21" i="18"/>
  <c r="L20" i="18"/>
  <c r="J20" i="18"/>
  <c r="F20" i="18"/>
  <c r="L19" i="18"/>
  <c r="J19" i="18"/>
  <c r="F19" i="18"/>
  <c r="L18" i="18"/>
  <c r="J18" i="18"/>
  <c r="F18" i="18"/>
  <c r="L17" i="18"/>
  <c r="J17" i="18"/>
  <c r="F17" i="18"/>
  <c r="L16" i="18"/>
  <c r="J16" i="18"/>
  <c r="F16" i="18"/>
  <c r="L15" i="18"/>
  <c r="J15" i="18"/>
  <c r="F15" i="18"/>
  <c r="L14" i="18"/>
  <c r="J14" i="18"/>
  <c r="F14" i="18"/>
  <c r="L13" i="18"/>
  <c r="J13" i="18"/>
  <c r="F13" i="18"/>
  <c r="L12" i="18"/>
  <c r="J12" i="18"/>
  <c r="F12" i="18"/>
  <c r="L11" i="18"/>
  <c r="J11" i="18"/>
  <c r="F11" i="18"/>
  <c r="L10" i="18"/>
  <c r="J10" i="18"/>
  <c r="F10" i="18"/>
  <c r="L9" i="18"/>
  <c r="J9" i="18"/>
  <c r="F9" i="18"/>
  <c r="I7" i="18"/>
  <c r="E7" i="18"/>
  <c r="K147" i="16"/>
  <c r="K118" i="16"/>
  <c r="K130" i="16"/>
  <c r="K93" i="16"/>
  <c r="K91" i="16"/>
  <c r="K94" i="16"/>
  <c r="K61" i="16"/>
  <c r="K41" i="16"/>
  <c r="K38" i="16"/>
  <c r="K31" i="16"/>
  <c r="D208" i="16"/>
  <c r="D166" i="16"/>
  <c r="D151" i="16"/>
  <c r="D149" i="16"/>
  <c r="D150" i="16" s="1"/>
  <c r="J147" i="16"/>
  <c r="J130" i="16"/>
  <c r="D127" i="16"/>
  <c r="D125" i="16"/>
  <c r="D124" i="16"/>
  <c r="J118" i="16"/>
  <c r="J116" i="16"/>
  <c r="J94" i="16"/>
  <c r="D93" i="16"/>
  <c r="J92" i="16"/>
  <c r="J91" i="16"/>
  <c r="J61" i="16"/>
  <c r="D53" i="16"/>
  <c r="D50" i="16"/>
  <c r="J41" i="16"/>
  <c r="J38" i="16"/>
  <c r="D35" i="16"/>
  <c r="D33" i="16"/>
  <c r="J31" i="16"/>
  <c r="J29" i="16"/>
  <c r="D91" i="15"/>
  <c r="D86" i="15"/>
  <c r="D78" i="15"/>
  <c r="D76" i="15"/>
  <c r="D77" i="15" s="1"/>
  <c r="D72" i="15"/>
  <c r="D70" i="15"/>
  <c r="J68" i="15"/>
  <c r="J64" i="15"/>
  <c r="J62" i="15"/>
  <c r="J56" i="15"/>
  <c r="J54" i="15"/>
  <c r="J53" i="15"/>
  <c r="D52" i="15"/>
  <c r="J33" i="15"/>
  <c r="D33" i="15"/>
  <c r="D30" i="15"/>
  <c r="J28" i="15"/>
  <c r="D26" i="15"/>
  <c r="J25" i="15"/>
  <c r="D24" i="15"/>
  <c r="J23" i="15"/>
  <c r="J21" i="15"/>
  <c r="D50" i="14"/>
  <c r="E50" i="14" s="1"/>
  <c r="D47" i="14"/>
  <c r="E47" i="14" s="1"/>
  <c r="D43" i="14"/>
  <c r="D41" i="14"/>
  <c r="D42" i="14" s="1"/>
  <c r="E42" i="14" s="1"/>
  <c r="J39" i="14"/>
  <c r="K39" i="14" s="1"/>
  <c r="J37" i="14"/>
  <c r="J35" i="14"/>
  <c r="K35" i="14" s="1"/>
  <c r="D33" i="14"/>
  <c r="E33" i="14" s="1"/>
  <c r="J32" i="14"/>
  <c r="K32" i="14" s="1"/>
  <c r="J29" i="14"/>
  <c r="D29" i="14"/>
  <c r="D26" i="14"/>
  <c r="E26" i="14" s="1"/>
  <c r="J24" i="14"/>
  <c r="K24" i="14" s="1"/>
  <c r="D23" i="14"/>
  <c r="E23" i="14" s="1"/>
  <c r="J21" i="14"/>
  <c r="D21" i="14"/>
  <c r="J18" i="14"/>
  <c r="J17" i="14"/>
  <c r="K17" i="14" s="1"/>
  <c r="J16" i="14"/>
  <c r="J6" i="14"/>
  <c r="K25" i="14" s="1"/>
  <c r="D6" i="14"/>
  <c r="E49" i="14" s="1"/>
  <c r="D229" i="13"/>
  <c r="J180" i="13"/>
  <c r="D177" i="13"/>
  <c r="D162" i="13"/>
  <c r="D161" i="13"/>
  <c r="D160" i="13"/>
  <c r="J143" i="13"/>
  <c r="D137" i="13"/>
  <c r="D135" i="13"/>
  <c r="D134" i="13"/>
  <c r="J132" i="13"/>
  <c r="J130" i="13"/>
  <c r="J109" i="13"/>
  <c r="J107" i="13"/>
  <c r="J106" i="13"/>
  <c r="D105" i="13"/>
  <c r="J77" i="13"/>
  <c r="D61" i="13"/>
  <c r="D58" i="13"/>
  <c r="J47" i="13"/>
  <c r="J43" i="13"/>
  <c r="D35" i="13"/>
  <c r="J34" i="13"/>
  <c r="D33" i="13"/>
  <c r="D34" i="13" s="1"/>
  <c r="J32" i="13"/>
  <c r="J33" i="13" s="1"/>
  <c r="D6" i="13"/>
  <c r="I255" i="12"/>
  <c r="H255" i="12"/>
  <c r="E255" i="12"/>
  <c r="D255" i="12"/>
  <c r="L255" i="12" s="1"/>
  <c r="L254" i="12"/>
  <c r="J254" i="12"/>
  <c r="I253" i="12"/>
  <c r="H253" i="12"/>
  <c r="E253" i="12"/>
  <c r="D253" i="12"/>
  <c r="L253" i="12" s="1"/>
  <c r="L252" i="12"/>
  <c r="J252" i="12"/>
  <c r="L251" i="12"/>
  <c r="J251" i="12"/>
  <c r="L250" i="12"/>
  <c r="J250" i="12"/>
  <c r="L248" i="12"/>
  <c r="J248" i="12"/>
  <c r="F248" i="12"/>
  <c r="L247" i="12"/>
  <c r="J247" i="12"/>
  <c r="L246" i="12"/>
  <c r="J246" i="12"/>
  <c r="F246" i="12"/>
  <c r="L245" i="12"/>
  <c r="J245" i="12"/>
  <c r="F245" i="12"/>
  <c r="L244" i="12"/>
  <c r="J244" i="12"/>
  <c r="L243" i="12"/>
  <c r="J243" i="12"/>
  <c r="F243" i="12"/>
  <c r="L242" i="12"/>
  <c r="J242" i="12"/>
  <c r="F242" i="12"/>
  <c r="L241" i="12"/>
  <c r="J241" i="12"/>
  <c r="F241" i="12"/>
  <c r="L240" i="12"/>
  <c r="J240" i="12"/>
  <c r="L239" i="12"/>
  <c r="J239" i="12"/>
  <c r="F239" i="12"/>
  <c r="L238" i="12"/>
  <c r="J238" i="12"/>
  <c r="F238" i="12"/>
  <c r="L237" i="12"/>
  <c r="J237" i="12"/>
  <c r="F237" i="12"/>
  <c r="L236" i="12"/>
  <c r="J236" i="12"/>
  <c r="L235" i="12"/>
  <c r="J235" i="12"/>
  <c r="F235" i="12"/>
  <c r="L234" i="12"/>
  <c r="J234" i="12"/>
  <c r="F234" i="12"/>
  <c r="L233" i="12"/>
  <c r="J233" i="12"/>
  <c r="F233" i="12"/>
  <c r="L232" i="12"/>
  <c r="J232" i="12"/>
  <c r="F232" i="12"/>
  <c r="L231" i="12"/>
  <c r="J231" i="12"/>
  <c r="L230" i="12"/>
  <c r="J230" i="12"/>
  <c r="F230" i="12"/>
  <c r="L229" i="12"/>
  <c r="J229" i="12"/>
  <c r="L228" i="12"/>
  <c r="J228" i="12"/>
  <c r="L227" i="12"/>
  <c r="J227" i="12"/>
  <c r="F227" i="12"/>
  <c r="L226" i="12"/>
  <c r="J226" i="12"/>
  <c r="L225" i="12"/>
  <c r="J225" i="12"/>
  <c r="F225" i="12"/>
  <c r="L224" i="12"/>
  <c r="J224" i="12"/>
  <c r="F224" i="12"/>
  <c r="L223" i="12"/>
  <c r="J223" i="12"/>
  <c r="F223" i="12"/>
  <c r="L222" i="12"/>
  <c r="J222" i="12"/>
  <c r="L221" i="12"/>
  <c r="J221" i="12"/>
  <c r="F221" i="12"/>
  <c r="L220" i="12"/>
  <c r="J220" i="12"/>
  <c r="L219" i="12"/>
  <c r="J219" i="12"/>
  <c r="F219" i="12"/>
  <c r="L218" i="12"/>
  <c r="J218" i="12"/>
  <c r="F218" i="12"/>
  <c r="L217" i="12"/>
  <c r="J217" i="12"/>
  <c r="F217" i="12"/>
  <c r="L216" i="12"/>
  <c r="J216" i="12"/>
  <c r="F216" i="12"/>
  <c r="L215" i="12"/>
  <c r="J215" i="12"/>
  <c r="L214" i="12"/>
  <c r="J214" i="12"/>
  <c r="L213" i="12"/>
  <c r="J213" i="12"/>
  <c r="F213" i="12"/>
  <c r="L212" i="12"/>
  <c r="J212" i="12"/>
  <c r="F212" i="12"/>
  <c r="L211" i="12"/>
  <c r="J211" i="12"/>
  <c r="L210" i="12"/>
  <c r="J210" i="12"/>
  <c r="F210" i="12"/>
  <c r="L209" i="12"/>
  <c r="J209" i="12"/>
  <c r="F209" i="12"/>
  <c r="L208" i="12"/>
  <c r="J208" i="12"/>
  <c r="F208" i="12"/>
  <c r="L207" i="12"/>
  <c r="J207" i="12"/>
  <c r="L206" i="12"/>
  <c r="J206" i="12"/>
  <c r="L205" i="12"/>
  <c r="J205" i="12"/>
  <c r="F205" i="12"/>
  <c r="L204" i="12"/>
  <c r="L203" i="12"/>
  <c r="J203" i="12"/>
  <c r="L202" i="12"/>
  <c r="J202" i="12"/>
  <c r="F202" i="12"/>
  <c r="L201" i="12"/>
  <c r="J201" i="12"/>
  <c r="F201" i="12"/>
  <c r="L200" i="12"/>
  <c r="L199" i="12"/>
  <c r="J199" i="12"/>
  <c r="F199" i="12"/>
  <c r="L198" i="12"/>
  <c r="J198" i="12"/>
  <c r="F198" i="12"/>
  <c r="L197" i="12"/>
  <c r="L196" i="12"/>
  <c r="J196" i="12"/>
  <c r="F196" i="12"/>
  <c r="L195" i="12"/>
  <c r="J195" i="12"/>
  <c r="L194" i="12"/>
  <c r="J194" i="12"/>
  <c r="L193" i="12"/>
  <c r="J193" i="12"/>
  <c r="F193" i="12"/>
  <c r="I192" i="12"/>
  <c r="H192" i="12"/>
  <c r="E192" i="12"/>
  <c r="D192" i="12"/>
  <c r="L192" i="12" s="1"/>
  <c r="L191" i="12"/>
  <c r="J191" i="12"/>
  <c r="L190" i="12"/>
  <c r="J190" i="12"/>
  <c r="L189" i="12"/>
  <c r="J189" i="12"/>
  <c r="F189" i="12"/>
  <c r="L188" i="12"/>
  <c r="J188" i="12"/>
  <c r="F188" i="12"/>
  <c r="L187" i="12"/>
  <c r="J187" i="12"/>
  <c r="L186" i="12"/>
  <c r="J186" i="12"/>
  <c r="F186" i="12"/>
  <c r="L185" i="12"/>
  <c r="J185" i="12"/>
  <c r="F185" i="12"/>
  <c r="L184" i="12"/>
  <c r="J184" i="12"/>
  <c r="F184" i="12"/>
  <c r="L183" i="12"/>
  <c r="J183" i="12"/>
  <c r="F183" i="12"/>
  <c r="L182" i="12"/>
  <c r="J182" i="12"/>
  <c r="F182" i="12"/>
  <c r="L181" i="12"/>
  <c r="J181" i="12"/>
  <c r="F181" i="12"/>
  <c r="L180" i="12"/>
  <c r="J180" i="12"/>
  <c r="F180" i="12"/>
  <c r="L179" i="12"/>
  <c r="J179" i="12"/>
  <c r="F179" i="12"/>
  <c r="L178" i="12"/>
  <c r="J178" i="12"/>
  <c r="F178" i="12"/>
  <c r="I177" i="12"/>
  <c r="H177" i="12"/>
  <c r="E177" i="12"/>
  <c r="D177" i="12"/>
  <c r="I176" i="12"/>
  <c r="E176" i="12"/>
  <c r="I175" i="12"/>
  <c r="H175" i="12"/>
  <c r="E175" i="12"/>
  <c r="D175" i="12"/>
  <c r="L174" i="12"/>
  <c r="J174" i="12"/>
  <c r="F174" i="12"/>
  <c r="L173" i="12"/>
  <c r="J173" i="12"/>
  <c r="F173" i="12"/>
  <c r="L172" i="12"/>
  <c r="J172" i="12"/>
  <c r="F172" i="12"/>
  <c r="L171" i="12"/>
  <c r="J171" i="12"/>
  <c r="F171" i="12"/>
  <c r="L170" i="12"/>
  <c r="J170" i="12"/>
  <c r="F170" i="12"/>
  <c r="L169" i="12"/>
  <c r="J169" i="12"/>
  <c r="F169" i="12"/>
  <c r="L168" i="12"/>
  <c r="J168" i="12"/>
  <c r="F168" i="12"/>
  <c r="L167" i="12"/>
  <c r="J167" i="12"/>
  <c r="F167" i="12"/>
  <c r="L166" i="12"/>
  <c r="J166" i="12"/>
  <c r="F166" i="12"/>
  <c r="L165" i="12"/>
  <c r="J165" i="12"/>
  <c r="F165" i="12"/>
  <c r="L164" i="12"/>
  <c r="J164" i="12"/>
  <c r="F164" i="12"/>
  <c r="L163" i="12"/>
  <c r="J163" i="12"/>
  <c r="F163" i="12"/>
  <c r="L162" i="12"/>
  <c r="J162" i="12"/>
  <c r="F162" i="12"/>
  <c r="L161" i="12"/>
  <c r="J161" i="12"/>
  <c r="F161" i="12"/>
  <c r="L160" i="12"/>
  <c r="J160" i="12"/>
  <c r="F160" i="12"/>
  <c r="L159" i="12"/>
  <c r="J159" i="12"/>
  <c r="F159" i="12"/>
  <c r="L158" i="12"/>
  <c r="J158" i="12"/>
  <c r="L157" i="12"/>
  <c r="J157" i="12"/>
  <c r="F157" i="12"/>
  <c r="L156" i="12"/>
  <c r="J156" i="12"/>
  <c r="F156" i="12"/>
  <c r="L155" i="12"/>
  <c r="J155" i="12"/>
  <c r="F155" i="12"/>
  <c r="L154" i="12"/>
  <c r="J154" i="12"/>
  <c r="F154" i="12"/>
  <c r="L153" i="12"/>
  <c r="J153" i="12"/>
  <c r="F153" i="12"/>
  <c r="I152" i="12"/>
  <c r="H152" i="12"/>
  <c r="E152" i="12"/>
  <c r="D152" i="12"/>
  <c r="I150" i="12"/>
  <c r="H150" i="12"/>
  <c r="E150" i="12"/>
  <c r="D150" i="12"/>
  <c r="I149" i="12"/>
  <c r="I151" i="12" s="1"/>
  <c r="H149" i="12"/>
  <c r="E149" i="12"/>
  <c r="E151" i="12" s="1"/>
  <c r="D149" i="12"/>
  <c r="L149" i="12" s="1"/>
  <c r="L148" i="12"/>
  <c r="J148" i="12"/>
  <c r="L147" i="12"/>
  <c r="J147" i="12"/>
  <c r="L146" i="12"/>
  <c r="J146" i="12"/>
  <c r="F146" i="12"/>
  <c r="L145" i="12"/>
  <c r="J145" i="12"/>
  <c r="F145" i="12"/>
  <c r="L144" i="12"/>
  <c r="J144" i="12"/>
  <c r="F144" i="12"/>
  <c r="L143" i="12"/>
  <c r="J143" i="12"/>
  <c r="F143" i="12"/>
  <c r="L142" i="12"/>
  <c r="J142" i="12"/>
  <c r="F142" i="12"/>
  <c r="L141" i="12"/>
  <c r="J141" i="12"/>
  <c r="F141" i="12"/>
  <c r="L140" i="12"/>
  <c r="J140" i="12"/>
  <c r="F140" i="12"/>
  <c r="L139" i="12"/>
  <c r="J139" i="12"/>
  <c r="L138" i="12"/>
  <c r="J138" i="12"/>
  <c r="F138" i="12"/>
  <c r="L137" i="12"/>
  <c r="J137" i="12"/>
  <c r="F137" i="12"/>
  <c r="L136" i="12"/>
  <c r="J136" i="12"/>
  <c r="F136" i="12"/>
  <c r="L135" i="12"/>
  <c r="J135" i="12"/>
  <c r="F135" i="12"/>
  <c r="L134" i="12"/>
  <c r="J134" i="12"/>
  <c r="F134" i="12"/>
  <c r="L133" i="12"/>
  <c r="J133" i="12"/>
  <c r="F133" i="12"/>
  <c r="L132" i="12"/>
  <c r="J132" i="12"/>
  <c r="L131" i="12"/>
  <c r="J131" i="12"/>
  <c r="F131" i="12"/>
  <c r="L130" i="12"/>
  <c r="J130" i="12"/>
  <c r="F130" i="12"/>
  <c r="L129" i="12"/>
  <c r="J129" i="12"/>
  <c r="F129" i="12"/>
  <c r="L128" i="12"/>
  <c r="J128" i="12"/>
  <c r="F128" i="12"/>
  <c r="L127" i="12"/>
  <c r="J127" i="12"/>
  <c r="L126" i="12"/>
  <c r="J126" i="12"/>
  <c r="L125" i="12"/>
  <c r="J125" i="12"/>
  <c r="F125" i="12"/>
  <c r="L124" i="12"/>
  <c r="J124" i="12"/>
  <c r="F124" i="12"/>
  <c r="L123" i="12"/>
  <c r="J123" i="12"/>
  <c r="F123" i="12"/>
  <c r="L122" i="12"/>
  <c r="J122" i="12"/>
  <c r="F122" i="12"/>
  <c r="L121" i="12"/>
  <c r="J121" i="12"/>
  <c r="F121" i="12"/>
  <c r="L120" i="12"/>
  <c r="J120" i="12"/>
  <c r="F120" i="12"/>
  <c r="L119" i="12"/>
  <c r="J119" i="12"/>
  <c r="F119" i="12"/>
  <c r="L118" i="12"/>
  <c r="J118" i="12"/>
  <c r="F118" i="12"/>
  <c r="L117" i="12"/>
  <c r="J117" i="12"/>
  <c r="F117" i="12"/>
  <c r="L116" i="12"/>
  <c r="J116" i="12"/>
  <c r="F116" i="12"/>
  <c r="I115" i="12"/>
  <c r="H115" i="12"/>
  <c r="J115" i="12" s="1"/>
  <c r="E115" i="12"/>
  <c r="D115" i="12"/>
  <c r="L115" i="12" s="1"/>
  <c r="L114" i="12"/>
  <c r="J114" i="12"/>
  <c r="L113" i="12"/>
  <c r="J113" i="12"/>
  <c r="F113" i="12"/>
  <c r="L112" i="12"/>
  <c r="J112" i="12"/>
  <c r="F112" i="12"/>
  <c r="L111" i="12"/>
  <c r="J111" i="12"/>
  <c r="F111" i="12"/>
  <c r="L110" i="12"/>
  <c r="J110" i="12"/>
  <c r="F110" i="12"/>
  <c r="L109" i="12"/>
  <c r="J109" i="12"/>
  <c r="F109" i="12"/>
  <c r="L108" i="12"/>
  <c r="J108" i="12"/>
  <c r="F108" i="12"/>
  <c r="L107" i="12"/>
  <c r="J107" i="12"/>
  <c r="F107" i="12"/>
  <c r="L106" i="12"/>
  <c r="J106" i="12"/>
  <c r="F106" i="12"/>
  <c r="L105" i="12"/>
  <c r="J105" i="12"/>
  <c r="L104" i="12"/>
  <c r="J104" i="12"/>
  <c r="F104" i="12"/>
  <c r="L103" i="12"/>
  <c r="J103" i="12"/>
  <c r="F103" i="12"/>
  <c r="L102" i="12"/>
  <c r="J102" i="12"/>
  <c r="F102" i="12"/>
  <c r="L101" i="12"/>
  <c r="J101" i="12"/>
  <c r="F101" i="12"/>
  <c r="L99" i="12"/>
  <c r="L98" i="12"/>
  <c r="J98" i="12"/>
  <c r="L97" i="12"/>
  <c r="J97" i="12"/>
  <c r="L96" i="12"/>
  <c r="J96" i="12"/>
  <c r="L95" i="12"/>
  <c r="J95" i="12"/>
  <c r="L94" i="12"/>
  <c r="J94" i="12"/>
  <c r="L93" i="12"/>
  <c r="J93" i="12"/>
  <c r="L92" i="12"/>
  <c r="J92" i="12"/>
  <c r="L91" i="12"/>
  <c r="L90" i="12"/>
  <c r="J90" i="12"/>
  <c r="L89" i="12"/>
  <c r="J89" i="12"/>
  <c r="L88" i="12"/>
  <c r="J88" i="12"/>
  <c r="L87" i="12"/>
  <c r="J87" i="12"/>
  <c r="L86" i="12"/>
  <c r="J86" i="12"/>
  <c r="F86" i="12"/>
  <c r="L85" i="12"/>
  <c r="J85" i="12"/>
  <c r="F85" i="12"/>
  <c r="L84" i="12"/>
  <c r="J84" i="12"/>
  <c r="F84" i="12"/>
  <c r="L83" i="12"/>
  <c r="J83" i="12"/>
  <c r="F83" i="12"/>
  <c r="L82" i="12"/>
  <c r="J82" i="12"/>
  <c r="F82" i="12"/>
  <c r="L81" i="12"/>
  <c r="J81" i="12"/>
  <c r="L80" i="12"/>
  <c r="J80" i="12"/>
  <c r="L79" i="12"/>
  <c r="J79" i="12"/>
  <c r="F79" i="12"/>
  <c r="L78" i="12"/>
  <c r="J78" i="12"/>
  <c r="L77" i="12"/>
  <c r="J77" i="12"/>
  <c r="L76" i="12"/>
  <c r="J76" i="12"/>
  <c r="F76" i="12"/>
  <c r="L75" i="12"/>
  <c r="J75" i="12"/>
  <c r="F75" i="12"/>
  <c r="L74" i="12"/>
  <c r="J74" i="12"/>
  <c r="F74" i="12"/>
  <c r="L73" i="12"/>
  <c r="J73" i="12"/>
  <c r="F73" i="12"/>
  <c r="L72" i="12"/>
  <c r="J72" i="12"/>
  <c r="F72" i="12"/>
  <c r="L71" i="12"/>
  <c r="J71" i="12"/>
  <c r="F71" i="12"/>
  <c r="L70" i="12"/>
  <c r="J70" i="12"/>
  <c r="F70" i="12"/>
  <c r="L69" i="12"/>
  <c r="J69" i="12"/>
  <c r="F69" i="12"/>
  <c r="I68" i="12"/>
  <c r="H68" i="12"/>
  <c r="E68" i="12"/>
  <c r="D68" i="12"/>
  <c r="L67" i="12"/>
  <c r="J67" i="12"/>
  <c r="F67" i="12"/>
  <c r="L65" i="12"/>
  <c r="J65" i="12"/>
  <c r="F65" i="12"/>
  <c r="L64" i="12"/>
  <c r="J64" i="12"/>
  <c r="F64" i="12"/>
  <c r="I63" i="12"/>
  <c r="H63" i="12"/>
  <c r="J63" i="12" s="1"/>
  <c r="E63" i="12"/>
  <c r="E7" i="12" s="1"/>
  <c r="D63" i="12"/>
  <c r="L63" i="12" s="1"/>
  <c r="L62" i="12"/>
  <c r="J62" i="12"/>
  <c r="L61" i="12"/>
  <c r="J61" i="12"/>
  <c r="L60" i="12"/>
  <c r="J60" i="12"/>
  <c r="L59" i="12"/>
  <c r="J59" i="12"/>
  <c r="L58" i="12"/>
  <c r="J58" i="12"/>
  <c r="L57" i="12"/>
  <c r="J57" i="12"/>
  <c r="L56" i="12"/>
  <c r="J56" i="12"/>
  <c r="L55" i="12"/>
  <c r="J55" i="12"/>
  <c r="L54" i="12"/>
  <c r="J54" i="12"/>
  <c r="F54" i="12"/>
  <c r="L53" i="12"/>
  <c r="J53" i="12"/>
  <c r="F53" i="12"/>
  <c r="L52" i="12"/>
  <c r="J52" i="12"/>
  <c r="L51" i="12"/>
  <c r="L50" i="12"/>
  <c r="J50" i="12"/>
  <c r="L49" i="12"/>
  <c r="J49" i="12"/>
  <c r="L48" i="12"/>
  <c r="J48" i="12"/>
  <c r="L47" i="12"/>
  <c r="J47" i="12"/>
  <c r="F47" i="12"/>
  <c r="L46" i="12"/>
  <c r="J46" i="12"/>
  <c r="F46" i="12"/>
  <c r="L45" i="12"/>
  <c r="J45" i="12"/>
  <c r="F45" i="12"/>
  <c r="L44" i="12"/>
  <c r="J44" i="12"/>
  <c r="L43" i="12"/>
  <c r="J43" i="12"/>
  <c r="L42" i="12"/>
  <c r="J42" i="12"/>
  <c r="F42" i="12"/>
  <c r="L41" i="12"/>
  <c r="J41" i="12"/>
  <c r="F41" i="12"/>
  <c r="J40" i="12"/>
  <c r="L39" i="12"/>
  <c r="J39" i="12"/>
  <c r="F39" i="12"/>
  <c r="L38" i="12"/>
  <c r="J38" i="12"/>
  <c r="F38" i="12"/>
  <c r="I37" i="12"/>
  <c r="I36" i="12" s="1"/>
  <c r="H37" i="12"/>
  <c r="E37" i="12"/>
  <c r="D37" i="12"/>
  <c r="L37" i="12" s="1"/>
  <c r="J36" i="12"/>
  <c r="H36" i="12"/>
  <c r="D36" i="12"/>
  <c r="I35" i="12"/>
  <c r="H35" i="12"/>
  <c r="J35" i="12" s="1"/>
  <c r="E35" i="12"/>
  <c r="D35" i="12"/>
  <c r="L35" i="12" s="1"/>
  <c r="L34" i="12"/>
  <c r="J34" i="12"/>
  <c r="F34" i="12"/>
  <c r="L33" i="12"/>
  <c r="J33" i="12"/>
  <c r="F33" i="12"/>
  <c r="L32" i="12"/>
  <c r="J32" i="12"/>
  <c r="L31" i="12"/>
  <c r="J31" i="12"/>
  <c r="F31" i="12"/>
  <c r="L30" i="12"/>
  <c r="J30" i="12"/>
  <c r="F30" i="12"/>
  <c r="L29" i="12"/>
  <c r="J29" i="12"/>
  <c r="F29" i="12"/>
  <c r="L28" i="12"/>
  <c r="J28" i="12"/>
  <c r="L27" i="12"/>
  <c r="J27" i="12"/>
  <c r="F27" i="12"/>
  <c r="L26" i="12"/>
  <c r="J26" i="12"/>
  <c r="F26" i="12"/>
  <c r="L25" i="12"/>
  <c r="J25" i="12"/>
  <c r="F25" i="12"/>
  <c r="L24" i="12"/>
  <c r="J24" i="12"/>
  <c r="F24" i="12"/>
  <c r="L23" i="12"/>
  <c r="J23" i="12"/>
  <c r="F23" i="12"/>
  <c r="L22" i="12"/>
  <c r="J22" i="12"/>
  <c r="F22" i="12"/>
  <c r="L21" i="12"/>
  <c r="J21" i="12"/>
  <c r="F21" i="12"/>
  <c r="L20" i="12"/>
  <c r="J20" i="12"/>
  <c r="F20" i="12"/>
  <c r="L19" i="12"/>
  <c r="J19" i="12"/>
  <c r="F19" i="12"/>
  <c r="L18" i="12"/>
  <c r="J18" i="12"/>
  <c r="F18" i="12"/>
  <c r="L17" i="12"/>
  <c r="J17" i="12"/>
  <c r="F17" i="12"/>
  <c r="L16" i="12"/>
  <c r="J16" i="12"/>
  <c r="F16" i="12"/>
  <c r="L15" i="12"/>
  <c r="J15" i="12"/>
  <c r="F15" i="12"/>
  <c r="L14" i="12"/>
  <c r="J14" i="12"/>
  <c r="F14" i="12"/>
  <c r="L13" i="12"/>
  <c r="J13" i="12"/>
  <c r="F13" i="12"/>
  <c r="L12" i="12"/>
  <c r="J12" i="12"/>
  <c r="F12" i="12"/>
  <c r="L11" i="12"/>
  <c r="J11" i="12"/>
  <c r="F11" i="12"/>
  <c r="L9" i="12"/>
  <c r="J9" i="12"/>
  <c r="F9" i="12"/>
  <c r="H7" i="12"/>
  <c r="D7" i="12"/>
  <c r="F35" i="18" l="1"/>
  <c r="J35" i="18"/>
  <c r="L35" i="18"/>
  <c r="F65" i="18"/>
  <c r="L65" i="18"/>
  <c r="J112" i="18"/>
  <c r="J145" i="18"/>
  <c r="H147" i="18"/>
  <c r="F172" i="18"/>
  <c r="L172" i="18"/>
  <c r="J188" i="18"/>
  <c r="J248" i="18"/>
  <c r="D7" i="18"/>
  <c r="H7" i="18"/>
  <c r="F34" i="18"/>
  <c r="F36" i="18"/>
  <c r="J61" i="18"/>
  <c r="K65" i="18"/>
  <c r="J65" i="18"/>
  <c r="F112" i="18"/>
  <c r="L112" i="18"/>
  <c r="G145" i="18"/>
  <c r="F145" i="18"/>
  <c r="L145" i="18"/>
  <c r="J146" i="18"/>
  <c r="F147" i="18"/>
  <c r="I147" i="18"/>
  <c r="K172" i="18"/>
  <c r="F61" i="18"/>
  <c r="F146" i="18"/>
  <c r="F148" i="18"/>
  <c r="J171" i="18"/>
  <c r="I172" i="18"/>
  <c r="J172" i="18" s="1"/>
  <c r="F188" i="18"/>
  <c r="L188" i="18"/>
  <c r="G248" i="18"/>
  <c r="F248" i="18"/>
  <c r="L248" i="18"/>
  <c r="F171" i="18"/>
  <c r="F173" i="18"/>
  <c r="J30" i="16"/>
  <c r="K30" i="16" s="1"/>
  <c r="J6" i="16"/>
  <c r="E33" i="16"/>
  <c r="E93" i="16"/>
  <c r="K29" i="16"/>
  <c r="D34" i="16"/>
  <c r="E34" i="16" s="1"/>
  <c r="D6" i="16"/>
  <c r="E53" i="16"/>
  <c r="K92" i="16"/>
  <c r="J93" i="16"/>
  <c r="J117" i="16"/>
  <c r="K117" i="16" s="1"/>
  <c r="E124" i="16"/>
  <c r="D126" i="16"/>
  <c r="E126" i="16" s="1"/>
  <c r="K116" i="16"/>
  <c r="E208" i="16"/>
  <c r="J22" i="15"/>
  <c r="J6" i="15"/>
  <c r="K62" i="15"/>
  <c r="K21" i="15"/>
  <c r="D25" i="15"/>
  <c r="D6" i="15"/>
  <c r="K53" i="15"/>
  <c r="J55" i="15"/>
  <c r="K64" i="15"/>
  <c r="J63" i="15"/>
  <c r="D71" i="15"/>
  <c r="E71" i="15" s="1"/>
  <c r="E8" i="14"/>
  <c r="E9" i="14"/>
  <c r="E10" i="14"/>
  <c r="E11" i="14"/>
  <c r="E12" i="14"/>
  <c r="E13" i="14"/>
  <c r="E14" i="14"/>
  <c r="E15" i="14"/>
  <c r="E16" i="14"/>
  <c r="K16" i="14"/>
  <c r="E18" i="14"/>
  <c r="K18" i="14"/>
  <c r="K19" i="14"/>
  <c r="K20" i="14"/>
  <c r="E21" i="14"/>
  <c r="K21" i="14"/>
  <c r="K23" i="14"/>
  <c r="E25" i="14"/>
  <c r="K26" i="14"/>
  <c r="K27" i="14"/>
  <c r="K28" i="14"/>
  <c r="E29" i="14"/>
  <c r="K29" i="14"/>
  <c r="K30" i="14"/>
  <c r="K31" i="14"/>
  <c r="K33" i="14"/>
  <c r="K34" i="14"/>
  <c r="E36" i="14"/>
  <c r="E37" i="14"/>
  <c r="K37" i="14"/>
  <c r="K38" i="14"/>
  <c r="E40" i="14"/>
  <c r="E41" i="14"/>
  <c r="E43" i="14"/>
  <c r="E45" i="14"/>
  <c r="E48" i="14"/>
  <c r="E6" i="14"/>
  <c r="K6" i="14"/>
  <c r="K8" i="14"/>
  <c r="K9" i="14"/>
  <c r="K10" i="14"/>
  <c r="K11" i="14"/>
  <c r="K12" i="14"/>
  <c r="K13" i="14"/>
  <c r="K14" i="14"/>
  <c r="K15" i="14"/>
  <c r="E17" i="14"/>
  <c r="E19" i="14"/>
  <c r="E20" i="14"/>
  <c r="D22" i="14"/>
  <c r="E22" i="14" s="1"/>
  <c r="K22" i="14"/>
  <c r="E24" i="14"/>
  <c r="E27" i="14"/>
  <c r="E28" i="14"/>
  <c r="E30" i="14"/>
  <c r="E31" i="14"/>
  <c r="E32" i="14"/>
  <c r="E34" i="14"/>
  <c r="E35" i="14"/>
  <c r="K36" i="14"/>
  <c r="E38" i="14"/>
  <c r="E39" i="14"/>
  <c r="E44" i="14"/>
  <c r="E46" i="14"/>
  <c r="E228" i="13"/>
  <c r="E226" i="13"/>
  <c r="E224" i="13"/>
  <c r="E222" i="13"/>
  <c r="E220" i="13"/>
  <c r="E218" i="13"/>
  <c r="E216" i="13"/>
  <c r="E214" i="13"/>
  <c r="E212" i="13"/>
  <c r="E210" i="13"/>
  <c r="E208" i="13"/>
  <c r="E206" i="13"/>
  <c r="E204" i="13"/>
  <c r="E202" i="13"/>
  <c r="E200" i="13"/>
  <c r="E198" i="13"/>
  <c r="E196" i="13"/>
  <c r="E194" i="13"/>
  <c r="E192" i="13"/>
  <c r="E190" i="13"/>
  <c r="E188" i="13"/>
  <c r="E186" i="13"/>
  <c r="E184" i="13"/>
  <c r="E182" i="13"/>
  <c r="E180" i="13"/>
  <c r="E179" i="13"/>
  <c r="E178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32" i="13"/>
  <c r="E130" i="13"/>
  <c r="E129" i="13"/>
  <c r="E128" i="13"/>
  <c r="E127" i="13"/>
  <c r="E126" i="13"/>
  <c r="E125" i="13"/>
  <c r="E124" i="13"/>
  <c r="E123" i="13"/>
  <c r="E225" i="13"/>
  <c r="E221" i="13"/>
  <c r="E217" i="13"/>
  <c r="E213" i="13"/>
  <c r="E209" i="13"/>
  <c r="E205" i="13"/>
  <c r="E201" i="13"/>
  <c r="E197" i="13"/>
  <c r="E193" i="13"/>
  <c r="E189" i="13"/>
  <c r="E185" i="13"/>
  <c r="E181" i="13"/>
  <c r="E176" i="13"/>
  <c r="E174" i="13"/>
  <c r="E172" i="13"/>
  <c r="E170" i="13"/>
  <c r="E168" i="13"/>
  <c r="E166" i="13"/>
  <c r="E164" i="13"/>
  <c r="E162" i="13"/>
  <c r="E160" i="13"/>
  <c r="E143" i="13"/>
  <c r="E141" i="13"/>
  <c r="E139" i="13"/>
  <c r="E137" i="13"/>
  <c r="E135" i="13"/>
  <c r="E133" i="13"/>
  <c r="E109" i="13"/>
  <c r="E107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60" i="13"/>
  <c r="E59" i="13"/>
  <c r="E47" i="13"/>
  <c r="E46" i="13"/>
  <c r="E45" i="13"/>
  <c r="E44" i="13"/>
  <c r="E6" i="13"/>
  <c r="E227" i="13"/>
  <c r="E223" i="13"/>
  <c r="E219" i="13"/>
  <c r="E215" i="13"/>
  <c r="E211" i="13"/>
  <c r="E207" i="13"/>
  <c r="E203" i="13"/>
  <c r="E8" i="13"/>
  <c r="E10" i="13"/>
  <c r="E12" i="13"/>
  <c r="E14" i="13"/>
  <c r="E16" i="13"/>
  <c r="E18" i="13"/>
  <c r="E20" i="13"/>
  <c r="E22" i="13"/>
  <c r="E24" i="13"/>
  <c r="E26" i="13"/>
  <c r="E28" i="13"/>
  <c r="E30" i="13"/>
  <c r="E32" i="13"/>
  <c r="E33" i="13"/>
  <c r="E34" i="13"/>
  <c r="E35" i="13"/>
  <c r="E37" i="13"/>
  <c r="E39" i="13"/>
  <c r="E41" i="13"/>
  <c r="E43" i="13"/>
  <c r="E49" i="13"/>
  <c r="E51" i="13"/>
  <c r="E53" i="13"/>
  <c r="E55" i="13"/>
  <c r="E57" i="13"/>
  <c r="E61" i="13"/>
  <c r="E63" i="13"/>
  <c r="E65" i="13"/>
  <c r="E67" i="13"/>
  <c r="E69" i="13"/>
  <c r="E71" i="13"/>
  <c r="E73" i="13"/>
  <c r="E75" i="13"/>
  <c r="E77" i="13"/>
  <c r="E106" i="13"/>
  <c r="E108" i="13"/>
  <c r="J108" i="13"/>
  <c r="E111" i="13"/>
  <c r="E113" i="13"/>
  <c r="E115" i="13"/>
  <c r="E117" i="13"/>
  <c r="E119" i="13"/>
  <c r="E121" i="13"/>
  <c r="J131" i="13"/>
  <c r="E140" i="13"/>
  <c r="E161" i="13"/>
  <c r="E163" i="13"/>
  <c r="E167" i="13"/>
  <c r="E171" i="13"/>
  <c r="E175" i="13"/>
  <c r="E183" i="13"/>
  <c r="E191" i="13"/>
  <c r="E199" i="13"/>
  <c r="J6" i="13"/>
  <c r="E9" i="13"/>
  <c r="E11" i="13"/>
  <c r="E13" i="13"/>
  <c r="E15" i="13"/>
  <c r="E17" i="13"/>
  <c r="E19" i="13"/>
  <c r="E21" i="13"/>
  <c r="E23" i="13"/>
  <c r="E25" i="13"/>
  <c r="E27" i="13"/>
  <c r="E29" i="13"/>
  <c r="E31" i="13"/>
  <c r="E36" i="13"/>
  <c r="E38" i="13"/>
  <c r="E40" i="13"/>
  <c r="E42" i="13"/>
  <c r="E48" i="13"/>
  <c r="E50" i="13"/>
  <c r="E52" i="13"/>
  <c r="E54" i="13"/>
  <c r="E56" i="13"/>
  <c r="E58" i="13"/>
  <c r="E62" i="13"/>
  <c r="E64" i="13"/>
  <c r="E66" i="13"/>
  <c r="E68" i="13"/>
  <c r="E70" i="13"/>
  <c r="E72" i="13"/>
  <c r="E74" i="13"/>
  <c r="E76" i="13"/>
  <c r="E105" i="13"/>
  <c r="K107" i="13"/>
  <c r="E110" i="13"/>
  <c r="E112" i="13"/>
  <c r="E114" i="13"/>
  <c r="E116" i="13"/>
  <c r="E118" i="13"/>
  <c r="E120" i="13"/>
  <c r="E122" i="13"/>
  <c r="E131" i="13"/>
  <c r="E134" i="13"/>
  <c r="D136" i="13"/>
  <c r="E136" i="13" s="1"/>
  <c r="E138" i="13"/>
  <c r="E142" i="13"/>
  <c r="E165" i="13"/>
  <c r="E169" i="13"/>
  <c r="E173" i="13"/>
  <c r="E177" i="13"/>
  <c r="E187" i="13"/>
  <c r="E195" i="13"/>
  <c r="K130" i="13"/>
  <c r="E229" i="13"/>
  <c r="G245" i="12"/>
  <c r="G243" i="12"/>
  <c r="G241" i="12"/>
  <c r="G238" i="12"/>
  <c r="G236" i="12"/>
  <c r="G235" i="12"/>
  <c r="G233" i="12"/>
  <c r="G227" i="12"/>
  <c r="G225" i="12"/>
  <c r="G223" i="12"/>
  <c r="G221" i="12"/>
  <c r="G219" i="12"/>
  <c r="G217" i="12"/>
  <c r="G213" i="12"/>
  <c r="G209" i="12"/>
  <c r="G207" i="12"/>
  <c r="G206" i="12"/>
  <c r="G205" i="12"/>
  <c r="G202" i="12"/>
  <c r="G199" i="12"/>
  <c r="G195" i="12"/>
  <c r="G194" i="12"/>
  <c r="G193" i="12"/>
  <c r="G188" i="12"/>
  <c r="G185" i="12"/>
  <c r="G183" i="12"/>
  <c r="G181" i="12"/>
  <c r="G179" i="12"/>
  <c r="G173" i="12"/>
  <c r="G248" i="12"/>
  <c r="G230" i="12"/>
  <c r="G212" i="12"/>
  <c r="G198" i="12"/>
  <c r="G174" i="12"/>
  <c r="G172" i="12"/>
  <c r="G170" i="12"/>
  <c r="G168" i="12"/>
  <c r="G166" i="12"/>
  <c r="G164" i="12"/>
  <c r="G162" i="12"/>
  <c r="G160" i="12"/>
  <c r="G156" i="12"/>
  <c r="G154" i="12"/>
  <c r="G145" i="12"/>
  <c r="G143" i="12"/>
  <c r="G141" i="12"/>
  <c r="G139" i="12"/>
  <c r="G138" i="12"/>
  <c r="G136" i="12"/>
  <c r="G134" i="12"/>
  <c r="G130" i="12"/>
  <c r="G128" i="12"/>
  <c r="G124" i="12"/>
  <c r="G122" i="12"/>
  <c r="G120" i="12"/>
  <c r="G118" i="12"/>
  <c r="G116" i="12"/>
  <c r="G112" i="12"/>
  <c r="G110" i="12"/>
  <c r="G108" i="12"/>
  <c r="G106" i="12"/>
  <c r="G103" i="12"/>
  <c r="G101" i="12"/>
  <c r="G85" i="12"/>
  <c r="G83" i="12"/>
  <c r="G79" i="12"/>
  <c r="G76" i="12"/>
  <c r="G74" i="12"/>
  <c r="G72" i="12"/>
  <c r="G70" i="12"/>
  <c r="G64" i="12"/>
  <c r="G62" i="12"/>
  <c r="G53" i="12"/>
  <c r="G50" i="12"/>
  <c r="G47" i="12"/>
  <c r="G45" i="12"/>
  <c r="G41" i="12"/>
  <c r="G38" i="12"/>
  <c r="G34" i="12"/>
  <c r="G32" i="12"/>
  <c r="G31" i="12"/>
  <c r="G29" i="12"/>
  <c r="G26" i="12"/>
  <c r="F7" i="12"/>
  <c r="K252" i="12"/>
  <c r="K250" i="12"/>
  <c r="K247" i="12"/>
  <c r="K245" i="12"/>
  <c r="K243" i="12"/>
  <c r="K241" i="12"/>
  <c r="K238" i="12"/>
  <c r="K236" i="12"/>
  <c r="K235" i="12"/>
  <c r="K233" i="12"/>
  <c r="K231" i="12"/>
  <c r="K229" i="12"/>
  <c r="K227" i="12"/>
  <c r="K225" i="12"/>
  <c r="K223" i="12"/>
  <c r="K221" i="12"/>
  <c r="K219" i="12"/>
  <c r="K217" i="12"/>
  <c r="K215" i="12"/>
  <c r="K213" i="12"/>
  <c r="K211" i="12"/>
  <c r="K209" i="12"/>
  <c r="K207" i="12"/>
  <c r="K206" i="12"/>
  <c r="K205" i="12"/>
  <c r="K202" i="12"/>
  <c r="K200" i="12"/>
  <c r="K199" i="12"/>
  <c r="K197" i="12"/>
  <c r="K195" i="12"/>
  <c r="K194" i="12"/>
  <c r="K193" i="12"/>
  <c r="K191" i="12"/>
  <c r="K188" i="12"/>
  <c r="K185" i="12"/>
  <c r="K183" i="12"/>
  <c r="K181" i="12"/>
  <c r="K179" i="12"/>
  <c r="K173" i="12"/>
  <c r="K255" i="12"/>
  <c r="K253" i="12"/>
  <c r="K249" i="12"/>
  <c r="K248" i="12"/>
  <c r="K230" i="12"/>
  <c r="K214" i="12"/>
  <c r="K212" i="12"/>
  <c r="K198" i="12"/>
  <c r="K192" i="12"/>
  <c r="K174" i="12"/>
  <c r="K172" i="12"/>
  <c r="K170" i="12"/>
  <c r="K168" i="12"/>
  <c r="K166" i="12"/>
  <c r="K164" i="12"/>
  <c r="K162" i="12"/>
  <c r="K160" i="12"/>
  <c r="K158" i="12"/>
  <c r="K156" i="12"/>
  <c r="K154" i="12"/>
  <c r="K148" i="12"/>
  <c r="K145" i="12"/>
  <c r="K143" i="12"/>
  <c r="K141" i="12"/>
  <c r="K139" i="12"/>
  <c r="K138" i="12"/>
  <c r="K136" i="12"/>
  <c r="K134" i="12"/>
  <c r="K132" i="12"/>
  <c r="K130" i="12"/>
  <c r="K128" i="12"/>
  <c r="K124" i="12"/>
  <c r="K122" i="12"/>
  <c r="K120" i="12"/>
  <c r="K118" i="12"/>
  <c r="K116" i="12"/>
  <c r="K114" i="12"/>
  <c r="K112" i="12"/>
  <c r="K110" i="12"/>
  <c r="K108" i="12"/>
  <c r="K106" i="12"/>
  <c r="K103" i="12"/>
  <c r="K101" i="12"/>
  <c r="K97" i="12"/>
  <c r="K93" i="12"/>
  <c r="K91" i="12"/>
  <c r="K89" i="12"/>
  <c r="K87" i="12"/>
  <c r="K85" i="12"/>
  <c r="K83" i="12"/>
  <c r="K81" i="12"/>
  <c r="K79" i="12"/>
  <c r="K76" i="12"/>
  <c r="K74" i="12"/>
  <c r="K72" i="12"/>
  <c r="K70" i="12"/>
  <c r="K64" i="12"/>
  <c r="K62" i="12"/>
  <c r="K61" i="12"/>
  <c r="K59" i="12"/>
  <c r="K57" i="12"/>
  <c r="K55" i="12"/>
  <c r="K53" i="12"/>
  <c r="K51" i="12"/>
  <c r="K50" i="12"/>
  <c r="K49" i="12"/>
  <c r="K47" i="12"/>
  <c r="K45" i="12"/>
  <c r="K43" i="12"/>
  <c r="K41" i="12"/>
  <c r="K40" i="12"/>
  <c r="K38" i="12"/>
  <c r="K34" i="12"/>
  <c r="K32" i="12"/>
  <c r="K31" i="12"/>
  <c r="K29" i="12"/>
  <c r="K26" i="12"/>
  <c r="L7" i="12"/>
  <c r="G9" i="12"/>
  <c r="K9" i="12"/>
  <c r="K10" i="12"/>
  <c r="G11" i="12"/>
  <c r="K11" i="12"/>
  <c r="G13" i="12"/>
  <c r="K13" i="12"/>
  <c r="G15" i="12"/>
  <c r="K15" i="12"/>
  <c r="G17" i="12"/>
  <c r="K17" i="12"/>
  <c r="G19" i="12"/>
  <c r="K19" i="12"/>
  <c r="G21" i="12"/>
  <c r="K21" i="12"/>
  <c r="G23" i="12"/>
  <c r="K23" i="12"/>
  <c r="G25" i="12"/>
  <c r="K25" i="12"/>
  <c r="G27" i="12"/>
  <c r="K27" i="12"/>
  <c r="G28" i="12"/>
  <c r="K28" i="12"/>
  <c r="G30" i="12"/>
  <c r="K30" i="12"/>
  <c r="G33" i="12"/>
  <c r="K33" i="12"/>
  <c r="K35" i="12"/>
  <c r="G37" i="12"/>
  <c r="G39" i="12"/>
  <c r="K39" i="12"/>
  <c r="K44" i="12"/>
  <c r="G46" i="12"/>
  <c r="K46" i="12"/>
  <c r="K48" i="12"/>
  <c r="K52" i="12"/>
  <c r="G54" i="12"/>
  <c r="K54" i="12"/>
  <c r="K58" i="12"/>
  <c r="K63" i="12"/>
  <c r="K68" i="12"/>
  <c r="J68" i="12"/>
  <c r="G82" i="12"/>
  <c r="K82" i="12"/>
  <c r="G84" i="12"/>
  <c r="K84" i="12"/>
  <c r="G86" i="12"/>
  <c r="K86" i="12"/>
  <c r="K90" i="12"/>
  <c r="G91" i="12"/>
  <c r="K94" i="12"/>
  <c r="G95" i="12"/>
  <c r="K95" i="12"/>
  <c r="G96" i="12"/>
  <c r="K96" i="12"/>
  <c r="K115" i="12"/>
  <c r="G133" i="12"/>
  <c r="K133" i="12"/>
  <c r="G135" i="12"/>
  <c r="K135" i="12"/>
  <c r="G137" i="12"/>
  <c r="K137" i="12"/>
  <c r="G140" i="12"/>
  <c r="K140" i="12"/>
  <c r="G142" i="12"/>
  <c r="K142" i="12"/>
  <c r="G144" i="12"/>
  <c r="K144" i="12"/>
  <c r="G146" i="12"/>
  <c r="K146" i="12"/>
  <c r="G147" i="12"/>
  <c r="K147" i="12"/>
  <c r="G149" i="12"/>
  <c r="G150" i="12"/>
  <c r="F150" i="12"/>
  <c r="L150" i="12"/>
  <c r="K152" i="12"/>
  <c r="H151" i="12"/>
  <c r="J152" i="12"/>
  <c r="G159" i="12"/>
  <c r="K159" i="12"/>
  <c r="G161" i="12"/>
  <c r="K161" i="12"/>
  <c r="G163" i="12"/>
  <c r="K163" i="12"/>
  <c r="G165" i="12"/>
  <c r="K165" i="12"/>
  <c r="G167" i="12"/>
  <c r="K167" i="12"/>
  <c r="G169" i="12"/>
  <c r="K169" i="12"/>
  <c r="G171" i="12"/>
  <c r="K171" i="12"/>
  <c r="G177" i="12"/>
  <c r="D176" i="12"/>
  <c r="F177" i="12"/>
  <c r="G196" i="12"/>
  <c r="K196" i="12"/>
  <c r="G197" i="12"/>
  <c r="G201" i="12"/>
  <c r="K201" i="12"/>
  <c r="K203" i="12"/>
  <c r="K204" i="12"/>
  <c r="G208" i="12"/>
  <c r="K208" i="12"/>
  <c r="G210" i="12"/>
  <c r="K210" i="12"/>
  <c r="K251" i="12"/>
  <c r="G253" i="12"/>
  <c r="G7" i="12"/>
  <c r="I7" i="12"/>
  <c r="J7" i="12" s="1"/>
  <c r="K7" i="12"/>
  <c r="G12" i="12"/>
  <c r="K12" i="12"/>
  <c r="G14" i="12"/>
  <c r="K14" i="12"/>
  <c r="G16" i="12"/>
  <c r="K16" i="12"/>
  <c r="G18" i="12"/>
  <c r="K18" i="12"/>
  <c r="G20" i="12"/>
  <c r="K20" i="12"/>
  <c r="G22" i="12"/>
  <c r="K22" i="12"/>
  <c r="G24" i="12"/>
  <c r="K24" i="12"/>
  <c r="G35" i="12"/>
  <c r="G36" i="12"/>
  <c r="K36" i="12"/>
  <c r="L36" i="12"/>
  <c r="E36" i="12"/>
  <c r="F36" i="12" s="1"/>
  <c r="J37" i="12"/>
  <c r="K37" i="12"/>
  <c r="G42" i="12"/>
  <c r="K42" i="12"/>
  <c r="K56" i="12"/>
  <c r="K60" i="12"/>
  <c r="G63" i="12"/>
  <c r="G65" i="12"/>
  <c r="K65" i="12"/>
  <c r="K66" i="12"/>
  <c r="G67" i="12"/>
  <c r="K67" i="12"/>
  <c r="G68" i="12"/>
  <c r="F68" i="12"/>
  <c r="L68" i="12"/>
  <c r="G69" i="12"/>
  <c r="K69" i="12"/>
  <c r="G71" i="12"/>
  <c r="K71" i="12"/>
  <c r="G73" i="12"/>
  <c r="K73" i="12"/>
  <c r="G75" i="12"/>
  <c r="K75" i="12"/>
  <c r="K77" i="12"/>
  <c r="G78" i="12"/>
  <c r="K78" i="12"/>
  <c r="K80" i="12"/>
  <c r="K88" i="12"/>
  <c r="K92" i="12"/>
  <c r="K98" i="12"/>
  <c r="K99" i="12"/>
  <c r="K100" i="12"/>
  <c r="G102" i="12"/>
  <c r="K102" i="12"/>
  <c r="G104" i="12"/>
  <c r="K104" i="12"/>
  <c r="G105" i="12"/>
  <c r="K105" i="12"/>
  <c r="G107" i="12"/>
  <c r="K107" i="12"/>
  <c r="G109" i="12"/>
  <c r="K109" i="12"/>
  <c r="G111" i="12"/>
  <c r="K111" i="12"/>
  <c r="G113" i="12"/>
  <c r="K113" i="12"/>
  <c r="G115" i="12"/>
  <c r="G117" i="12"/>
  <c r="K117" i="12"/>
  <c r="G119" i="12"/>
  <c r="K119" i="12"/>
  <c r="G121" i="12"/>
  <c r="K121" i="12"/>
  <c r="G123" i="12"/>
  <c r="K123" i="12"/>
  <c r="G125" i="12"/>
  <c r="K125" i="12"/>
  <c r="G126" i="12"/>
  <c r="K126" i="12"/>
  <c r="G127" i="12"/>
  <c r="K127" i="12"/>
  <c r="G129" i="12"/>
  <c r="K129" i="12"/>
  <c r="G131" i="12"/>
  <c r="K131" i="12"/>
  <c r="J149" i="12"/>
  <c r="K149" i="12"/>
  <c r="K150" i="12"/>
  <c r="J150" i="12"/>
  <c r="G152" i="12"/>
  <c r="D151" i="12"/>
  <c r="F152" i="12"/>
  <c r="L152" i="12"/>
  <c r="G153" i="12"/>
  <c r="K153" i="12"/>
  <c r="G155" i="12"/>
  <c r="K155" i="12"/>
  <c r="G157" i="12"/>
  <c r="K157" i="12"/>
  <c r="K175" i="12"/>
  <c r="J175" i="12"/>
  <c r="L177" i="12"/>
  <c r="G178" i="12"/>
  <c r="K178" i="12"/>
  <c r="G180" i="12"/>
  <c r="K180" i="12"/>
  <c r="G182" i="12"/>
  <c r="K182" i="12"/>
  <c r="G184" i="12"/>
  <c r="K184" i="12"/>
  <c r="G186" i="12"/>
  <c r="K186" i="12"/>
  <c r="G187" i="12"/>
  <c r="K187" i="12"/>
  <c r="G189" i="12"/>
  <c r="K189" i="12"/>
  <c r="G190" i="12"/>
  <c r="K190" i="12"/>
  <c r="G192" i="12"/>
  <c r="G216" i="12"/>
  <c r="K216" i="12"/>
  <c r="G218" i="12"/>
  <c r="K218" i="12"/>
  <c r="K220" i="12"/>
  <c r="K222" i="12"/>
  <c r="G224" i="12"/>
  <c r="K224" i="12"/>
  <c r="K226" i="12"/>
  <c r="K228" i="12"/>
  <c r="G232" i="12"/>
  <c r="K232" i="12"/>
  <c r="G234" i="12"/>
  <c r="K234" i="12"/>
  <c r="G237" i="12"/>
  <c r="K237" i="12"/>
  <c r="G239" i="12"/>
  <c r="K239" i="12"/>
  <c r="G240" i="12"/>
  <c r="K240" i="12"/>
  <c r="G242" i="12"/>
  <c r="K242" i="12"/>
  <c r="K244" i="12"/>
  <c r="G246" i="12"/>
  <c r="K246" i="12"/>
  <c r="G254" i="12"/>
  <c r="K254" i="12"/>
  <c r="G255" i="12"/>
  <c r="F35" i="12"/>
  <c r="F37" i="12"/>
  <c r="F63" i="12"/>
  <c r="F115" i="12"/>
  <c r="F149" i="12"/>
  <c r="G175" i="12"/>
  <c r="F175" i="12"/>
  <c r="L175" i="12"/>
  <c r="K177" i="12"/>
  <c r="H176" i="12"/>
  <c r="J177" i="12"/>
  <c r="J192" i="12"/>
  <c r="J253" i="12"/>
  <c r="J255" i="12"/>
  <c r="F192" i="12"/>
  <c r="F253" i="12"/>
  <c r="G244" i="18" l="1"/>
  <c r="G242" i="18"/>
  <c r="G240" i="18"/>
  <c r="G238" i="18"/>
  <c r="G236" i="18"/>
  <c r="G234" i="18"/>
  <c r="G232" i="18"/>
  <c r="G230" i="18"/>
  <c r="G228" i="18"/>
  <c r="G226" i="18"/>
  <c r="G223" i="18"/>
  <c r="G221" i="18"/>
  <c r="G219" i="18"/>
  <c r="G215" i="18"/>
  <c r="G213" i="18"/>
  <c r="G211" i="18"/>
  <c r="G209" i="18"/>
  <c r="G207" i="18"/>
  <c r="G205" i="18"/>
  <c r="G203" i="18"/>
  <c r="G201" i="18"/>
  <c r="G199" i="18"/>
  <c r="G197" i="18"/>
  <c r="G194" i="18"/>
  <c r="G192" i="18"/>
  <c r="G186" i="18"/>
  <c r="G184" i="18"/>
  <c r="G182" i="18"/>
  <c r="G180" i="18"/>
  <c r="G178" i="18"/>
  <c r="G176" i="18"/>
  <c r="G174" i="18"/>
  <c r="G170" i="18"/>
  <c r="G168" i="18"/>
  <c r="G250" i="18"/>
  <c r="G247" i="18"/>
  <c r="G189" i="18"/>
  <c r="G187" i="18"/>
  <c r="G185" i="18"/>
  <c r="G183" i="18"/>
  <c r="G181" i="18"/>
  <c r="G179" i="18"/>
  <c r="G177" i="18"/>
  <c r="G175" i="18"/>
  <c r="G173" i="18"/>
  <c r="G169" i="18"/>
  <c r="G167" i="18"/>
  <c r="G165" i="18"/>
  <c r="G163" i="18"/>
  <c r="G161" i="18"/>
  <c r="G159" i="18"/>
  <c r="G157" i="18"/>
  <c r="G155" i="18"/>
  <c r="G153" i="18"/>
  <c r="G151" i="18"/>
  <c r="G149" i="18"/>
  <c r="G142" i="18"/>
  <c r="G140" i="18"/>
  <c r="G138" i="18"/>
  <c r="G136" i="18"/>
  <c r="G134" i="18"/>
  <c r="G132" i="18"/>
  <c r="G130" i="18"/>
  <c r="G128" i="18"/>
  <c r="G126" i="18"/>
  <c r="G124" i="18"/>
  <c r="G122" i="18"/>
  <c r="G120" i="18"/>
  <c r="G118" i="18"/>
  <c r="G116" i="18"/>
  <c r="G114" i="18"/>
  <c r="G111" i="18"/>
  <c r="G110" i="18"/>
  <c r="G108" i="18"/>
  <c r="G106" i="18"/>
  <c r="G104" i="18"/>
  <c r="G102" i="18"/>
  <c r="G100" i="18"/>
  <c r="G98" i="18"/>
  <c r="G96" i="18"/>
  <c r="G94" i="18"/>
  <c r="G92" i="18"/>
  <c r="G90" i="18"/>
  <c r="G88" i="18"/>
  <c r="G86" i="18"/>
  <c r="G84" i="18"/>
  <c r="G82" i="18"/>
  <c r="G80" i="18"/>
  <c r="G79" i="18"/>
  <c r="G77" i="18"/>
  <c r="G75" i="18"/>
  <c r="G73" i="18"/>
  <c r="G71" i="18"/>
  <c r="G69" i="18"/>
  <c r="G67" i="18"/>
  <c r="G63" i="18"/>
  <c r="G60" i="18"/>
  <c r="G58" i="18"/>
  <c r="G56" i="18"/>
  <c r="G53" i="18"/>
  <c r="G51" i="18"/>
  <c r="G49" i="18"/>
  <c r="G47" i="18"/>
  <c r="G45" i="18"/>
  <c r="G43" i="18"/>
  <c r="G243" i="18"/>
  <c r="G241" i="18"/>
  <c r="G239" i="18"/>
  <c r="G237" i="18"/>
  <c r="G235" i="18"/>
  <c r="G233" i="18"/>
  <c r="G231" i="18"/>
  <c r="G229" i="18"/>
  <c r="G227" i="18"/>
  <c r="G225" i="18"/>
  <c r="G222" i="18"/>
  <c r="G220" i="18"/>
  <c r="G218" i="18"/>
  <c r="G217" i="18"/>
  <c r="G216" i="18"/>
  <c r="G214" i="18"/>
  <c r="G212" i="18"/>
  <c r="G210" i="18"/>
  <c r="G208" i="18"/>
  <c r="G206" i="18"/>
  <c r="G204" i="18"/>
  <c r="G202" i="18"/>
  <c r="G198" i="18"/>
  <c r="G196" i="18"/>
  <c r="G195" i="18"/>
  <c r="G193" i="18"/>
  <c r="G191" i="18"/>
  <c r="G171" i="18"/>
  <c r="G166" i="18"/>
  <c r="G164" i="18"/>
  <c r="G162" i="18"/>
  <c r="G160" i="18"/>
  <c r="G158" i="18"/>
  <c r="G156" i="18"/>
  <c r="G154" i="18"/>
  <c r="G152" i="18"/>
  <c r="G150" i="18"/>
  <c r="G148" i="18"/>
  <c r="G144" i="18"/>
  <c r="G141" i="18"/>
  <c r="G139" i="18"/>
  <c r="G137" i="18"/>
  <c r="G135" i="18"/>
  <c r="G133" i="18"/>
  <c r="G131" i="18"/>
  <c r="G129" i="18"/>
  <c r="G127" i="18"/>
  <c r="G125" i="18"/>
  <c r="G123" i="18"/>
  <c r="G121" i="18"/>
  <c r="G119" i="18"/>
  <c r="G117" i="18"/>
  <c r="G115" i="18"/>
  <c r="G113" i="18"/>
  <c r="G59" i="18"/>
  <c r="G57" i="18"/>
  <c r="G54" i="18"/>
  <c r="G52" i="18"/>
  <c r="G50" i="18"/>
  <c r="G48" i="18"/>
  <c r="G46" i="18"/>
  <c r="G44" i="18"/>
  <c r="G41" i="18"/>
  <c r="G39" i="18"/>
  <c r="G37" i="18"/>
  <c r="G33" i="18"/>
  <c r="G31" i="18"/>
  <c r="G29" i="18"/>
  <c r="G27" i="18"/>
  <c r="G25" i="18"/>
  <c r="G23" i="18"/>
  <c r="G21" i="18"/>
  <c r="G19" i="18"/>
  <c r="G17" i="18"/>
  <c r="G15" i="18"/>
  <c r="G13" i="18"/>
  <c r="G11" i="18"/>
  <c r="G9" i="18"/>
  <c r="L7" i="18"/>
  <c r="F7" i="18"/>
  <c r="G146" i="18"/>
  <c r="G109" i="18"/>
  <c r="G107" i="18"/>
  <c r="G105" i="18"/>
  <c r="G103" i="18"/>
  <c r="G101" i="18"/>
  <c r="G99" i="18"/>
  <c r="G95" i="18"/>
  <c r="G93" i="18"/>
  <c r="G91" i="18"/>
  <c r="G89" i="18"/>
  <c r="G87" i="18"/>
  <c r="G85" i="18"/>
  <c r="G83" i="18"/>
  <c r="G81" i="18"/>
  <c r="G78" i="18"/>
  <c r="G76" i="18"/>
  <c r="G74" i="18"/>
  <c r="G72" i="18"/>
  <c r="G70" i="18"/>
  <c r="G68" i="18"/>
  <c r="G66" i="18"/>
  <c r="G64" i="18"/>
  <c r="G62" i="18"/>
  <c r="G61" i="18"/>
  <c r="G40" i="18"/>
  <c r="G38" i="18"/>
  <c r="G36" i="18"/>
  <c r="G34" i="18"/>
  <c r="G32" i="18"/>
  <c r="G30" i="18"/>
  <c r="G28" i="18"/>
  <c r="G26" i="18"/>
  <c r="G24" i="18"/>
  <c r="G22" i="18"/>
  <c r="G20" i="18"/>
  <c r="G18" i="18"/>
  <c r="G16" i="18"/>
  <c r="G14" i="18"/>
  <c r="G12" i="18"/>
  <c r="G10" i="18"/>
  <c r="G7" i="18"/>
  <c r="G172" i="18"/>
  <c r="K147" i="18"/>
  <c r="J147" i="18"/>
  <c r="G65" i="18"/>
  <c r="G35" i="18"/>
  <c r="G188" i="18"/>
  <c r="G112" i="18"/>
  <c r="K246" i="18"/>
  <c r="K244" i="18"/>
  <c r="K242" i="18"/>
  <c r="K240" i="18"/>
  <c r="K238" i="18"/>
  <c r="K236" i="18"/>
  <c r="K234" i="18"/>
  <c r="K232" i="18"/>
  <c r="K230" i="18"/>
  <c r="K228" i="18"/>
  <c r="K226" i="18"/>
  <c r="K223" i="18"/>
  <c r="K221" i="18"/>
  <c r="K219" i="18"/>
  <c r="K215" i="18"/>
  <c r="K213" i="18"/>
  <c r="K211" i="18"/>
  <c r="K209" i="18"/>
  <c r="K207" i="18"/>
  <c r="K205" i="18"/>
  <c r="K203" i="18"/>
  <c r="K201" i="18"/>
  <c r="K199" i="18"/>
  <c r="K197" i="18"/>
  <c r="K194" i="18"/>
  <c r="K192" i="18"/>
  <c r="K190" i="18"/>
  <c r="K186" i="18"/>
  <c r="K184" i="18"/>
  <c r="K182" i="18"/>
  <c r="K180" i="18"/>
  <c r="K178" i="18"/>
  <c r="K176" i="18"/>
  <c r="K174" i="18"/>
  <c r="K170" i="18"/>
  <c r="K168" i="18"/>
  <c r="K247" i="18"/>
  <c r="K189" i="18"/>
  <c r="K187" i="18"/>
  <c r="K185" i="18"/>
  <c r="K183" i="18"/>
  <c r="K181" i="18"/>
  <c r="K179" i="18"/>
  <c r="K177" i="18"/>
  <c r="K175" i="18"/>
  <c r="K171" i="18"/>
  <c r="K169" i="18"/>
  <c r="K167" i="18"/>
  <c r="K165" i="18"/>
  <c r="K163" i="18"/>
  <c r="K161" i="18"/>
  <c r="K159" i="18"/>
  <c r="K157" i="18"/>
  <c r="K155" i="18"/>
  <c r="K153" i="18"/>
  <c r="K151" i="18"/>
  <c r="K149" i="18"/>
  <c r="K142" i="18"/>
  <c r="K140" i="18"/>
  <c r="K138" i="18"/>
  <c r="K136" i="18"/>
  <c r="K134" i="18"/>
  <c r="K132" i="18"/>
  <c r="K130" i="18"/>
  <c r="K128" i="18"/>
  <c r="K126" i="18"/>
  <c r="K124" i="18"/>
  <c r="K122" i="18"/>
  <c r="K120" i="18"/>
  <c r="K118" i="18"/>
  <c r="K116" i="18"/>
  <c r="K114" i="18"/>
  <c r="K110" i="18"/>
  <c r="K108" i="18"/>
  <c r="K106" i="18"/>
  <c r="K104" i="18"/>
  <c r="K102" i="18"/>
  <c r="K100" i="18"/>
  <c r="K98" i="18"/>
  <c r="K96" i="18"/>
  <c r="K94" i="18"/>
  <c r="K92" i="18"/>
  <c r="K90" i="18"/>
  <c r="K88" i="18"/>
  <c r="K86" i="18"/>
  <c r="K84" i="18"/>
  <c r="K82" i="18"/>
  <c r="K80" i="18"/>
  <c r="K79" i="18"/>
  <c r="K77" i="18"/>
  <c r="K75" i="18"/>
  <c r="K73" i="18"/>
  <c r="K71" i="18"/>
  <c r="K69" i="18"/>
  <c r="K67" i="18"/>
  <c r="K63" i="18"/>
  <c r="K60" i="18"/>
  <c r="K58" i="18"/>
  <c r="K56" i="18"/>
  <c r="K53" i="18"/>
  <c r="K51" i="18"/>
  <c r="K49" i="18"/>
  <c r="K47" i="18"/>
  <c r="K45" i="18"/>
  <c r="K43" i="18"/>
  <c r="K42" i="18"/>
  <c r="K245" i="18"/>
  <c r="K243" i="18"/>
  <c r="K241" i="18"/>
  <c r="K239" i="18"/>
  <c r="K237" i="18"/>
  <c r="K235" i="18"/>
  <c r="K233" i="18"/>
  <c r="K231" i="18"/>
  <c r="K229" i="18"/>
  <c r="K227" i="18"/>
  <c r="K225" i="18"/>
  <c r="K224" i="18"/>
  <c r="K222" i="18"/>
  <c r="K220" i="18"/>
  <c r="K218" i="18"/>
  <c r="K217" i="18"/>
  <c r="K216" i="18"/>
  <c r="K214" i="18"/>
  <c r="K212" i="18"/>
  <c r="K210" i="18"/>
  <c r="K208" i="18"/>
  <c r="K206" i="18"/>
  <c r="K204" i="18"/>
  <c r="K202" i="18"/>
  <c r="K200" i="18"/>
  <c r="K198" i="18"/>
  <c r="K196" i="18"/>
  <c r="K195" i="18"/>
  <c r="K193" i="18"/>
  <c r="K191" i="18"/>
  <c r="K173" i="18"/>
  <c r="K166" i="18"/>
  <c r="K164" i="18"/>
  <c r="K162" i="18"/>
  <c r="K160" i="18"/>
  <c r="K158" i="18"/>
  <c r="K156" i="18"/>
  <c r="K154" i="18"/>
  <c r="K152" i="18"/>
  <c r="K150" i="18"/>
  <c r="K146" i="18"/>
  <c r="K144" i="18"/>
  <c r="K143" i="18"/>
  <c r="K141" i="18"/>
  <c r="K139" i="18"/>
  <c r="K137" i="18"/>
  <c r="K135" i="18"/>
  <c r="K133" i="18"/>
  <c r="K131" i="18"/>
  <c r="K129" i="18"/>
  <c r="K127" i="18"/>
  <c r="K125" i="18"/>
  <c r="K123" i="18"/>
  <c r="K121" i="18"/>
  <c r="K119" i="18"/>
  <c r="K117" i="18"/>
  <c r="K115" i="18"/>
  <c r="K113" i="18"/>
  <c r="K111" i="18"/>
  <c r="K61" i="18"/>
  <c r="K59" i="18"/>
  <c r="K57" i="18"/>
  <c r="K55" i="18"/>
  <c r="K54" i="18"/>
  <c r="K52" i="18"/>
  <c r="K50" i="18"/>
  <c r="K48" i="18"/>
  <c r="K46" i="18"/>
  <c r="K44" i="18"/>
  <c r="K41" i="18"/>
  <c r="K39" i="18"/>
  <c r="K37" i="18"/>
  <c r="K33" i="18"/>
  <c r="K31" i="18"/>
  <c r="K29" i="18"/>
  <c r="K27" i="18"/>
  <c r="K25" i="18"/>
  <c r="K23" i="18"/>
  <c r="K21" i="18"/>
  <c r="K19" i="18"/>
  <c r="K17" i="18"/>
  <c r="K15" i="18"/>
  <c r="K13" i="18"/>
  <c r="K11" i="18"/>
  <c r="K9" i="18"/>
  <c r="J7" i="18"/>
  <c r="K148" i="18"/>
  <c r="K109" i="18"/>
  <c r="K107" i="18"/>
  <c r="K105" i="18"/>
  <c r="K103" i="18"/>
  <c r="K101" i="18"/>
  <c r="K99" i="18"/>
  <c r="K97" i="18"/>
  <c r="K95" i="18"/>
  <c r="K93" i="18"/>
  <c r="K91" i="18"/>
  <c r="K89" i="18"/>
  <c r="K87" i="18"/>
  <c r="K85" i="18"/>
  <c r="K83" i="18"/>
  <c r="K81" i="18"/>
  <c r="K78" i="18"/>
  <c r="K76" i="18"/>
  <c r="K74" i="18"/>
  <c r="K72" i="18"/>
  <c r="K70" i="18"/>
  <c r="K68" i="18"/>
  <c r="K66" i="18"/>
  <c r="K64" i="18"/>
  <c r="K62" i="18"/>
  <c r="K40" i="18"/>
  <c r="K38" i="18"/>
  <c r="K36" i="18"/>
  <c r="K34" i="18"/>
  <c r="K32" i="18"/>
  <c r="K30" i="18"/>
  <c r="K28" i="18"/>
  <c r="K26" i="18"/>
  <c r="K24" i="18"/>
  <c r="K22" i="18"/>
  <c r="K20" i="18"/>
  <c r="K18" i="18"/>
  <c r="K16" i="18"/>
  <c r="K14" i="18"/>
  <c r="K12" i="18"/>
  <c r="K10" i="18"/>
  <c r="K7" i="18"/>
  <c r="K250" i="18"/>
  <c r="K248" i="18"/>
  <c r="K188" i="18"/>
  <c r="L147" i="18"/>
  <c r="G147" i="18"/>
  <c r="K145" i="18"/>
  <c r="K112" i="18"/>
  <c r="K35" i="18"/>
  <c r="E207" i="16"/>
  <c r="E205" i="16"/>
  <c r="E203" i="16"/>
  <c r="E201" i="16"/>
  <c r="E199" i="16"/>
  <c r="E197" i="16"/>
  <c r="E195" i="16"/>
  <c r="E193" i="16"/>
  <c r="E191" i="16"/>
  <c r="E189" i="16"/>
  <c r="E187" i="16"/>
  <c r="E185" i="16"/>
  <c r="E183" i="16"/>
  <c r="E181" i="16"/>
  <c r="E179" i="16"/>
  <c r="E177" i="16"/>
  <c r="E175" i="16"/>
  <c r="E173" i="16"/>
  <c r="E171" i="16"/>
  <c r="E169" i="16"/>
  <c r="E167" i="16"/>
  <c r="E164" i="16"/>
  <c r="E162" i="16"/>
  <c r="E160" i="16"/>
  <c r="E158" i="16"/>
  <c r="E156" i="16"/>
  <c r="E154" i="16"/>
  <c r="E152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18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204" i="16"/>
  <c r="E200" i="16"/>
  <c r="E196" i="16"/>
  <c r="E192" i="16"/>
  <c r="E188" i="16"/>
  <c r="E184" i="16"/>
  <c r="E180" i="16"/>
  <c r="E176" i="16"/>
  <c r="E172" i="16"/>
  <c r="E168" i="16"/>
  <c r="E163" i="16"/>
  <c r="E159" i="16"/>
  <c r="E155" i="16"/>
  <c r="E151" i="16"/>
  <c r="E129" i="16"/>
  <c r="E127" i="16"/>
  <c r="E125" i="16"/>
  <c r="E123" i="16"/>
  <c r="E121" i="16"/>
  <c r="E119" i="16"/>
  <c r="E96" i="16"/>
  <c r="E92" i="16"/>
  <c r="E61" i="16"/>
  <c r="E60" i="16"/>
  <c r="E59" i="16"/>
  <c r="E58" i="16"/>
  <c r="E57" i="16"/>
  <c r="E56" i="16"/>
  <c r="E55" i="16"/>
  <c r="E54" i="16"/>
  <c r="E49" i="16"/>
  <c r="E48" i="16"/>
  <c r="E47" i="16"/>
  <c r="E46" i="16"/>
  <c r="E45" i="16"/>
  <c r="E44" i="16"/>
  <c r="E43" i="16"/>
  <c r="E42" i="16"/>
  <c r="E38" i="16"/>
  <c r="E37" i="16"/>
  <c r="E36" i="16"/>
  <c r="E31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206" i="16"/>
  <c r="E202" i="16"/>
  <c r="E198" i="16"/>
  <c r="E194" i="16"/>
  <c r="E190" i="16"/>
  <c r="E186" i="16"/>
  <c r="E182" i="16"/>
  <c r="E178" i="16"/>
  <c r="E174" i="16"/>
  <c r="E170" i="16"/>
  <c r="E166" i="16"/>
  <c r="E165" i="16"/>
  <c r="E161" i="16"/>
  <c r="E157" i="16"/>
  <c r="E153" i="16"/>
  <c r="E149" i="16"/>
  <c r="E148" i="16"/>
  <c r="E130" i="16"/>
  <c r="E128" i="16"/>
  <c r="E122" i="16"/>
  <c r="E90" i="16"/>
  <c r="E88" i="16"/>
  <c r="E86" i="16"/>
  <c r="E84" i="16"/>
  <c r="E82" i="16"/>
  <c r="E80" i="16"/>
  <c r="E78" i="16"/>
  <c r="E76" i="16"/>
  <c r="E74" i="16"/>
  <c r="E72" i="16"/>
  <c r="E70" i="16"/>
  <c r="E68" i="16"/>
  <c r="E66" i="16"/>
  <c r="E64" i="16"/>
  <c r="E62" i="16"/>
  <c r="E51" i="16"/>
  <c r="E40" i="16"/>
  <c r="E32" i="16"/>
  <c r="E120" i="16"/>
  <c r="E117" i="16"/>
  <c r="E95" i="16"/>
  <c r="E94" i="16"/>
  <c r="E91" i="16"/>
  <c r="E89" i="16"/>
  <c r="E87" i="16"/>
  <c r="E85" i="16"/>
  <c r="E83" i="16"/>
  <c r="E81" i="16"/>
  <c r="E79" i="16"/>
  <c r="E77" i="16"/>
  <c r="E75" i="16"/>
  <c r="E73" i="16"/>
  <c r="E71" i="16"/>
  <c r="E69" i="16"/>
  <c r="E67" i="16"/>
  <c r="E65" i="16"/>
  <c r="E63" i="16"/>
  <c r="E52" i="16"/>
  <c r="E50" i="16"/>
  <c r="E41" i="16"/>
  <c r="E39" i="16"/>
  <c r="E30" i="16"/>
  <c r="E6" i="16"/>
  <c r="E35" i="16"/>
  <c r="E150" i="16"/>
  <c r="K129" i="16"/>
  <c r="K128" i="16"/>
  <c r="K127" i="16"/>
  <c r="K125" i="16"/>
  <c r="K123" i="16"/>
  <c r="K122" i="16"/>
  <c r="K121" i="16"/>
  <c r="K120" i="16"/>
  <c r="K119" i="16"/>
  <c r="K95" i="16"/>
  <c r="K145" i="16"/>
  <c r="K143" i="16"/>
  <c r="K141" i="16"/>
  <c r="K139" i="16"/>
  <c r="K137" i="16"/>
  <c r="K135" i="16"/>
  <c r="K133" i="16"/>
  <c r="K131" i="16"/>
  <c r="K126" i="16"/>
  <c r="K124" i="16"/>
  <c r="K114" i="16"/>
  <c r="K112" i="16"/>
  <c r="K110" i="16"/>
  <c r="K108" i="16"/>
  <c r="K106" i="16"/>
  <c r="K104" i="16"/>
  <c r="K102" i="16"/>
  <c r="K100" i="16"/>
  <c r="K98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52" i="16"/>
  <c r="K51" i="16"/>
  <c r="K50" i="16"/>
  <c r="K40" i="16"/>
  <c r="K39" i="16"/>
  <c r="K34" i="16"/>
  <c r="K32" i="16"/>
  <c r="K146" i="16"/>
  <c r="K144" i="16"/>
  <c r="K142" i="16"/>
  <c r="K140" i="16"/>
  <c r="K138" i="16"/>
  <c r="K136" i="16"/>
  <c r="K134" i="16"/>
  <c r="K132" i="16"/>
  <c r="K113" i="16"/>
  <c r="K109" i="16"/>
  <c r="K105" i="16"/>
  <c r="K101" i="16"/>
  <c r="K97" i="16"/>
  <c r="K60" i="16"/>
  <c r="K58" i="16"/>
  <c r="K56" i="16"/>
  <c r="K54" i="16"/>
  <c r="K48" i="16"/>
  <c r="K46" i="16"/>
  <c r="K44" i="16"/>
  <c r="K42" i="16"/>
  <c r="K36" i="16"/>
  <c r="K33" i="16"/>
  <c r="K27" i="16"/>
  <c r="K25" i="16"/>
  <c r="K23" i="16"/>
  <c r="K21" i="16"/>
  <c r="K19" i="16"/>
  <c r="K17" i="16"/>
  <c r="K15" i="16"/>
  <c r="K13" i="16"/>
  <c r="K11" i="16"/>
  <c r="K9" i="16"/>
  <c r="K6" i="16"/>
  <c r="K115" i="16"/>
  <c r="K111" i="16"/>
  <c r="K107" i="16"/>
  <c r="K103" i="16"/>
  <c r="K99" i="16"/>
  <c r="K59" i="16"/>
  <c r="K57" i="16"/>
  <c r="K55" i="16"/>
  <c r="K53" i="16"/>
  <c r="K49" i="16"/>
  <c r="K47" i="16"/>
  <c r="K45" i="16"/>
  <c r="K43" i="16"/>
  <c r="K37" i="16"/>
  <c r="K35" i="16"/>
  <c r="K28" i="16"/>
  <c r="K26" i="16"/>
  <c r="K24" i="16"/>
  <c r="K22" i="16"/>
  <c r="K20" i="16"/>
  <c r="K18" i="16"/>
  <c r="K16" i="16"/>
  <c r="K14" i="16"/>
  <c r="K12" i="16"/>
  <c r="K10" i="16"/>
  <c r="K8" i="16"/>
  <c r="E90" i="15"/>
  <c r="E88" i="15"/>
  <c r="E85" i="15"/>
  <c r="E83" i="15"/>
  <c r="E81" i="15"/>
  <c r="E79" i="15"/>
  <c r="E74" i="15"/>
  <c r="E69" i="15"/>
  <c r="E64" i="15"/>
  <c r="E62" i="15"/>
  <c r="E61" i="15"/>
  <c r="E60" i="15"/>
  <c r="E59" i="15"/>
  <c r="E58" i="15"/>
  <c r="E57" i="15"/>
  <c r="E55" i="15"/>
  <c r="E53" i="15"/>
  <c r="E29" i="15"/>
  <c r="E23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89" i="15"/>
  <c r="E87" i="15"/>
  <c r="E84" i="15"/>
  <c r="E82" i="15"/>
  <c r="E80" i="15"/>
  <c r="E78" i="15"/>
  <c r="E73" i="15"/>
  <c r="E68" i="15"/>
  <c r="E66" i="15"/>
  <c r="E63" i="15"/>
  <c r="E50" i="15"/>
  <c r="E48" i="15"/>
  <c r="E46" i="15"/>
  <c r="E44" i="15"/>
  <c r="E42" i="15"/>
  <c r="E40" i="15"/>
  <c r="E38" i="15"/>
  <c r="E36" i="15"/>
  <c r="E34" i="15"/>
  <c r="E31" i="15"/>
  <c r="E28" i="15"/>
  <c r="E26" i="15"/>
  <c r="E76" i="15"/>
  <c r="E75" i="15"/>
  <c r="E67" i="15"/>
  <c r="E65" i="15"/>
  <c r="E56" i="15"/>
  <c r="E54" i="15"/>
  <c r="E51" i="15"/>
  <c r="E49" i="15"/>
  <c r="E47" i="15"/>
  <c r="E45" i="15"/>
  <c r="E43" i="15"/>
  <c r="E41" i="15"/>
  <c r="E39" i="15"/>
  <c r="E37" i="15"/>
  <c r="E35" i="15"/>
  <c r="E32" i="15"/>
  <c r="E30" i="15"/>
  <c r="E27" i="15"/>
  <c r="E22" i="15"/>
  <c r="E6" i="15"/>
  <c r="E24" i="15"/>
  <c r="E72" i="15"/>
  <c r="K67" i="15"/>
  <c r="K66" i="15"/>
  <c r="K65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2" i="15"/>
  <c r="K31" i="15"/>
  <c r="K30" i="15"/>
  <c r="K27" i="15"/>
  <c r="K26" i="15"/>
  <c r="K68" i="15"/>
  <c r="K61" i="15"/>
  <c r="K59" i="15"/>
  <c r="K57" i="15"/>
  <c r="K28" i="15"/>
  <c r="K25" i="15"/>
  <c r="K19" i="15"/>
  <c r="K17" i="15"/>
  <c r="K15" i="15"/>
  <c r="K13" i="15"/>
  <c r="K11" i="15"/>
  <c r="K9" i="15"/>
  <c r="K6" i="15"/>
  <c r="K60" i="15"/>
  <c r="K58" i="15"/>
  <c r="K56" i="15"/>
  <c r="K54" i="15"/>
  <c r="K52" i="15"/>
  <c r="K29" i="15"/>
  <c r="K24" i="15"/>
  <c r="K20" i="15"/>
  <c r="K18" i="15"/>
  <c r="K16" i="15"/>
  <c r="K14" i="15"/>
  <c r="K12" i="15"/>
  <c r="K10" i="15"/>
  <c r="K8" i="15"/>
  <c r="K23" i="15"/>
  <c r="E91" i="15"/>
  <c r="K63" i="15"/>
  <c r="K55" i="15"/>
  <c r="E52" i="15"/>
  <c r="E33" i="15"/>
  <c r="E25" i="15"/>
  <c r="E86" i="15"/>
  <c r="E70" i="15"/>
  <c r="K33" i="15"/>
  <c r="K22" i="15"/>
  <c r="E77" i="15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0" i="13"/>
  <c r="K142" i="13"/>
  <c r="K141" i="13"/>
  <c r="K140" i="13"/>
  <c r="K139" i="13"/>
  <c r="K138" i="13"/>
  <c r="K137" i="13"/>
  <c r="K135" i="13"/>
  <c r="K133" i="13"/>
  <c r="K179" i="13"/>
  <c r="K177" i="13"/>
  <c r="K161" i="13"/>
  <c r="K159" i="13"/>
  <c r="K157" i="13"/>
  <c r="K155" i="13"/>
  <c r="K153" i="13"/>
  <c r="K151" i="13"/>
  <c r="K149" i="13"/>
  <c r="K147" i="13"/>
  <c r="K145" i="13"/>
  <c r="K143" i="13"/>
  <c r="K136" i="13"/>
  <c r="K134" i="13"/>
  <c r="K128" i="13"/>
  <c r="K126" i="13"/>
  <c r="K124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5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57" i="13"/>
  <c r="K56" i="13"/>
  <c r="K55" i="13"/>
  <c r="K54" i="13"/>
  <c r="K53" i="13"/>
  <c r="K52" i="13"/>
  <c r="K51" i="13"/>
  <c r="K50" i="13"/>
  <c r="K49" i="13"/>
  <c r="K48" i="13"/>
  <c r="K42" i="13"/>
  <c r="K41" i="13"/>
  <c r="K40" i="13"/>
  <c r="K39" i="13"/>
  <c r="K38" i="13"/>
  <c r="K37" i="13"/>
  <c r="K36" i="13"/>
  <c r="K35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6" i="13"/>
  <c r="K156" i="13"/>
  <c r="K152" i="13"/>
  <c r="K148" i="13"/>
  <c r="K144" i="13"/>
  <c r="K129" i="13"/>
  <c r="K125" i="13"/>
  <c r="K104" i="13"/>
  <c r="K102" i="13"/>
  <c r="K100" i="13"/>
  <c r="K98" i="13"/>
  <c r="K96" i="13"/>
  <c r="K94" i="13"/>
  <c r="K92" i="13"/>
  <c r="K90" i="13"/>
  <c r="K88" i="13"/>
  <c r="K86" i="13"/>
  <c r="K84" i="13"/>
  <c r="K82" i="13"/>
  <c r="K80" i="13"/>
  <c r="K78" i="13"/>
  <c r="K59" i="13"/>
  <c r="K46" i="13"/>
  <c r="K44" i="13"/>
  <c r="K178" i="13"/>
  <c r="K158" i="13"/>
  <c r="K154" i="13"/>
  <c r="K150" i="13"/>
  <c r="K146" i="13"/>
  <c r="K127" i="13"/>
  <c r="K123" i="13"/>
  <c r="K106" i="13"/>
  <c r="K103" i="13"/>
  <c r="K101" i="13"/>
  <c r="K99" i="13"/>
  <c r="K97" i="13"/>
  <c r="K95" i="13"/>
  <c r="K93" i="13"/>
  <c r="K91" i="13"/>
  <c r="K89" i="13"/>
  <c r="K87" i="13"/>
  <c r="K85" i="13"/>
  <c r="K83" i="13"/>
  <c r="K81" i="13"/>
  <c r="K79" i="13"/>
  <c r="K77" i="13"/>
  <c r="K60" i="13"/>
  <c r="K58" i="13"/>
  <c r="K45" i="13"/>
  <c r="K43" i="13"/>
  <c r="K34" i="13"/>
  <c r="K32" i="13"/>
  <c r="K131" i="13"/>
  <c r="K108" i="13"/>
  <c r="K47" i="13"/>
  <c r="K180" i="13"/>
  <c r="K132" i="13"/>
  <c r="K109" i="13"/>
  <c r="K33" i="13"/>
  <c r="J176" i="12"/>
  <c r="K176" i="12"/>
  <c r="L151" i="12"/>
  <c r="F151" i="12"/>
  <c r="G151" i="12"/>
  <c r="J151" i="12"/>
  <c r="K151" i="12"/>
  <c r="L176" i="12"/>
  <c r="F176" i="12"/>
  <c r="G176" i="12"/>
</calcChain>
</file>

<file path=xl/sharedStrings.xml><?xml version="1.0" encoding="utf-8"?>
<sst xmlns="http://schemas.openxmlformats.org/spreadsheetml/2006/main" count="1852" uniqueCount="459">
  <si>
    <t>（１）県内港全体</t>
    <phoneticPr fontId="7"/>
  </si>
  <si>
    <t>&lt;1&gt;輸出</t>
    <phoneticPr fontId="7"/>
  </si>
  <si>
    <t>(単位：百万円、%)</t>
    <phoneticPr fontId="7"/>
  </si>
  <si>
    <t>地域分類</t>
    <rPh sb="2" eb="4">
      <t>ブンルイ</t>
    </rPh>
    <phoneticPr fontId="7"/>
  </si>
  <si>
    <t>国コード</t>
    <rPh sb="0" eb="1">
      <t>クニ</t>
    </rPh>
    <phoneticPr fontId="7"/>
  </si>
  <si>
    <t>国名</t>
  </si>
  <si>
    <t>県内港</t>
  </si>
  <si>
    <t>全国</t>
  </si>
  <si>
    <t>本県の
割合</t>
    <phoneticPr fontId="7"/>
  </si>
  <si>
    <t>前年比</t>
    <phoneticPr fontId="7"/>
  </si>
  <si>
    <t>構成比</t>
    <phoneticPr fontId="7"/>
  </si>
  <si>
    <t>総　　額</t>
    <phoneticPr fontId="7"/>
  </si>
  <si>
    <t>アジア</t>
  </si>
  <si>
    <t>大韓民国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</si>
  <si>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</si>
  <si>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</si>
  <si>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</si>
  <si>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</si>
  <si>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</si>
  <si>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</si>
  <si>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</si>
  <si>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</si>
  <si>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</si>
  <si>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</si>
  <si>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</si>
  <si>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</si>
  <si>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</si>
  <si>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</si>
  <si>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</si>
  <si>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</si>
  <si>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</si>
  <si>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</si>
  <si>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</si>
  <si>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</si>
  <si>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</si>
  <si>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</si>
  <si>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</si>
  <si>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</si>
  <si>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(ASEAN)</t>
    <phoneticPr fontId="7"/>
  </si>
  <si>
    <t>(その他）</t>
    <phoneticPr fontId="7"/>
  </si>
  <si>
    <t>アジア 合計</t>
  </si>
  <si>
    <t>a</t>
    <phoneticPr fontId="7"/>
  </si>
  <si>
    <t>大洋州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</si>
  <si>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</si>
  <si>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</si>
  <si>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</si>
  <si>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</si>
  <si>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</si>
  <si>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  <phoneticPr fontId="7"/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</si>
  <si>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</si>
  <si>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</si>
  <si>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</si>
  <si>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</si>
  <si>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</si>
  <si>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</si>
  <si>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</si>
  <si>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ナウル</t>
  </si>
  <si>
    <t>ニューカレドニア(仏)</t>
  </si>
  <si>
    <t>仏領ポリネシア</t>
  </si>
  <si>
    <t>グアム(米)</t>
  </si>
  <si>
    <t>米領サモア</t>
  </si>
  <si>
    <t>ツバル</t>
  </si>
  <si>
    <t>マーシャル</t>
  </si>
  <si>
    <t>ミクロネシア</t>
  </si>
  <si>
    <t>北マリアナ諸島(米)</t>
  </si>
  <si>
    <t>パラオ</t>
  </si>
  <si>
    <t>大洋州 合計</t>
    <phoneticPr fontId="7"/>
  </si>
  <si>
    <t>b</t>
    <phoneticPr fontId="7"/>
  </si>
  <si>
    <t>北米</t>
  </si>
  <si>
    <t>カナダ</t>
  </si>
  <si>
    <t>アメリカ合衆国</t>
  </si>
  <si>
    <t>北米 合計</t>
  </si>
  <si>
    <t>c</t>
    <phoneticPr fontId="7"/>
  </si>
  <si>
    <t>中南米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</si>
  <si>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</si>
  <si>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</si>
  <si>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</si>
  <si>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</si>
  <si>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</si>
  <si>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</si>
  <si>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</si>
  <si>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</si>
  <si>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</si>
  <si>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</si>
  <si>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</si>
  <si>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タークス及びカイコス諸島(英）</t>
    <phoneticPr fontId="7"/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</si>
  <si>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</si>
  <si>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</si>
  <si>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</si>
  <si>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</si>
  <si>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</si>
  <si>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</si>
  <si>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</si>
  <si>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</si>
  <si>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</si>
  <si>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</si>
  <si>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</si>
  <si>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</si>
  <si>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</si>
  <si>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</si>
  <si>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</si>
  <si>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</si>
  <si>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</si>
  <si>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</si>
  <si>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</si>
  <si>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サン・バルテルミ―島（仏）</t>
    <rPh sb="9" eb="10">
      <t>シマ</t>
    </rPh>
    <rPh sb="11" eb="12">
      <t>ブツ</t>
    </rPh>
    <phoneticPr fontId="7"/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</si>
  <si>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</si>
  <si>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</si>
  <si>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</si>
  <si>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</si>
  <si>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</si>
  <si>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</si>
  <si>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</si>
  <si>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</si>
  <si>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</si>
  <si>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</si>
  <si>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</si>
  <si>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</si>
  <si>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</si>
  <si>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</si>
  <si>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中南米 合計</t>
  </si>
  <si>
    <t>d</t>
    <phoneticPr fontId="7"/>
  </si>
  <si>
    <t>西欧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</si>
  <si>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</si>
  <si>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</si>
  <si>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</si>
  <si>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</si>
  <si>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</si>
  <si>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</si>
  <si>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</si>
  <si>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</si>
  <si>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</si>
  <si>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</si>
  <si>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</si>
  <si>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</si>
  <si>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</si>
  <si>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</si>
  <si>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ポルトガル</t>
  </si>
  <si>
    <t>スペイン</t>
  </si>
  <si>
    <t>ジブラルタル(英)</t>
  </si>
  <si>
    <t>イタリア</t>
  </si>
  <si>
    <t>マルタ</t>
  </si>
  <si>
    <t>フィンランド</t>
  </si>
  <si>
    <t>オーストリア</t>
  </si>
  <si>
    <t>セルビア</t>
    <phoneticPr fontId="7"/>
  </si>
  <si>
    <t>ギリシャ</t>
  </si>
  <si>
    <t>キプロス</t>
  </si>
  <si>
    <t>トルコ</t>
  </si>
  <si>
    <t>クロアチア</t>
  </si>
  <si>
    <t>スロベニア</t>
  </si>
  <si>
    <t>ボスニア・ヘルツェゴビナ</t>
  </si>
  <si>
    <t>北マケドニア</t>
    <rPh sb="0" eb="1">
      <t>キタ</t>
    </rPh>
    <phoneticPr fontId="7"/>
  </si>
  <si>
    <t>モンテネグロ</t>
    <phoneticPr fontId="7"/>
  </si>
  <si>
    <t>コソボ</t>
  </si>
  <si>
    <t>フェロー諸島（デンマーク）</t>
    <rPh sb="4" eb="6">
      <t>ショトウ</t>
    </rPh>
    <phoneticPr fontId="7"/>
  </si>
  <si>
    <t>(EU)</t>
    <phoneticPr fontId="7"/>
  </si>
  <si>
    <t>(EFTA)</t>
    <phoneticPr fontId="7"/>
  </si>
  <si>
    <t>西欧 合計</t>
  </si>
  <si>
    <t>e1</t>
    <phoneticPr fontId="7"/>
  </si>
  <si>
    <t>中東欧・</t>
    <phoneticPr fontId="7"/>
  </si>
  <si>
    <t>アゼルバイジャン</t>
  </si>
  <si>
    <t>ロシア等</t>
    <phoneticPr fontId="7"/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</si>
  <si>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</si>
  <si>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</si>
  <si>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</si>
  <si>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</si>
  <si>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</si>
  <si>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</si>
  <si>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ジョージア</t>
    <phoneticPr fontId="7"/>
  </si>
  <si>
    <t>ポーランド</t>
  </si>
  <si>
    <t>ロシア</t>
  </si>
  <si>
    <t>ハンガリー</t>
  </si>
  <si>
    <t>アルバニア</t>
  </si>
  <si>
    <t>ルーマニア</t>
  </si>
  <si>
    <t>ブルガリア</t>
  </si>
  <si>
    <t>エストニア</t>
  </si>
  <si>
    <t>ラトビア</t>
  </si>
  <si>
    <t>リトアニア</t>
  </si>
  <si>
    <t>ウクライナ</t>
  </si>
  <si>
    <t>ベラルーシ</t>
  </si>
  <si>
    <t>モルドバ</t>
  </si>
  <si>
    <t>チェコ</t>
  </si>
  <si>
    <t>スロバキア</t>
  </si>
  <si>
    <t>(その他)</t>
    <phoneticPr fontId="7"/>
  </si>
  <si>
    <t>中東欧・ロシア等</t>
    <phoneticPr fontId="7"/>
  </si>
  <si>
    <t>e2</t>
    <phoneticPr fontId="7"/>
  </si>
  <si>
    <t>中東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</si>
  <si>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</si>
  <si>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</si>
  <si>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</si>
  <si>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</si>
  <si>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</si>
  <si>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</si>
  <si>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</si>
  <si>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</si>
  <si>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</si>
  <si>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</si>
  <si>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</si>
  <si>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</si>
  <si>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</si>
  <si>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ヨルダン川西岸及びガザ</t>
  </si>
  <si>
    <t>中東 合計</t>
  </si>
  <si>
    <t>f</t>
    <phoneticPr fontId="7"/>
  </si>
  <si>
    <t>アフリカ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</si>
  <si>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</si>
  <si>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</si>
  <si>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</si>
  <si>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</si>
  <si>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</si>
  <si>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</si>
  <si>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</si>
  <si>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</si>
  <si>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</si>
  <si>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</si>
  <si>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</si>
  <si>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</si>
  <si>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</si>
  <si>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</si>
  <si>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</si>
  <si>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</si>
  <si>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</si>
  <si>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</si>
  <si>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</si>
  <si>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</si>
  <si>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</si>
  <si>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</si>
  <si>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</si>
  <si>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</si>
  <si>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</si>
  <si>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</si>
  <si>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</si>
  <si>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</si>
  <si>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</si>
  <si>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</si>
  <si>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</si>
  <si>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</si>
  <si>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</si>
  <si>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</si>
  <si>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</si>
  <si>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</si>
  <si>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</si>
  <si>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</si>
  <si>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</si>
  <si>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</si>
  <si>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</si>
  <si>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</si>
  <si>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</si>
  <si>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</si>
  <si>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</si>
  <si>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</si>
  <si>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</si>
  <si>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</si>
  <si>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</si>
  <si>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</si>
  <si>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</si>
  <si>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</si>
  <si>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</si>
  <si>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</si>
  <si>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</si>
  <si>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エスワティ二</t>
    <rPh sb="5" eb="6">
      <t>ニ</t>
    </rPh>
    <phoneticPr fontId="7"/>
  </si>
  <si>
    <t>コモロ</t>
  </si>
  <si>
    <t>エリトリア</t>
  </si>
  <si>
    <t>南スーダン</t>
    <rPh sb="0" eb="1">
      <t>ミナミ</t>
    </rPh>
    <phoneticPr fontId="7"/>
  </si>
  <si>
    <t>アフリカ 合計</t>
  </si>
  <si>
    <t>g</t>
    <phoneticPr fontId="7"/>
  </si>
  <si>
    <t>特殊地域</t>
    <rPh sb="0" eb="2">
      <t>トクシュ</t>
    </rPh>
    <rPh sb="2" eb="4">
      <t>チイキ</t>
    </rPh>
    <phoneticPr fontId="7"/>
  </si>
  <si>
    <t>不明</t>
  </si>
  <si>
    <t>特殊地域合計</t>
    <rPh sb="0" eb="2">
      <t>トクシュ</t>
    </rPh>
    <rPh sb="2" eb="4">
      <t>チイキ</t>
    </rPh>
    <rPh sb="4" eb="6">
      <t>ゴウケイ</t>
    </rPh>
    <phoneticPr fontId="7"/>
  </si>
  <si>
    <t>h</t>
    <phoneticPr fontId="7"/>
  </si>
  <si>
    <t>（１）県内港全体</t>
    <rPh sb="3" eb="5">
      <t>ケンナイ</t>
    </rPh>
    <rPh sb="5" eb="6">
      <t>ミナト</t>
    </rPh>
    <rPh sb="6" eb="8">
      <t>ゼンタイ</t>
    </rPh>
    <phoneticPr fontId="7"/>
  </si>
  <si>
    <t>&lt;２&gt;輸入</t>
    <rPh sb="3" eb="5">
      <t>ユニュウ</t>
    </rPh>
    <phoneticPr fontId="7"/>
  </si>
  <si>
    <t>(単位：百万円、%)</t>
    <rPh sb="1" eb="3">
      <t>タンイ</t>
    </rPh>
    <rPh sb="4" eb="5">
      <t>ヒャク</t>
    </rPh>
    <rPh sb="5" eb="7">
      <t>マンエン</t>
    </rPh>
    <phoneticPr fontId="7"/>
  </si>
  <si>
    <t>県内港</t>
    <rPh sb="0" eb="2">
      <t>ケンナイ</t>
    </rPh>
    <rPh sb="2" eb="3">
      <t>コウ</t>
    </rPh>
    <phoneticPr fontId="7"/>
  </si>
  <si>
    <t>全国</t>
    <rPh sb="0" eb="2">
      <t>ゼンコク</t>
    </rPh>
    <phoneticPr fontId="7"/>
  </si>
  <si>
    <t>本県の
割合</t>
    <rPh sb="0" eb="2">
      <t>ホンケン</t>
    </rPh>
    <rPh sb="4" eb="6">
      <t>ワリアイ</t>
    </rPh>
    <phoneticPr fontId="7"/>
  </si>
  <si>
    <t>前年比</t>
    <rPh sb="0" eb="3">
      <t>ゼンネンヒ</t>
    </rPh>
    <phoneticPr fontId="7"/>
  </si>
  <si>
    <t>構成比</t>
    <rPh sb="0" eb="2">
      <t>コウセイ</t>
    </rPh>
    <rPh sb="2" eb="3">
      <t>ヒ</t>
    </rPh>
    <phoneticPr fontId="7"/>
  </si>
  <si>
    <t>総　　額</t>
    <rPh sb="0" eb="1">
      <t>フサ</t>
    </rPh>
    <rPh sb="3" eb="4">
      <t>ガク</t>
    </rPh>
    <phoneticPr fontId="7"/>
  </si>
  <si>
    <t>（その他）</t>
    <rPh sb="3" eb="4">
      <t>タ</t>
    </rPh>
    <phoneticPr fontId="7"/>
  </si>
  <si>
    <t>クック諸島(ニュージーランド）</t>
  </si>
  <si>
    <t>米領オセアニア</t>
  </si>
  <si>
    <t>グリーンランド(デンマーク）</t>
  </si>
  <si>
    <t>コソボ</t>
    <phoneticPr fontId="7"/>
  </si>
  <si>
    <t>(その他）</t>
    <rPh sb="3" eb="4">
      <t>タ</t>
    </rPh>
    <phoneticPr fontId="7"/>
  </si>
  <si>
    <t>（EU)</t>
    <phoneticPr fontId="7"/>
  </si>
  <si>
    <t>中東欧・ロシア等 合計</t>
  </si>
  <si>
    <t>エスワティニ</t>
    <phoneticPr fontId="7"/>
  </si>
  <si>
    <t>バチカン</t>
    <phoneticPr fontId="6"/>
  </si>
  <si>
    <t>米領オセアニア</t>
    <phoneticPr fontId="6"/>
  </si>
  <si>
    <t>皆増</t>
    <rPh sb="0" eb="1">
      <t>ミナ</t>
    </rPh>
    <rPh sb="1" eb="2">
      <t>ゾウ</t>
    </rPh>
    <phoneticPr fontId="6"/>
  </si>
  <si>
    <t>西欧 合計</t>
    <phoneticPr fontId="6"/>
  </si>
  <si>
    <t>ピットケルン(英)</t>
    <phoneticPr fontId="6"/>
  </si>
  <si>
    <t>タークス及びカイコス諸島(英)</t>
    <phoneticPr fontId="6"/>
  </si>
  <si>
    <t>サン・バルテルミー島（仏）</t>
    <rPh sb="9" eb="10">
      <t>シマ</t>
    </rPh>
    <rPh sb="11" eb="12">
      <t>ブツ</t>
    </rPh>
    <phoneticPr fontId="5"/>
  </si>
  <si>
    <t>2022年</t>
    <rPh sb="4" eb="5">
      <t>ネン</t>
    </rPh>
    <phoneticPr fontId="6"/>
  </si>
  <si>
    <t>皆減</t>
    <rPh sb="0" eb="1">
      <t>カイ</t>
    </rPh>
    <rPh sb="1" eb="2">
      <t>ゲン</t>
    </rPh>
    <phoneticPr fontId="6"/>
  </si>
  <si>
    <t>皆増</t>
    <rPh sb="0" eb="1">
      <t>カイ</t>
    </rPh>
    <rPh sb="1" eb="2">
      <t>ゾウ</t>
    </rPh>
    <phoneticPr fontId="6"/>
  </si>
  <si>
    <t>2022年</t>
    <rPh sb="4" eb="5">
      <t>ネン</t>
    </rPh>
    <phoneticPr fontId="7"/>
  </si>
  <si>
    <t>英領インド洋地域</t>
    <phoneticPr fontId="6"/>
  </si>
  <si>
    <t>カーボベルデ</t>
    <phoneticPr fontId="6"/>
  </si>
  <si>
    <t>サンピエール及びミクロン(仏)</t>
    <phoneticPr fontId="6"/>
  </si>
  <si>
    <t>北朝鮮</t>
    <phoneticPr fontId="6"/>
  </si>
  <si>
    <t>第５表　県内港及び全国の地域（国）別輸出入額（令和5年/2023年）</t>
    <rPh sb="23" eb="25">
      <t>レイワ</t>
    </rPh>
    <rPh sb="26" eb="27">
      <t>トシ</t>
    </rPh>
    <rPh sb="32" eb="33">
      <t>ネン</t>
    </rPh>
    <rPh sb="33" eb="34">
      <t>ヘイネン</t>
    </rPh>
    <phoneticPr fontId="7"/>
  </si>
  <si>
    <t>2023年</t>
    <rPh sb="4" eb="5">
      <t>ネン</t>
    </rPh>
    <phoneticPr fontId="6"/>
  </si>
  <si>
    <t>皆減</t>
    <rPh sb="0" eb="1">
      <t>ミナ</t>
    </rPh>
    <rPh sb="1" eb="2">
      <t>ゲン</t>
    </rPh>
    <phoneticPr fontId="6"/>
  </si>
  <si>
    <t>皆増</t>
    <rPh sb="0" eb="2">
      <t>カイゾウ</t>
    </rPh>
    <phoneticPr fontId="6"/>
  </si>
  <si>
    <t>第５表　県内港及び全国の地域（国）別輸出入額（令和5年/2023年）</t>
    <rPh sb="0" eb="1">
      <t>ダイ</t>
    </rPh>
    <rPh sb="2" eb="3">
      <t>ヒョウ</t>
    </rPh>
    <rPh sb="4" eb="6">
      <t>ケンナイ</t>
    </rPh>
    <rPh sb="6" eb="7">
      <t>コウ</t>
    </rPh>
    <rPh sb="7" eb="8">
      <t>オヨ</t>
    </rPh>
    <rPh sb="9" eb="11">
      <t>ゼンコク</t>
    </rPh>
    <rPh sb="12" eb="14">
      <t>チイキ</t>
    </rPh>
    <rPh sb="15" eb="16">
      <t>クニ</t>
    </rPh>
    <rPh sb="17" eb="18">
      <t>ベツ</t>
    </rPh>
    <rPh sb="18" eb="20">
      <t>ユシュツ</t>
    </rPh>
    <rPh sb="20" eb="21">
      <t>ニュウ</t>
    </rPh>
    <rPh sb="21" eb="22">
      <t>ガク</t>
    </rPh>
    <rPh sb="23" eb="25">
      <t>レイワ</t>
    </rPh>
    <rPh sb="26" eb="27">
      <t>ネン</t>
    </rPh>
    <rPh sb="32" eb="33">
      <t>ネン</t>
    </rPh>
    <rPh sb="33" eb="34">
      <t>ヘイネン</t>
    </rPh>
    <phoneticPr fontId="7"/>
  </si>
  <si>
    <t>2023年</t>
    <rPh sb="4" eb="5">
      <t>ネン</t>
    </rPh>
    <phoneticPr fontId="7"/>
  </si>
  <si>
    <t>皆増</t>
    <rPh sb="0" eb="2">
      <t>カ</t>
    </rPh>
    <phoneticPr fontId="6"/>
  </si>
  <si>
    <t>ギニアビサウ</t>
    <phoneticPr fontId="6"/>
  </si>
  <si>
    <t>第５表　県内港及び全国の地域（国）別輸出入額（令和5年/2023年）</t>
    <rPh sb="23" eb="25">
      <t>レイワ</t>
    </rPh>
    <rPh sb="26" eb="27">
      <t>ネン</t>
    </rPh>
    <rPh sb="32" eb="33">
      <t>ネン</t>
    </rPh>
    <rPh sb="33" eb="34">
      <t>ヘイネン</t>
    </rPh>
    <phoneticPr fontId="7"/>
  </si>
  <si>
    <t>（2）港別ー①名古屋港ー</t>
    <rPh sb="3" eb="4">
      <t>ミナト</t>
    </rPh>
    <rPh sb="4" eb="5">
      <t>ベツ</t>
    </rPh>
    <rPh sb="7" eb="10">
      <t>ナゴヤ</t>
    </rPh>
    <rPh sb="10" eb="11">
      <t>コウ</t>
    </rPh>
    <phoneticPr fontId="7"/>
  </si>
  <si>
    <t>(単位：千円、%)</t>
    <rPh sb="1" eb="3">
      <t>タンイ</t>
    </rPh>
    <rPh sb="4" eb="5">
      <t>セン</t>
    </rPh>
    <rPh sb="5" eb="6">
      <t>エン</t>
    </rPh>
    <phoneticPr fontId="7"/>
  </si>
  <si>
    <t>価格</t>
    <rPh sb="0" eb="2">
      <t>カカク</t>
    </rPh>
    <phoneticPr fontId="18"/>
  </si>
  <si>
    <t>構成比</t>
    <rPh sb="0" eb="3">
      <t>コウセイヒ</t>
    </rPh>
    <phoneticPr fontId="18"/>
  </si>
  <si>
    <t>ブルネイ</t>
    <phoneticPr fontId="18"/>
  </si>
  <si>
    <t>東ティモール</t>
    <rPh sb="0" eb="1">
      <t>ヒガシ</t>
    </rPh>
    <phoneticPr fontId="18"/>
  </si>
  <si>
    <t>マカオ</t>
    <phoneticPr fontId="18"/>
  </si>
  <si>
    <t>アフガニスタン</t>
    <phoneticPr fontId="18"/>
  </si>
  <si>
    <t>(その他)</t>
    <rPh sb="3" eb="4">
      <t>タ</t>
    </rPh>
    <phoneticPr fontId="7"/>
  </si>
  <si>
    <t>アジア 合計</t>
    <phoneticPr fontId="18"/>
  </si>
  <si>
    <t>クック</t>
  </si>
  <si>
    <t>ニウエ</t>
  </si>
  <si>
    <t>キリバス</t>
    <phoneticPr fontId="18"/>
  </si>
  <si>
    <t>大洋州 合計</t>
    <rPh sb="0" eb="2">
      <t>タイヨウ</t>
    </rPh>
    <rPh sb="2" eb="3">
      <t>シュウ</t>
    </rPh>
    <phoneticPr fontId="18"/>
  </si>
  <si>
    <t>北米</t>
    <rPh sb="0" eb="2">
      <t>ホクベイ</t>
    </rPh>
    <phoneticPr fontId="18"/>
  </si>
  <si>
    <t>グリーンランド(デンマーク)</t>
  </si>
  <si>
    <t>バハマ</t>
    <phoneticPr fontId="18"/>
  </si>
  <si>
    <t>ジャマイカ</t>
    <phoneticPr fontId="7"/>
  </si>
  <si>
    <t>キューバ</t>
    <phoneticPr fontId="7"/>
  </si>
  <si>
    <t>北米 合計</t>
    <phoneticPr fontId="18"/>
  </si>
  <si>
    <t>ベリーズ</t>
    <phoneticPr fontId="18"/>
  </si>
  <si>
    <t>タークス及びカイコス諸島(英)</t>
  </si>
  <si>
    <t>キューバ</t>
    <phoneticPr fontId="18"/>
  </si>
  <si>
    <t>セルビア</t>
  </si>
  <si>
    <t>北マケドニア</t>
  </si>
  <si>
    <t>モンテネグロ</t>
  </si>
  <si>
    <t>中南米 合計</t>
    <phoneticPr fontId="18"/>
  </si>
  <si>
    <t>フェロー諸島（デンマーク）</t>
  </si>
  <si>
    <t>ジョージア</t>
  </si>
  <si>
    <t>西欧 合計</t>
    <phoneticPr fontId="18"/>
  </si>
  <si>
    <t>シリア</t>
    <phoneticPr fontId="18"/>
  </si>
  <si>
    <t>リビア</t>
    <phoneticPr fontId="18"/>
  </si>
  <si>
    <t>シエラレオネ</t>
    <phoneticPr fontId="18"/>
  </si>
  <si>
    <t>中東欧・ロシア等集計</t>
    <rPh sb="8" eb="10">
      <t>シュウケイ</t>
    </rPh>
    <phoneticPr fontId="7"/>
  </si>
  <si>
    <t>ジンバブエ</t>
    <phoneticPr fontId="18"/>
  </si>
  <si>
    <t>中東 合計</t>
    <phoneticPr fontId="18"/>
  </si>
  <si>
    <t>エスワティニ</t>
  </si>
  <si>
    <t>西サハラ</t>
    <rPh sb="0" eb="1">
      <t>ニシ</t>
    </rPh>
    <phoneticPr fontId="18"/>
  </si>
  <si>
    <t>チャド</t>
    <phoneticPr fontId="18"/>
  </si>
  <si>
    <t>赤道ギニア</t>
    <rPh sb="0" eb="2">
      <t>セキドウ</t>
    </rPh>
    <phoneticPr fontId="18"/>
  </si>
  <si>
    <t>エスワティニ</t>
    <phoneticPr fontId="6"/>
  </si>
  <si>
    <t>南スーダン</t>
  </si>
  <si>
    <t>アフリカ 合計</t>
    <phoneticPr fontId="18"/>
  </si>
  <si>
    <t>（2）港別ー②衣浦港ー</t>
    <rPh sb="3" eb="4">
      <t>ミナト</t>
    </rPh>
    <rPh sb="4" eb="5">
      <t>ベツ</t>
    </rPh>
    <rPh sb="7" eb="8">
      <t>キヌ</t>
    </rPh>
    <rPh sb="8" eb="9">
      <t>ウラ</t>
    </rPh>
    <rPh sb="9" eb="10">
      <t>コウ</t>
    </rPh>
    <phoneticPr fontId="7"/>
  </si>
  <si>
    <t>バングラデシュ</t>
    <phoneticPr fontId="7"/>
  </si>
  <si>
    <t>ドイツ</t>
    <phoneticPr fontId="7"/>
  </si>
  <si>
    <t>英領バージン諸島</t>
  </si>
  <si>
    <t>中東</t>
    <rPh sb="0" eb="2">
      <t>チュウトウ</t>
    </rPh>
    <phoneticPr fontId="6"/>
  </si>
  <si>
    <t>オマーン</t>
    <phoneticPr fontId="6"/>
  </si>
  <si>
    <t xml:space="preserve"> </t>
    <phoneticPr fontId="6"/>
  </si>
  <si>
    <t>（2）港別ー③三河港ー</t>
    <rPh sb="3" eb="4">
      <t>ミナト</t>
    </rPh>
    <rPh sb="4" eb="5">
      <t>ベツ</t>
    </rPh>
    <rPh sb="7" eb="9">
      <t>ミカワ</t>
    </rPh>
    <rPh sb="9" eb="10">
      <t>コウ</t>
    </rPh>
    <rPh sb="10" eb="11">
      <t>メイコウ</t>
    </rPh>
    <phoneticPr fontId="7"/>
  </si>
  <si>
    <t>カンボジア</t>
    <phoneticPr fontId="7"/>
  </si>
  <si>
    <t>スリランカ</t>
    <phoneticPr fontId="7"/>
  </si>
  <si>
    <t>大洋州</t>
    <rPh sb="0" eb="3">
      <t>タイヨウシュウ</t>
    </rPh>
    <phoneticPr fontId="6"/>
  </si>
  <si>
    <t>スイス</t>
    <phoneticPr fontId="7"/>
  </si>
  <si>
    <t>トルコ</t>
    <phoneticPr fontId="7"/>
  </si>
  <si>
    <t>205</t>
  </si>
  <si>
    <t>ポルトガル</t>
    <phoneticPr fontId="7"/>
  </si>
  <si>
    <t>（2）港別ー④中部国際空港ー</t>
    <rPh sb="3" eb="4">
      <t>ミナト</t>
    </rPh>
    <rPh sb="4" eb="5">
      <t>ベツ</t>
    </rPh>
    <rPh sb="7" eb="9">
      <t>チュウブ</t>
    </rPh>
    <rPh sb="9" eb="11">
      <t>コクサイ</t>
    </rPh>
    <rPh sb="11" eb="13">
      <t>クウコウ</t>
    </rPh>
    <rPh sb="12" eb="13">
      <t>コウ</t>
    </rPh>
    <rPh sb="13" eb="14">
      <t>メイコウ</t>
    </rPh>
    <phoneticPr fontId="7"/>
  </si>
  <si>
    <t>103</t>
  </si>
  <si>
    <t>105</t>
  </si>
  <si>
    <t>106</t>
  </si>
  <si>
    <t>107</t>
  </si>
  <si>
    <t>108</t>
  </si>
  <si>
    <t>110</t>
  </si>
  <si>
    <t>111</t>
  </si>
  <si>
    <t>112</t>
  </si>
  <si>
    <t>113</t>
  </si>
  <si>
    <t>117</t>
  </si>
  <si>
    <t>118</t>
  </si>
  <si>
    <t>120</t>
  </si>
  <si>
    <t>121</t>
  </si>
  <si>
    <t>122</t>
  </si>
  <si>
    <t>123</t>
  </si>
  <si>
    <t>124</t>
  </si>
  <si>
    <t>125</t>
  </si>
  <si>
    <t>127</t>
  </si>
  <si>
    <t>129</t>
  </si>
  <si>
    <t>131</t>
  </si>
  <si>
    <t>サモア</t>
    <phoneticPr fontId="7"/>
  </si>
  <si>
    <t>305</t>
  </si>
  <si>
    <t>306</t>
  </si>
  <si>
    <t>307</t>
  </si>
  <si>
    <t>309</t>
  </si>
  <si>
    <t>310</t>
  </si>
  <si>
    <t>311</t>
  </si>
  <si>
    <t>321</t>
  </si>
  <si>
    <t>322</t>
  </si>
  <si>
    <t>北米</t>
    <rPh sb="0" eb="2">
      <t>ホクベイ</t>
    </rPh>
    <phoneticPr fontId="6"/>
  </si>
  <si>
    <t>323</t>
  </si>
  <si>
    <t>324</t>
  </si>
  <si>
    <t>401</t>
  </si>
  <si>
    <t>407</t>
  </si>
  <si>
    <t>409</t>
  </si>
  <si>
    <t>410</t>
  </si>
  <si>
    <t>411</t>
  </si>
  <si>
    <t>413</t>
  </si>
  <si>
    <t>201</t>
  </si>
  <si>
    <t>202</t>
  </si>
  <si>
    <t>203</t>
  </si>
  <si>
    <t>204</t>
  </si>
  <si>
    <t>206</t>
  </si>
  <si>
    <t>207</t>
  </si>
  <si>
    <t>208</t>
  </si>
  <si>
    <t>209</t>
  </si>
  <si>
    <t>210</t>
  </si>
  <si>
    <t>ケイマン諸島（英）</t>
    <rPh sb="4" eb="6">
      <t>ショトウ</t>
    </rPh>
    <rPh sb="7" eb="8">
      <t>エイ</t>
    </rPh>
    <phoneticPr fontId="7"/>
  </si>
  <si>
    <t>213</t>
  </si>
  <si>
    <t>215</t>
  </si>
  <si>
    <t>217</t>
  </si>
  <si>
    <t>218</t>
  </si>
  <si>
    <t>220</t>
  </si>
  <si>
    <t>221</t>
  </si>
  <si>
    <t>222</t>
  </si>
  <si>
    <t>ガイアナ</t>
    <phoneticPr fontId="7"/>
  </si>
  <si>
    <t>248</t>
  </si>
  <si>
    <t>151</t>
  </si>
  <si>
    <t>152</t>
  </si>
  <si>
    <t>153</t>
  </si>
  <si>
    <t>156</t>
  </si>
  <si>
    <t>157</t>
  </si>
  <si>
    <t>239</t>
  </si>
  <si>
    <t>240</t>
  </si>
  <si>
    <t>133</t>
  </si>
  <si>
    <t>134</t>
  </si>
  <si>
    <t>ボスニア・ヘルツェゴビナ</t>
    <phoneticPr fontId="7"/>
  </si>
  <si>
    <t>135</t>
  </si>
  <si>
    <t>北マケドニア</t>
    <phoneticPr fontId="7"/>
  </si>
  <si>
    <t>137</t>
  </si>
  <si>
    <t>138</t>
  </si>
  <si>
    <t>140</t>
  </si>
  <si>
    <t>141</t>
  </si>
  <si>
    <t>143</t>
  </si>
  <si>
    <t>144</t>
  </si>
  <si>
    <t>501</t>
  </si>
  <si>
    <t>504</t>
  </si>
  <si>
    <t>506</t>
  </si>
  <si>
    <t>521</t>
  </si>
  <si>
    <t>アルバニア</t>
    <phoneticPr fontId="6"/>
  </si>
  <si>
    <t>538</t>
  </si>
  <si>
    <t>540</t>
  </si>
  <si>
    <t>546</t>
  </si>
  <si>
    <t>547</t>
  </si>
  <si>
    <t>549</t>
  </si>
  <si>
    <t>551</t>
  </si>
  <si>
    <t>ジブチ</t>
    <phoneticPr fontId="7"/>
  </si>
  <si>
    <t>グリーンランド(デンマーク）</t>
    <phoneticPr fontId="7"/>
  </si>
  <si>
    <t>トリニダード・トバゴ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</si>
</sst>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_ "/>
    <numFmt numFmtId="178" formatCode="#,##0.0;&quot;△ &quot;#,##0.0"/>
    <numFmt numFmtId="179" formatCode="#,##0_ ;[Red]\-#,##0\ "/>
    <numFmt numFmtId="180" formatCode="#,##0.0_ ;[Red]\-#,##0.0\ "/>
    <numFmt numFmtId="181" formatCode="#,##0_ 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177" fontId="9" fillId="0" borderId="22" xfId="2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vertical="center" shrinkToFit="1"/>
    </xf>
    <xf numFmtId="0" fontId="12" fillId="0" borderId="10" xfId="0" applyFont="1" applyBorder="1" applyAlignment="1">
      <alignment horizontal="center" vertical="center"/>
    </xf>
    <xf numFmtId="177" fontId="9" fillId="0" borderId="12" xfId="2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vertical="center" shrinkToFit="1"/>
    </xf>
    <xf numFmtId="177" fontId="9" fillId="4" borderId="12" xfId="2" applyNumberFormat="1" applyFont="1" applyFill="1" applyBorder="1" applyAlignment="1">
      <alignment horizontal="right" vertical="center" shrinkToFit="1"/>
    </xf>
    <xf numFmtId="178" fontId="9" fillId="4" borderId="14" xfId="0" applyNumberFormat="1" applyFont="1" applyFill="1" applyBorder="1" applyAlignment="1">
      <alignment horizontal="right" vertical="center" shrinkToFit="1"/>
    </xf>
    <xf numFmtId="177" fontId="9" fillId="4" borderId="12" xfId="0" applyNumberFormat="1" applyFont="1" applyFill="1" applyBorder="1" applyAlignment="1">
      <alignment horizontal="right" vertical="center" shrinkToFit="1"/>
    </xf>
    <xf numFmtId="178" fontId="9" fillId="4" borderId="10" xfId="0" applyNumberFormat="1" applyFont="1" applyFill="1" applyBorder="1" applyAlignment="1">
      <alignment horizontal="right" vertical="center" shrinkToFit="1"/>
    </xf>
    <xf numFmtId="0" fontId="9" fillId="5" borderId="15" xfId="0" applyFont="1" applyFill="1" applyBorder="1" applyAlignment="1">
      <alignment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vertical="center" shrinkToFit="1"/>
    </xf>
    <xf numFmtId="177" fontId="9" fillId="6" borderId="18" xfId="2" applyNumberFormat="1" applyFont="1" applyFill="1" applyBorder="1" applyAlignment="1">
      <alignment horizontal="right" vertical="center" shrinkToFit="1"/>
    </xf>
    <xf numFmtId="178" fontId="9" fillId="6" borderId="19" xfId="0" applyNumberFormat="1" applyFont="1" applyFill="1" applyBorder="1" applyAlignment="1">
      <alignment horizontal="right" vertical="center" shrinkToFit="1"/>
    </xf>
    <xf numFmtId="177" fontId="9" fillId="7" borderId="18" xfId="0" applyNumberFormat="1" applyFont="1" applyFill="1" applyBorder="1" applyAlignment="1">
      <alignment horizontal="right" vertical="center" shrinkToFit="1"/>
    </xf>
    <xf numFmtId="178" fontId="9" fillId="6" borderId="16" xfId="0" applyNumberFormat="1" applyFont="1" applyFill="1" applyBorder="1" applyAlignment="1">
      <alignment horizontal="right" vertical="center" shrinkToFit="1"/>
    </xf>
    <xf numFmtId="0" fontId="9" fillId="0" borderId="20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/>
    </xf>
    <xf numFmtId="177" fontId="9" fillId="6" borderId="18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178" fontId="9" fillId="3" borderId="10" xfId="0" applyNumberFormat="1" applyFont="1" applyFill="1" applyBorder="1" applyAlignment="1">
      <alignment horizontal="right" vertical="center" shrinkToFit="1"/>
    </xf>
    <xf numFmtId="178" fontId="9" fillId="3" borderId="14" xfId="0" applyNumberFormat="1" applyFont="1" applyFill="1" applyBorder="1" applyAlignment="1">
      <alignment horizontal="right" vertical="center" shrinkToFit="1"/>
    </xf>
    <xf numFmtId="178" fontId="9" fillId="3" borderId="12" xfId="0" applyNumberFormat="1" applyFont="1" applyFill="1" applyBorder="1" applyAlignment="1">
      <alignment horizontal="right" vertical="center" shrinkToFit="1"/>
    </xf>
    <xf numFmtId="178" fontId="9" fillId="5" borderId="16" xfId="0" applyNumberFormat="1" applyFont="1" applyFill="1" applyBorder="1" applyAlignment="1">
      <alignment horizontal="right" vertical="center" shrinkToFit="1"/>
    </xf>
    <xf numFmtId="178" fontId="9" fillId="5" borderId="19" xfId="0" applyNumberFormat="1" applyFont="1" applyFill="1" applyBorder="1" applyAlignment="1">
      <alignment horizontal="right" vertical="center" shrinkToFit="1"/>
    </xf>
    <xf numFmtId="178" fontId="9" fillId="5" borderId="18" xfId="0" applyNumberFormat="1" applyFont="1" applyFill="1" applyBorder="1" applyAlignment="1">
      <alignment horizontal="right" vertical="center" shrinkToFit="1"/>
    </xf>
    <xf numFmtId="0" fontId="9" fillId="0" borderId="25" xfId="0" applyFont="1" applyBorder="1" applyAlignment="1">
      <alignment vertical="center" shrinkToFit="1"/>
    </xf>
    <xf numFmtId="178" fontId="9" fillId="0" borderId="12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38" fontId="0" fillId="0" borderId="0" xfId="0" applyNumberFormat="1"/>
    <xf numFmtId="0" fontId="0" fillId="0" borderId="0" xfId="0" applyAlignment="1">
      <alignment horizontal="center" vertical="center"/>
    </xf>
    <xf numFmtId="38" fontId="9" fillId="0" borderId="0" xfId="0" applyNumberFormat="1" applyFont="1" applyAlignment="1">
      <alignment vertical="center"/>
    </xf>
    <xf numFmtId="179" fontId="11" fillId="0" borderId="0" xfId="0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 shrinkToFit="1"/>
    </xf>
    <xf numFmtId="0" fontId="9" fillId="0" borderId="14" xfId="0" applyFont="1" applyBorder="1" applyAlignment="1">
      <alignment vertical="center"/>
    </xf>
    <xf numFmtId="179" fontId="9" fillId="5" borderId="18" xfId="0" applyNumberFormat="1" applyFont="1" applyFill="1" applyBorder="1" applyAlignment="1">
      <alignment horizontal="right" vertical="center"/>
    </xf>
    <xf numFmtId="179" fontId="0" fillId="0" borderId="31" xfId="0" applyNumberFormat="1" applyBorder="1" applyAlignment="1">
      <alignment vertical="center"/>
    </xf>
    <xf numFmtId="179" fontId="9" fillId="0" borderId="0" xfId="0" applyNumberFormat="1" applyFont="1" applyAlignment="1">
      <alignment vertical="center"/>
    </xf>
    <xf numFmtId="179" fontId="9" fillId="0" borderId="20" xfId="0" applyNumberFormat="1" applyFont="1" applyBorder="1" applyAlignment="1">
      <alignment horizontal="right" vertical="center"/>
    </xf>
    <xf numFmtId="179" fontId="0" fillId="0" borderId="30" xfId="0" applyNumberFormat="1" applyBorder="1" applyAlignment="1">
      <alignment vertical="center"/>
    </xf>
    <xf numFmtId="179" fontId="9" fillId="0" borderId="12" xfId="0" applyNumberFormat="1" applyFon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9" fillId="3" borderId="12" xfId="0" applyNumberFormat="1" applyFont="1" applyFill="1" applyBorder="1" applyAlignment="1">
      <alignment vertical="center"/>
    </xf>
    <xf numFmtId="179" fontId="0" fillId="0" borderId="22" xfId="0" applyNumberFormat="1" applyBorder="1" applyAlignment="1">
      <alignment vertical="center"/>
    </xf>
    <xf numFmtId="179" fontId="9" fillId="3" borderId="12" xfId="0" applyNumberFormat="1" applyFont="1" applyFill="1" applyBorder="1" applyAlignment="1">
      <alignment horizontal="right" vertical="center"/>
    </xf>
    <xf numFmtId="179" fontId="9" fillId="4" borderId="12" xfId="0" applyNumberFormat="1" applyFont="1" applyFill="1" applyBorder="1" applyAlignment="1">
      <alignment horizontal="right" vertical="center"/>
    </xf>
    <xf numFmtId="179" fontId="0" fillId="0" borderId="12" xfId="0" applyNumberFormat="1" applyBorder="1"/>
    <xf numFmtId="179" fontId="9" fillId="0" borderId="22" xfId="0" applyNumberFormat="1" applyFont="1" applyBorder="1" applyAlignment="1">
      <alignment vertical="center"/>
    </xf>
    <xf numFmtId="179" fontId="9" fillId="0" borderId="0" xfId="0" applyNumberFormat="1" applyFont="1" applyAlignment="1">
      <alignment horizontal="center" vertical="center"/>
    </xf>
    <xf numFmtId="179" fontId="9" fillId="0" borderId="22" xfId="0" applyNumberFormat="1" applyFont="1" applyBorder="1" applyAlignment="1">
      <alignment horizontal="right" vertical="center"/>
    </xf>
    <xf numFmtId="179" fontId="9" fillId="3" borderId="10" xfId="0" applyNumberFormat="1" applyFont="1" applyFill="1" applyBorder="1" applyAlignment="1">
      <alignment horizontal="right" vertical="center"/>
    </xf>
    <xf numFmtId="179" fontId="9" fillId="5" borderId="16" xfId="0" applyNumberFormat="1" applyFont="1" applyFill="1" applyBorder="1" applyAlignment="1">
      <alignment horizontal="right" vertical="center"/>
    </xf>
    <xf numFmtId="179" fontId="9" fillId="4" borderId="10" xfId="0" applyNumberFormat="1" applyFont="1" applyFill="1" applyBorder="1" applyAlignment="1">
      <alignment horizontal="right" vertical="center"/>
    </xf>
    <xf numFmtId="179" fontId="9" fillId="5" borderId="18" xfId="0" applyNumberFormat="1" applyFont="1" applyFill="1" applyBorder="1" applyAlignment="1">
      <alignment vertical="center"/>
    </xf>
    <xf numFmtId="178" fontId="9" fillId="2" borderId="36" xfId="0" applyNumberFormat="1" applyFont="1" applyFill="1" applyBorder="1" applyAlignment="1">
      <alignment horizontal="right" vertical="center" shrinkToFit="1"/>
    </xf>
    <xf numFmtId="177" fontId="9" fillId="2" borderId="37" xfId="2" applyNumberFormat="1" applyFont="1" applyFill="1" applyBorder="1" applyAlignment="1">
      <alignment horizontal="right" vertical="center" shrinkToFit="1"/>
    </xf>
    <xf numFmtId="177" fontId="9" fillId="2" borderId="37" xfId="0" applyNumberFormat="1" applyFont="1" applyFill="1" applyBorder="1" applyAlignment="1">
      <alignment horizontal="right" vertical="center" shrinkToFit="1"/>
    </xf>
    <xf numFmtId="178" fontId="9" fillId="2" borderId="35" xfId="0" applyNumberFormat="1" applyFont="1" applyFill="1" applyBorder="1" applyAlignment="1">
      <alignment horizontal="right" vertical="center" shrinkToFit="1"/>
    </xf>
    <xf numFmtId="179" fontId="9" fillId="2" borderId="39" xfId="0" applyNumberFormat="1" applyFont="1" applyFill="1" applyBorder="1" applyAlignment="1">
      <alignment horizontal="right" vertical="center"/>
    </xf>
    <xf numFmtId="179" fontId="9" fillId="2" borderId="40" xfId="0" applyNumberFormat="1" applyFont="1" applyFill="1" applyBorder="1" applyAlignment="1">
      <alignment horizontal="right" vertical="center"/>
    </xf>
    <xf numFmtId="178" fontId="9" fillId="2" borderId="40" xfId="0" applyNumberFormat="1" applyFont="1" applyFill="1" applyBorder="1" applyAlignment="1">
      <alignment horizontal="right" vertical="center" shrinkToFit="1"/>
    </xf>
    <xf numFmtId="178" fontId="9" fillId="2" borderId="41" xfId="0" applyNumberFormat="1" applyFont="1" applyFill="1" applyBorder="1" applyAlignment="1">
      <alignment horizontal="right" vertical="center" shrinkToFit="1"/>
    </xf>
    <xf numFmtId="178" fontId="9" fillId="2" borderId="42" xfId="0" applyNumberFormat="1" applyFont="1" applyFill="1" applyBorder="1" applyAlignment="1">
      <alignment horizontal="right" vertical="center" shrinkToFit="1"/>
    </xf>
    <xf numFmtId="178" fontId="9" fillId="8" borderId="41" xfId="0" applyNumberFormat="1" applyFont="1" applyFill="1" applyBorder="1" applyAlignment="1">
      <alignment horizontal="right" vertical="center" shrinkToFit="1"/>
    </xf>
    <xf numFmtId="0" fontId="9" fillId="0" borderId="16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178" fontId="9" fillId="6" borderId="14" xfId="0" applyNumberFormat="1" applyFont="1" applyFill="1" applyBorder="1" applyAlignment="1">
      <alignment horizontal="right" vertical="center" shrinkToFit="1"/>
    </xf>
    <xf numFmtId="38" fontId="8" fillId="0" borderId="44" xfId="0" applyNumberFormat="1" applyFont="1" applyBorder="1" applyAlignment="1">
      <alignment horizontal="center" vertical="center"/>
    </xf>
    <xf numFmtId="38" fontId="8" fillId="0" borderId="16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178" fontId="9" fillId="0" borderId="8" xfId="0" applyNumberFormat="1" applyFont="1" applyBorder="1" applyAlignment="1">
      <alignment horizontal="right" vertical="center" shrinkToFit="1"/>
    </xf>
    <xf numFmtId="177" fontId="9" fillId="0" borderId="22" xfId="0" applyNumberFormat="1" applyFont="1" applyBorder="1" applyAlignment="1">
      <alignment horizontal="right" vertical="center" shrinkToFit="1"/>
    </xf>
    <xf numFmtId="178" fontId="9" fillId="0" borderId="13" xfId="0" applyNumberFormat="1" applyFont="1" applyBorder="1" applyAlignment="1">
      <alignment horizontal="right" vertical="center" shrinkToFit="1"/>
    </xf>
    <xf numFmtId="178" fontId="9" fillId="0" borderId="23" xfId="0" applyNumberFormat="1" applyFont="1" applyBorder="1" applyAlignment="1">
      <alignment horizontal="right" vertical="center" shrinkToFit="1"/>
    </xf>
    <xf numFmtId="178" fontId="9" fillId="0" borderId="11" xfId="0" applyNumberFormat="1" applyFont="1" applyBorder="1" applyAlignment="1">
      <alignment horizontal="right" vertical="center" shrinkToFit="1"/>
    </xf>
    <xf numFmtId="177" fontId="9" fillId="0" borderId="12" xfId="0" applyNumberFormat="1" applyFont="1" applyBorder="1" applyAlignment="1">
      <alignment horizontal="right" vertical="center" shrinkToFit="1"/>
    </xf>
    <xf numFmtId="178" fontId="9" fillId="0" borderId="10" xfId="0" applyNumberFormat="1" applyFont="1" applyBorder="1" applyAlignment="1">
      <alignment horizontal="right" vertical="center" shrinkToFit="1"/>
    </xf>
    <xf numFmtId="178" fontId="9" fillId="0" borderId="14" xfId="0" applyNumberFormat="1" applyFont="1" applyBorder="1" applyAlignment="1">
      <alignment horizontal="right" vertical="center" shrinkToFit="1"/>
    </xf>
    <xf numFmtId="177" fontId="9" fillId="0" borderId="24" xfId="0" applyNumberFormat="1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8" fontId="11" fillId="0" borderId="0" xfId="0" applyNumberFormat="1" applyFont="1" applyAlignment="1">
      <alignment horizontal="right" vertical="center" shrinkToFit="1"/>
    </xf>
    <xf numFmtId="0" fontId="9" fillId="0" borderId="23" xfId="0" applyFont="1" applyBorder="1" applyAlignment="1">
      <alignment horizontal="center" vertical="center" shrinkToFit="1"/>
    </xf>
    <xf numFmtId="178" fontId="9" fillId="0" borderId="22" xfId="0" applyNumberFormat="1" applyFont="1" applyBorder="1" applyAlignment="1">
      <alignment horizontal="right" vertical="center" shrinkToFit="1"/>
    </xf>
    <xf numFmtId="0" fontId="9" fillId="0" borderId="27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180" fontId="9" fillId="0" borderId="12" xfId="0" applyNumberFormat="1" applyFont="1" applyBorder="1" applyAlignment="1">
      <alignment horizontal="right" vertical="center" shrinkToFit="1"/>
    </xf>
    <xf numFmtId="180" fontId="9" fillId="5" borderId="18" xfId="0" applyNumberFormat="1" applyFont="1" applyFill="1" applyBorder="1" applyAlignment="1">
      <alignment horizontal="right" vertical="center" shrinkToFit="1"/>
    </xf>
    <xf numFmtId="176" fontId="9" fillId="2" borderId="34" xfId="0" applyNumberFormat="1" applyFont="1" applyFill="1" applyBorder="1" applyAlignment="1">
      <alignment horizontal="right" vertical="center"/>
    </xf>
    <xf numFmtId="176" fontId="9" fillId="2" borderId="37" xfId="0" applyNumberFormat="1" applyFont="1" applyFill="1" applyBorder="1" applyAlignment="1">
      <alignment horizontal="right" vertical="center"/>
    </xf>
    <xf numFmtId="176" fontId="9" fillId="2" borderId="34" xfId="1" applyNumberFormat="1" applyFont="1" applyFill="1" applyBorder="1" applyAlignment="1">
      <alignment horizontal="right" vertical="center"/>
    </xf>
    <xf numFmtId="176" fontId="9" fillId="2" borderId="37" xfId="1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24" xfId="0" applyNumberFormat="1" applyFont="1" applyBorder="1" applyAlignment="1">
      <alignment horizontal="right" vertical="center" shrinkToFit="1"/>
    </xf>
    <xf numFmtId="176" fontId="9" fillId="0" borderId="45" xfId="1" applyNumberFormat="1" applyFont="1" applyFill="1" applyBorder="1" applyAlignment="1">
      <alignment horizontal="right" vertical="center" shrinkToFit="1"/>
    </xf>
    <xf numFmtId="176" fontId="9" fillId="0" borderId="2" xfId="1" applyNumberFormat="1" applyFont="1" applyFill="1" applyBorder="1" applyAlignment="1">
      <alignment horizontal="right" vertical="center" shrinkToFit="1"/>
    </xf>
    <xf numFmtId="176" fontId="0" fillId="0" borderId="12" xfId="0" applyNumberFormat="1" applyBorder="1" applyAlignment="1">
      <alignment vertical="center"/>
    </xf>
    <xf numFmtId="176" fontId="0" fillId="0" borderId="32" xfId="1" applyNumberFormat="1" applyFont="1" applyBorder="1" applyAlignment="1"/>
    <xf numFmtId="176" fontId="0" fillId="0" borderId="10" xfId="1" applyNumberFormat="1" applyFont="1" applyBorder="1" applyAlignment="1"/>
    <xf numFmtId="176" fontId="9" fillId="3" borderId="12" xfId="0" applyNumberFormat="1" applyFont="1" applyFill="1" applyBorder="1" applyAlignment="1">
      <alignment horizontal="right" vertical="center"/>
    </xf>
    <xf numFmtId="176" fontId="9" fillId="3" borderId="10" xfId="0" applyNumberFormat="1" applyFont="1" applyFill="1" applyBorder="1" applyAlignment="1">
      <alignment horizontal="right" vertical="center"/>
    </xf>
    <xf numFmtId="176" fontId="9" fillId="3" borderId="12" xfId="1" applyNumberFormat="1" applyFont="1" applyFill="1" applyBorder="1" applyAlignment="1">
      <alignment horizontal="right" vertical="center"/>
    </xf>
    <xf numFmtId="176" fontId="9" fillId="3" borderId="10" xfId="1" applyNumberFormat="1" applyFont="1" applyFill="1" applyBorder="1" applyAlignment="1">
      <alignment horizontal="right" vertical="center"/>
    </xf>
    <xf numFmtId="176" fontId="9" fillId="5" borderId="18" xfId="0" applyNumberFormat="1" applyFont="1" applyFill="1" applyBorder="1" applyAlignment="1">
      <alignment horizontal="right" vertical="center"/>
    </xf>
    <xf numFmtId="176" fontId="9" fillId="5" borderId="16" xfId="0" applyNumberFormat="1" applyFont="1" applyFill="1" applyBorder="1" applyAlignment="1">
      <alignment horizontal="right" vertical="center"/>
    </xf>
    <xf numFmtId="176" fontId="9" fillId="5" borderId="18" xfId="1" applyNumberFormat="1" applyFont="1" applyFill="1" applyBorder="1" applyAlignment="1">
      <alignment horizontal="right" vertical="center"/>
    </xf>
    <xf numFmtId="176" fontId="9" fillId="5" borderId="16" xfId="1" applyNumberFormat="1" applyFont="1" applyFill="1" applyBorder="1" applyAlignment="1">
      <alignment horizontal="right" vertical="center"/>
    </xf>
    <xf numFmtId="176" fontId="0" fillId="0" borderId="22" xfId="0" applyNumberFormat="1" applyBorder="1" applyAlignment="1">
      <alignment vertical="center"/>
    </xf>
    <xf numFmtId="176" fontId="0" fillId="0" borderId="9" xfId="0" applyNumberFormat="1" applyBorder="1"/>
    <xf numFmtId="176" fontId="9" fillId="0" borderId="12" xfId="0" applyNumberFormat="1" applyFon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9" fillId="0" borderId="12" xfId="1" applyNumberFormat="1" applyFont="1" applyBorder="1">
      <alignment vertical="center"/>
    </xf>
    <xf numFmtId="176" fontId="9" fillId="0" borderId="12" xfId="1" applyNumberFormat="1" applyFon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0" xfId="0" applyNumberFormat="1"/>
    <xf numFmtId="176" fontId="0" fillId="0" borderId="12" xfId="0" applyNumberFormat="1" applyBorder="1" applyAlignment="1">
      <alignment horizontal="right" vertical="center"/>
    </xf>
    <xf numFmtId="176" fontId="0" fillId="0" borderId="12" xfId="0" applyNumberFormat="1" applyBorder="1"/>
    <xf numFmtId="176" fontId="9" fillId="0" borderId="10" xfId="1" applyNumberFormat="1" applyFont="1" applyBorder="1">
      <alignment vertical="center"/>
    </xf>
    <xf numFmtId="176" fontId="9" fillId="0" borderId="22" xfId="1" applyNumberFormat="1" applyFont="1" applyFill="1" applyBorder="1" applyAlignment="1">
      <alignment vertical="center"/>
    </xf>
    <xf numFmtId="176" fontId="9" fillId="0" borderId="28" xfId="1" applyNumberFormat="1" applyFont="1" applyFill="1" applyBorder="1">
      <alignment vertical="center"/>
    </xf>
    <xf numFmtId="176" fontId="9" fillId="5" borderId="29" xfId="1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9" fillId="2" borderId="40" xfId="0" applyNumberFormat="1" applyFont="1" applyFill="1" applyBorder="1" applyAlignment="1">
      <alignment horizontal="right" vertical="center"/>
    </xf>
    <xf numFmtId="176" fontId="9" fillId="0" borderId="4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0" fillId="0" borderId="33" xfId="0" applyNumberFormat="1" applyBorder="1" applyAlignment="1">
      <alignment vertical="center"/>
    </xf>
    <xf numFmtId="176" fontId="9" fillId="3" borderId="12" xfId="0" applyNumberFormat="1" applyFont="1" applyFill="1" applyBorder="1" applyAlignment="1">
      <alignment vertical="center"/>
    </xf>
    <xf numFmtId="176" fontId="9" fillId="5" borderId="18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horizontal="right" vertical="center"/>
    </xf>
    <xf numFmtId="176" fontId="9" fillId="4" borderId="10" xfId="0" applyNumberFormat="1" applyFont="1" applyFill="1" applyBorder="1" applyAlignment="1">
      <alignment horizontal="right" vertical="center"/>
    </xf>
    <xf numFmtId="176" fontId="0" fillId="0" borderId="25" xfId="0" applyNumberFormat="1" applyBorder="1"/>
    <xf numFmtId="176" fontId="0" fillId="0" borderId="2" xfId="0" applyNumberFormat="1" applyBorder="1" applyAlignment="1">
      <alignment vertical="center"/>
    </xf>
    <xf numFmtId="0" fontId="5" fillId="0" borderId="0" xfId="8" applyFont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vertical="center" shrinkToFit="1"/>
    </xf>
    <xf numFmtId="179" fontId="8" fillId="0" borderId="0" xfId="8" applyNumberFormat="1" applyFont="1" applyAlignment="1">
      <alignment vertical="center" shrinkToFit="1"/>
    </xf>
    <xf numFmtId="0" fontId="8" fillId="0" borderId="0" xfId="8" applyFont="1" applyAlignment="1">
      <alignment horizontal="right" vertical="center"/>
    </xf>
    <xf numFmtId="0" fontId="15" fillId="0" borderId="0" xfId="8" applyFont="1">
      <alignment vertical="center"/>
    </xf>
    <xf numFmtId="0" fontId="15" fillId="0" borderId="0" xfId="8" applyFont="1" applyAlignment="1">
      <alignment horizontal="center" vertical="center"/>
    </xf>
    <xf numFmtId="0" fontId="16" fillId="0" borderId="0" xfId="8" applyFont="1">
      <alignment vertical="center"/>
    </xf>
    <xf numFmtId="0" fontId="1" fillId="0" borderId="0" xfId="8">
      <alignment vertical="center"/>
    </xf>
    <xf numFmtId="0" fontId="9" fillId="0" borderId="0" xfId="8" applyFont="1">
      <alignment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vertical="center" shrinkToFit="1"/>
    </xf>
    <xf numFmtId="179" fontId="9" fillId="0" borderId="0" xfId="8" applyNumberFormat="1" applyFont="1" applyAlignment="1">
      <alignment vertical="center" shrinkToFit="1"/>
    </xf>
    <xf numFmtId="0" fontId="9" fillId="0" borderId="0" xfId="8" applyFont="1" applyAlignment="1">
      <alignment horizontal="right" vertical="center"/>
    </xf>
    <xf numFmtId="0" fontId="12" fillId="0" borderId="0" xfId="8" applyFont="1">
      <alignment vertical="center"/>
    </xf>
    <xf numFmtId="0" fontId="12" fillId="0" borderId="0" xfId="8" applyFont="1" applyAlignment="1">
      <alignment horizontal="center" vertical="center"/>
    </xf>
    <xf numFmtId="0" fontId="17" fillId="0" borderId="0" xfId="8" applyFont="1">
      <alignment vertical="center"/>
    </xf>
    <xf numFmtId="0" fontId="8" fillId="0" borderId="0" xfId="8" applyFont="1">
      <alignment vertical="center"/>
    </xf>
    <xf numFmtId="179" fontId="9" fillId="0" borderId="0" xfId="8" applyNumberFormat="1" applyFont="1">
      <alignment vertical="center"/>
    </xf>
    <xf numFmtId="0" fontId="9" fillId="0" borderId="39" xfId="8" applyFont="1" applyBorder="1" applyAlignment="1">
      <alignment vertical="center" shrinkToFit="1"/>
    </xf>
    <xf numFmtId="0" fontId="9" fillId="0" borderId="42" xfId="8" applyFont="1" applyBorder="1" applyAlignment="1">
      <alignment horizontal="center" vertical="center" shrinkToFit="1"/>
    </xf>
    <xf numFmtId="0" fontId="9" fillId="0" borderId="42" xfId="8" applyFont="1" applyBorder="1" applyAlignment="1">
      <alignment vertical="center" shrinkToFit="1"/>
    </xf>
    <xf numFmtId="179" fontId="9" fillId="0" borderId="42" xfId="8" applyNumberFormat="1" applyFont="1" applyBorder="1" applyAlignment="1">
      <alignment horizontal="center" vertical="center" shrinkToFit="1"/>
    </xf>
    <xf numFmtId="0" fontId="9" fillId="0" borderId="46" xfId="8" applyFont="1" applyBorder="1" applyAlignment="1">
      <alignment horizontal="center" vertical="center"/>
    </xf>
    <xf numFmtId="0" fontId="9" fillId="0" borderId="41" xfId="8" applyFont="1" applyBorder="1" applyAlignment="1">
      <alignment horizontal="center" vertical="center"/>
    </xf>
    <xf numFmtId="179" fontId="8" fillId="2" borderId="13" xfId="8" applyNumberFormat="1" applyFont="1" applyFill="1" applyBorder="1" applyAlignment="1">
      <alignment horizontal="right" vertical="center" shrinkToFit="1"/>
    </xf>
    <xf numFmtId="178" fontId="8" fillId="8" borderId="23" xfId="8" applyNumberFormat="1" applyFont="1" applyFill="1" applyBorder="1" applyAlignment="1">
      <alignment vertical="center" shrinkToFit="1"/>
    </xf>
    <xf numFmtId="181" fontId="8" fillId="2" borderId="13" xfId="8" applyNumberFormat="1" applyFont="1" applyFill="1" applyBorder="1" applyAlignment="1">
      <alignment horizontal="right" vertical="center" shrinkToFit="1"/>
    </xf>
    <xf numFmtId="0" fontId="9" fillId="0" borderId="48" xfId="8" applyFont="1" applyBorder="1" applyAlignment="1">
      <alignment horizontal="center" vertical="center" shrinkToFit="1"/>
    </xf>
    <xf numFmtId="0" fontId="9" fillId="0" borderId="33" xfId="8" applyFont="1" applyBorder="1" applyAlignment="1">
      <alignment horizontal="center" vertical="center" shrinkToFit="1"/>
    </xf>
    <xf numFmtId="179" fontId="9" fillId="0" borderId="33" xfId="8" applyNumberFormat="1" applyFont="1" applyBorder="1" applyAlignment="1">
      <alignment horizontal="center" vertical="center" shrinkToFit="1"/>
    </xf>
    <xf numFmtId="178" fontId="9" fillId="0" borderId="49" xfId="8" applyNumberFormat="1" applyFont="1" applyBorder="1" applyAlignment="1">
      <alignment horizontal="right" vertical="center" shrinkToFit="1"/>
    </xf>
    <xf numFmtId="0" fontId="9" fillId="0" borderId="9" xfId="8" applyFont="1" applyBorder="1" applyAlignment="1">
      <alignment horizontal="center" vertical="center" shrinkToFit="1"/>
    </xf>
    <xf numFmtId="0" fontId="9" fillId="0" borderId="10" xfId="8" applyFont="1" applyBorder="1" applyAlignment="1">
      <alignment horizontal="center" vertical="center" shrinkToFit="1"/>
    </xf>
    <xf numFmtId="178" fontId="9" fillId="0" borderId="14" xfId="8" applyNumberFormat="1" applyFont="1" applyBorder="1" applyAlignment="1">
      <alignment vertical="center" shrinkToFit="1"/>
    </xf>
    <xf numFmtId="0" fontId="9" fillId="0" borderId="25" xfId="8" applyFont="1" applyBorder="1" applyAlignment="1">
      <alignment vertical="center" shrinkToFit="1"/>
    </xf>
    <xf numFmtId="0" fontId="12" fillId="0" borderId="10" xfId="8" applyFont="1" applyBorder="1" applyAlignment="1">
      <alignment horizontal="center" vertical="center"/>
    </xf>
    <xf numFmtId="0" fontId="12" fillId="0" borderId="11" xfId="8" applyFont="1" applyBorder="1">
      <alignment vertical="center"/>
    </xf>
    <xf numFmtId="179" fontId="9" fillId="0" borderId="10" xfId="1" applyNumberFormat="1" applyFont="1" applyBorder="1" applyAlignment="1">
      <alignment vertical="center"/>
    </xf>
    <xf numFmtId="0" fontId="9" fillId="0" borderId="50" xfId="8" applyFont="1" applyBorder="1" applyAlignment="1">
      <alignment vertical="center" shrinkToFit="1"/>
    </xf>
    <xf numFmtId="0" fontId="12" fillId="0" borderId="12" xfId="8" applyFont="1" applyBorder="1" applyAlignment="1">
      <alignment horizontal="center" vertical="center"/>
    </xf>
    <xf numFmtId="0" fontId="9" fillId="3" borderId="12" xfId="8" applyFont="1" applyFill="1" applyBorder="1" applyAlignment="1">
      <alignment horizontal="center" vertical="center" shrinkToFit="1"/>
    </xf>
    <xf numFmtId="0" fontId="9" fillId="3" borderId="10" xfId="8" applyFont="1" applyFill="1" applyBorder="1" applyAlignment="1">
      <alignment vertical="center" shrinkToFit="1"/>
    </xf>
    <xf numFmtId="176" fontId="9" fillId="3" borderId="10" xfId="8" applyNumberFormat="1" applyFont="1" applyFill="1" applyBorder="1" applyAlignment="1">
      <alignment vertical="center" shrinkToFit="1"/>
    </xf>
    <xf numFmtId="178" fontId="9" fillId="4" borderId="14" xfId="8" applyNumberFormat="1" applyFont="1" applyFill="1" applyBorder="1" applyAlignment="1">
      <alignment vertical="center" shrinkToFit="1"/>
    </xf>
    <xf numFmtId="0" fontId="9" fillId="3" borderId="26" xfId="8" applyFont="1" applyFill="1" applyBorder="1" applyAlignment="1">
      <alignment horizontal="center" vertical="center" shrinkToFit="1"/>
    </xf>
    <xf numFmtId="0" fontId="9" fillId="3" borderId="51" xfId="8" applyFont="1" applyFill="1" applyBorder="1" applyAlignment="1">
      <alignment vertical="center" shrinkToFit="1"/>
    </xf>
    <xf numFmtId="179" fontId="9" fillId="3" borderId="10" xfId="8" applyNumberFormat="1" applyFont="1" applyFill="1" applyBorder="1" applyAlignment="1">
      <alignment vertical="center" shrinkToFit="1"/>
    </xf>
    <xf numFmtId="0" fontId="9" fillId="0" borderId="20" xfId="8" applyFont="1" applyBorder="1" applyAlignment="1">
      <alignment vertical="center" shrinkToFit="1"/>
    </xf>
    <xf numFmtId="0" fontId="9" fillId="3" borderId="10" xfId="8" applyFont="1" applyFill="1" applyBorder="1" applyAlignment="1">
      <alignment horizontal="left" vertical="center" shrinkToFit="1"/>
    </xf>
    <xf numFmtId="0" fontId="9" fillId="5" borderId="34" xfId="8" applyFont="1" applyFill="1" applyBorder="1" applyAlignment="1">
      <alignment vertical="center" shrinkToFit="1"/>
    </xf>
    <xf numFmtId="0" fontId="9" fillId="5" borderId="16" xfId="8" applyFont="1" applyFill="1" applyBorder="1" applyAlignment="1">
      <alignment horizontal="center" vertical="center" shrinkToFit="1"/>
    </xf>
    <xf numFmtId="0" fontId="9" fillId="5" borderId="16" xfId="8" applyFont="1" applyFill="1" applyBorder="1" applyAlignment="1">
      <alignment vertical="center" shrinkToFit="1"/>
    </xf>
    <xf numFmtId="176" fontId="9" fillId="5" borderId="16" xfId="8" applyNumberFormat="1" applyFont="1" applyFill="1" applyBorder="1" applyAlignment="1">
      <alignment vertical="center" shrinkToFit="1"/>
    </xf>
    <xf numFmtId="0" fontId="9" fillId="5" borderId="15" xfId="8" applyFont="1" applyFill="1" applyBorder="1" applyAlignment="1">
      <alignment vertical="center" shrinkToFit="1"/>
    </xf>
    <xf numFmtId="0" fontId="9" fillId="5" borderId="17" xfId="8" applyFont="1" applyFill="1" applyBorder="1" applyAlignment="1">
      <alignment vertical="center" shrinkToFit="1"/>
    </xf>
    <xf numFmtId="179" fontId="9" fillId="5" borderId="16" xfId="8" applyNumberFormat="1" applyFont="1" applyFill="1" applyBorder="1" applyAlignment="1">
      <alignment vertical="center" shrinkToFit="1"/>
    </xf>
    <xf numFmtId="178" fontId="9" fillId="6" borderId="19" xfId="8" applyNumberFormat="1" applyFont="1" applyFill="1" applyBorder="1" applyAlignment="1">
      <alignment vertical="center" shrinkToFit="1"/>
    </xf>
    <xf numFmtId="0" fontId="12" fillId="0" borderId="13" xfId="8" applyFont="1" applyBorder="1" applyAlignment="1">
      <alignment horizontal="center" vertical="center"/>
    </xf>
    <xf numFmtId="0" fontId="12" fillId="0" borderId="13" xfId="8" applyFont="1" applyBorder="1">
      <alignment vertical="center"/>
    </xf>
    <xf numFmtId="38" fontId="9" fillId="0" borderId="13" xfId="1" applyFont="1" applyBorder="1" applyAlignment="1">
      <alignment vertical="center"/>
    </xf>
    <xf numFmtId="178" fontId="9" fillId="0" borderId="23" xfId="8" applyNumberFormat="1" applyFont="1" applyBorder="1" applyAlignment="1">
      <alignment vertical="center" shrinkToFit="1"/>
    </xf>
    <xf numFmtId="0" fontId="9" fillId="0" borderId="52" xfId="8" applyFont="1" applyBorder="1" applyAlignment="1">
      <alignment vertical="center" shrinkToFit="1"/>
    </xf>
    <xf numFmtId="0" fontId="12" fillId="0" borderId="2" xfId="8" applyFont="1" applyBorder="1" applyAlignment="1">
      <alignment horizontal="center" vertical="center"/>
    </xf>
    <xf numFmtId="0" fontId="12" fillId="0" borderId="3" xfId="8" applyFont="1" applyBorder="1">
      <alignment vertical="center"/>
    </xf>
    <xf numFmtId="179" fontId="9" fillId="0" borderId="13" xfId="1" applyNumberFormat="1" applyFont="1" applyBorder="1" applyAlignment="1">
      <alignment vertical="center"/>
    </xf>
    <xf numFmtId="0" fontId="12" fillId="0" borderId="10" xfId="8" applyFont="1" applyBorder="1">
      <alignment vertical="center"/>
    </xf>
    <xf numFmtId="38" fontId="9" fillId="0" borderId="10" xfId="1" applyFont="1" applyBorder="1" applyAlignment="1">
      <alignment vertical="center"/>
    </xf>
    <xf numFmtId="0" fontId="12" fillId="0" borderId="50" xfId="8" applyFont="1" applyBorder="1">
      <alignment vertical="center"/>
    </xf>
    <xf numFmtId="0" fontId="19" fillId="0" borderId="11" xfId="8" applyFont="1" applyBorder="1" applyAlignment="1">
      <alignment vertical="center" shrinkToFit="1"/>
    </xf>
    <xf numFmtId="0" fontId="12" fillId="0" borderId="10" xfId="8" applyFont="1" applyBorder="1" applyAlignment="1">
      <alignment vertical="center" shrinkToFit="1"/>
    </xf>
    <xf numFmtId="38" fontId="9" fillId="0" borderId="26" xfId="1" applyFont="1" applyBorder="1" applyAlignment="1">
      <alignment vertical="center"/>
    </xf>
    <xf numFmtId="0" fontId="9" fillId="5" borderId="18" xfId="8" applyFont="1" applyFill="1" applyBorder="1" applyAlignment="1">
      <alignment horizontal="center" vertical="center" shrinkToFit="1"/>
    </xf>
    <xf numFmtId="0" fontId="9" fillId="0" borderId="24" xfId="8" applyFont="1" applyBorder="1" applyAlignment="1">
      <alignment horizontal="center" vertical="center" shrinkToFit="1"/>
    </xf>
    <xf numFmtId="0" fontId="9" fillId="0" borderId="2" xfId="8" applyFont="1" applyBorder="1" applyAlignment="1">
      <alignment vertical="center" shrinkToFit="1"/>
    </xf>
    <xf numFmtId="0" fontId="12" fillId="0" borderId="22" xfId="8" applyFont="1" applyBorder="1" applyAlignment="1">
      <alignment horizontal="center" vertical="center"/>
    </xf>
    <xf numFmtId="0" fontId="12" fillId="0" borderId="21" xfId="8" applyFont="1" applyBorder="1">
      <alignment vertical="center"/>
    </xf>
    <xf numFmtId="0" fontId="12" fillId="0" borderId="11" xfId="8" applyFont="1" applyBorder="1" applyAlignment="1">
      <alignment vertical="center" shrinkToFit="1"/>
    </xf>
    <xf numFmtId="0" fontId="9" fillId="0" borderId="50" xfId="8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20" fillId="0" borderId="11" xfId="8" applyFont="1" applyBorder="1" applyAlignment="1">
      <alignment vertical="center" shrinkToFit="1"/>
    </xf>
    <xf numFmtId="0" fontId="21" fillId="0" borderId="0" xfId="8" applyFont="1">
      <alignment vertical="center"/>
    </xf>
    <xf numFmtId="0" fontId="19" fillId="0" borderId="11" xfId="8" applyFont="1" applyBorder="1">
      <alignment vertical="center"/>
    </xf>
    <xf numFmtId="0" fontId="22" fillId="0" borderId="11" xfId="8" applyFont="1" applyBorder="1">
      <alignment vertical="center"/>
    </xf>
    <xf numFmtId="0" fontId="19" fillId="0" borderId="10" xfId="8" applyFont="1" applyBorder="1">
      <alignment vertical="center"/>
    </xf>
    <xf numFmtId="0" fontId="9" fillId="0" borderId="10" xfId="0" applyFont="1" applyBorder="1" applyAlignment="1">
      <alignment vertical="center"/>
    </xf>
    <xf numFmtId="179" fontId="9" fillId="5" borderId="18" xfId="8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12" fillId="0" borderId="2" xfId="8" applyFont="1" applyBorder="1">
      <alignment vertical="center"/>
    </xf>
    <xf numFmtId="179" fontId="9" fillId="0" borderId="0" xfId="1" applyNumberFormat="1" applyFont="1" applyBorder="1" applyAlignment="1">
      <alignment vertical="center"/>
    </xf>
    <xf numFmtId="179" fontId="9" fillId="0" borderId="12" xfId="1" applyNumberFormat="1" applyFont="1" applyBorder="1" applyAlignment="1">
      <alignment vertical="center"/>
    </xf>
    <xf numFmtId="0" fontId="23" fillId="0" borderId="11" xfId="8" applyFont="1" applyBorder="1" applyAlignment="1">
      <alignment vertical="center" shrinkToFit="1"/>
    </xf>
    <xf numFmtId="0" fontId="9" fillId="3" borderId="10" xfId="8" applyFont="1" applyFill="1" applyBorder="1" applyAlignment="1">
      <alignment horizontal="center" vertical="center" shrinkToFit="1"/>
    </xf>
    <xf numFmtId="0" fontId="9" fillId="3" borderId="11" xfId="8" applyFont="1" applyFill="1" applyBorder="1" applyAlignment="1">
      <alignment vertical="center" shrinkToFit="1"/>
    </xf>
    <xf numFmtId="0" fontId="9" fillId="5" borderId="25" xfId="8" applyFont="1" applyFill="1" applyBorder="1" applyAlignment="1">
      <alignment vertical="center" shrinkToFit="1"/>
    </xf>
    <xf numFmtId="0" fontId="9" fillId="5" borderId="26" xfId="8" applyFont="1" applyFill="1" applyBorder="1" applyAlignment="1">
      <alignment horizontal="center" vertical="center" shrinkToFit="1"/>
    </xf>
    <xf numFmtId="0" fontId="12" fillId="0" borderId="13" xfId="8" applyFont="1" applyBorder="1" applyAlignment="1">
      <alignment vertical="center" shrinkToFit="1"/>
    </xf>
    <xf numFmtId="0" fontId="9" fillId="0" borderId="53" xfId="0" applyFont="1" applyBorder="1" applyAlignment="1">
      <alignment vertical="center"/>
    </xf>
    <xf numFmtId="0" fontId="12" fillId="0" borderId="26" xfId="8" applyFont="1" applyBorder="1" applyAlignment="1">
      <alignment horizontal="center" vertical="center"/>
    </xf>
    <xf numFmtId="0" fontId="12" fillId="0" borderId="51" xfId="8" applyFont="1" applyBorder="1" applyAlignment="1">
      <alignment vertical="center" shrinkToFit="1"/>
    </xf>
    <xf numFmtId="0" fontId="9" fillId="5" borderId="35" xfId="8" applyFont="1" applyFill="1" applyBorder="1" applyAlignment="1">
      <alignment horizontal="center" vertical="center" shrinkToFit="1"/>
    </xf>
    <xf numFmtId="0" fontId="9" fillId="5" borderId="35" xfId="8" applyFont="1" applyFill="1" applyBorder="1" applyAlignment="1">
      <alignment vertical="center" shrinkToFit="1"/>
    </xf>
    <xf numFmtId="176" fontId="9" fillId="5" borderId="35" xfId="8" applyNumberFormat="1" applyFont="1" applyFill="1" applyBorder="1" applyAlignment="1">
      <alignment vertical="center" shrinkToFit="1"/>
    </xf>
    <xf numFmtId="178" fontId="9" fillId="6" borderId="36" xfId="8" applyNumberFormat="1" applyFont="1" applyFill="1" applyBorder="1" applyAlignment="1">
      <alignment vertical="center" shrinkToFit="1"/>
    </xf>
    <xf numFmtId="0" fontId="9" fillId="0" borderId="0" xfId="8" applyFont="1" applyAlignment="1">
      <alignment horizontal="center" vertical="center" shrinkToFit="1"/>
    </xf>
    <xf numFmtId="181" fontId="9" fillId="0" borderId="0" xfId="8" applyNumberFormat="1" applyFont="1" applyAlignment="1">
      <alignment vertical="center" shrinkToFit="1"/>
    </xf>
    <xf numFmtId="178" fontId="9" fillId="0" borderId="0" xfId="8" applyNumberFormat="1" applyFont="1" applyAlignment="1">
      <alignment vertical="center" shrinkToFit="1"/>
    </xf>
    <xf numFmtId="181" fontId="12" fillId="0" borderId="0" xfId="8" applyNumberFormat="1" applyFo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9" fontId="12" fillId="0" borderId="0" xfId="8" applyNumberFormat="1" applyFont="1">
      <alignment vertical="center"/>
    </xf>
    <xf numFmtId="0" fontId="1" fillId="0" borderId="0" xfId="8" applyAlignment="1">
      <alignment horizontal="center" vertical="center"/>
    </xf>
    <xf numFmtId="179" fontId="1" fillId="0" borderId="0" xfId="8" applyNumberFormat="1">
      <alignment vertical="center"/>
    </xf>
    <xf numFmtId="0" fontId="5" fillId="0" borderId="0" xfId="9" applyFo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vertical="center" shrinkToFit="1"/>
    </xf>
    <xf numFmtId="179" fontId="8" fillId="0" borderId="0" xfId="9" applyNumberFormat="1" applyFont="1" applyAlignment="1">
      <alignment vertical="center" shrinkToFit="1"/>
    </xf>
    <xf numFmtId="0" fontId="8" fillId="0" borderId="0" xfId="9" applyFont="1" applyAlignment="1">
      <alignment horizontal="right" vertical="center"/>
    </xf>
    <xf numFmtId="0" fontId="12" fillId="0" borderId="0" xfId="9" applyFont="1">
      <alignment vertical="center"/>
    </xf>
    <xf numFmtId="0" fontId="12" fillId="0" borderId="0" xfId="9" applyFont="1" applyAlignment="1">
      <alignment horizontal="center" vertical="center"/>
    </xf>
    <xf numFmtId="179" fontId="12" fillId="0" borderId="0" xfId="9" applyNumberFormat="1" applyFont="1">
      <alignment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vertical="center" shrinkToFit="1"/>
    </xf>
    <xf numFmtId="179" fontId="9" fillId="0" borderId="0" xfId="9" applyNumberFormat="1" applyFont="1" applyAlignment="1">
      <alignment vertical="center" shrinkToFit="1"/>
    </xf>
    <xf numFmtId="0" fontId="9" fillId="0" borderId="0" xfId="9" applyFont="1" applyAlignment="1">
      <alignment horizontal="right" vertical="center"/>
    </xf>
    <xf numFmtId="0" fontId="8" fillId="0" borderId="0" xfId="9" applyFont="1">
      <alignment vertical="center"/>
    </xf>
    <xf numFmtId="179" fontId="9" fillId="0" borderId="0" xfId="9" applyNumberFormat="1" applyFont="1">
      <alignment vertical="center"/>
    </xf>
    <xf numFmtId="0" fontId="9" fillId="0" borderId="39" xfId="9" applyFont="1" applyBorder="1" applyAlignment="1">
      <alignment vertical="center" shrinkToFit="1"/>
    </xf>
    <xf numFmtId="0" fontId="9" fillId="0" borderId="42" xfId="9" applyFont="1" applyBorder="1" applyAlignment="1">
      <alignment horizontal="center" vertical="center" shrinkToFit="1"/>
    </xf>
    <xf numFmtId="0" fontId="9" fillId="0" borderId="42" xfId="9" applyFont="1" applyBorder="1" applyAlignment="1">
      <alignment vertical="center" shrinkToFit="1"/>
    </xf>
    <xf numFmtId="179" fontId="9" fillId="0" borderId="42" xfId="9" applyNumberFormat="1" applyFont="1" applyBorder="1" applyAlignment="1">
      <alignment horizontal="center" vertical="center" shrinkToFit="1"/>
    </xf>
    <xf numFmtId="0" fontId="9" fillId="0" borderId="41" xfId="9" applyFont="1" applyBorder="1" applyAlignment="1">
      <alignment horizontal="center" vertical="center"/>
    </xf>
    <xf numFmtId="179" fontId="8" fillId="2" borderId="13" xfId="9" applyNumberFormat="1" applyFont="1" applyFill="1" applyBorder="1" applyAlignment="1">
      <alignment horizontal="right" vertical="center" shrinkToFit="1"/>
    </xf>
    <xf numFmtId="178" fontId="8" fillId="8" borderId="23" xfId="9" applyNumberFormat="1" applyFont="1" applyFill="1" applyBorder="1" applyAlignment="1">
      <alignment vertical="center" shrinkToFit="1"/>
    </xf>
    <xf numFmtId="0" fontId="15" fillId="0" borderId="0" xfId="9" applyFont="1">
      <alignment vertical="center"/>
    </xf>
    <xf numFmtId="0" fontId="9" fillId="0" borderId="32" xfId="9" applyFont="1" applyBorder="1" applyAlignment="1">
      <alignment horizontal="center" vertical="center" shrinkToFit="1"/>
    </xf>
    <xf numFmtId="0" fontId="9" fillId="0" borderId="33" xfId="9" applyFont="1" applyBorder="1" applyAlignment="1">
      <alignment horizontal="center" vertical="center" shrinkToFit="1"/>
    </xf>
    <xf numFmtId="179" fontId="9" fillId="0" borderId="33" xfId="9" applyNumberFormat="1" applyFont="1" applyBorder="1" applyAlignment="1">
      <alignment horizontal="center" vertical="center" shrinkToFit="1"/>
    </xf>
    <xf numFmtId="178" fontId="9" fillId="0" borderId="49" xfId="9" applyNumberFormat="1" applyFont="1" applyBorder="1" applyAlignment="1">
      <alignment horizontal="right" vertical="center" shrinkToFit="1"/>
    </xf>
    <xf numFmtId="0" fontId="9" fillId="0" borderId="48" xfId="9" applyFont="1" applyBorder="1" applyAlignment="1">
      <alignment horizontal="center" vertical="center" shrinkToFit="1"/>
    </xf>
    <xf numFmtId="178" fontId="9" fillId="0" borderId="49" xfId="9" applyNumberFormat="1" applyFont="1" applyBorder="1" applyAlignment="1">
      <alignment vertical="center" shrinkToFit="1"/>
    </xf>
    <xf numFmtId="0" fontId="9" fillId="0" borderId="25" xfId="9" applyFont="1" applyBorder="1" applyAlignment="1">
      <alignment vertical="center" shrinkToFit="1"/>
    </xf>
    <xf numFmtId="0" fontId="12" fillId="0" borderId="10" xfId="9" applyFont="1" applyBorder="1" applyAlignment="1">
      <alignment horizontal="center" vertical="center"/>
    </xf>
    <xf numFmtId="0" fontId="12" fillId="0" borderId="10" xfId="9" applyFont="1" applyBorder="1">
      <alignment vertical="center"/>
    </xf>
    <xf numFmtId="178" fontId="9" fillId="0" borderId="14" xfId="9" applyNumberFormat="1" applyFont="1" applyBorder="1" applyAlignment="1">
      <alignment vertical="center" shrinkToFit="1"/>
    </xf>
    <xf numFmtId="0" fontId="9" fillId="0" borderId="50" xfId="9" applyFont="1" applyBorder="1" applyAlignment="1">
      <alignment vertical="center" shrinkToFit="1"/>
    </xf>
    <xf numFmtId="0" fontId="1" fillId="0" borderId="0" xfId="9">
      <alignment vertical="center"/>
    </xf>
    <xf numFmtId="0" fontId="9" fillId="3" borderId="10" xfId="9" applyFont="1" applyFill="1" applyBorder="1" applyAlignment="1">
      <alignment horizontal="center" vertical="center" shrinkToFit="1"/>
    </xf>
    <xf numFmtId="0" fontId="9" fillId="3" borderId="10" xfId="9" applyFont="1" applyFill="1" applyBorder="1" applyAlignment="1">
      <alignment vertical="center" shrinkToFit="1"/>
    </xf>
    <xf numFmtId="179" fontId="9" fillId="3" borderId="10" xfId="9" applyNumberFormat="1" applyFont="1" applyFill="1" applyBorder="1" applyAlignment="1">
      <alignment vertical="center" shrinkToFit="1"/>
    </xf>
    <xf numFmtId="178" fontId="9" fillId="4" borderId="14" xfId="9" applyNumberFormat="1" applyFont="1" applyFill="1" applyBorder="1" applyAlignment="1">
      <alignment vertical="center" shrinkToFit="1"/>
    </xf>
    <xf numFmtId="0" fontId="9" fillId="0" borderId="20" xfId="9" applyFont="1" applyBorder="1" applyAlignment="1">
      <alignment vertical="center" shrinkToFit="1"/>
    </xf>
    <xf numFmtId="0" fontId="9" fillId="5" borderId="15" xfId="9" applyFont="1" applyFill="1" applyBorder="1" applyAlignment="1">
      <alignment vertical="center" shrinkToFit="1"/>
    </xf>
    <xf numFmtId="0" fontId="9" fillId="5" borderId="16" xfId="9" applyFont="1" applyFill="1" applyBorder="1" applyAlignment="1">
      <alignment horizontal="center" vertical="center" shrinkToFit="1"/>
    </xf>
    <xf numFmtId="0" fontId="9" fillId="5" borderId="16" xfId="9" applyFont="1" applyFill="1" applyBorder="1" applyAlignment="1">
      <alignment vertical="center" shrinkToFit="1"/>
    </xf>
    <xf numFmtId="179" fontId="9" fillId="5" borderId="16" xfId="9" applyNumberFormat="1" applyFont="1" applyFill="1" applyBorder="1" applyAlignment="1">
      <alignment vertical="center" shrinkToFit="1"/>
    </xf>
    <xf numFmtId="178" fontId="9" fillId="6" borderId="19" xfId="9" applyNumberFormat="1" applyFont="1" applyFill="1" applyBorder="1" applyAlignment="1">
      <alignment vertical="center" shrinkToFit="1"/>
    </xf>
    <xf numFmtId="0" fontId="12" fillId="0" borderId="13" xfId="9" applyFont="1" applyBorder="1" applyAlignment="1">
      <alignment horizontal="center" vertical="center"/>
    </xf>
    <xf numFmtId="0" fontId="12" fillId="0" borderId="2" xfId="9" applyFont="1" applyBorder="1">
      <alignment vertical="center"/>
    </xf>
    <xf numFmtId="0" fontId="12" fillId="0" borderId="28" xfId="9" applyFont="1" applyBorder="1" applyAlignment="1">
      <alignment horizontal="center" vertical="center"/>
    </xf>
    <xf numFmtId="0" fontId="12" fillId="0" borderId="28" xfId="9" applyFont="1" applyBorder="1">
      <alignment vertical="center"/>
    </xf>
    <xf numFmtId="179" fontId="9" fillId="0" borderId="28" xfId="1" applyNumberFormat="1" applyFont="1" applyBorder="1" applyAlignment="1">
      <alignment vertical="center"/>
    </xf>
    <xf numFmtId="0" fontId="12" fillId="0" borderId="13" xfId="9" applyFont="1" applyBorder="1">
      <alignment vertical="center"/>
    </xf>
    <xf numFmtId="178" fontId="9" fillId="0" borderId="23" xfId="9" applyNumberFormat="1" applyFont="1" applyBorder="1" applyAlignment="1">
      <alignment vertical="center" shrinkToFit="1"/>
    </xf>
    <xf numFmtId="0" fontId="12" fillId="0" borderId="54" xfId="9" applyFont="1" applyBorder="1" applyAlignment="1">
      <alignment horizontal="center" vertical="center"/>
    </xf>
    <xf numFmtId="0" fontId="9" fillId="0" borderId="28" xfId="9" applyFont="1" applyBorder="1" applyAlignment="1">
      <alignment vertical="center" shrinkToFit="1"/>
    </xf>
    <xf numFmtId="178" fontId="9" fillId="0" borderId="27" xfId="9" applyNumberFormat="1" applyFont="1" applyBorder="1" applyAlignment="1">
      <alignment vertical="center" shrinkToFit="1"/>
    </xf>
    <xf numFmtId="0" fontId="9" fillId="0" borderId="10" xfId="9" applyFont="1" applyBorder="1" applyAlignment="1">
      <alignment vertical="center" shrinkToFit="1"/>
    </xf>
    <xf numFmtId="0" fontId="9" fillId="5" borderId="25" xfId="9" applyFont="1" applyFill="1" applyBorder="1" applyAlignment="1">
      <alignment vertical="center" shrinkToFit="1"/>
    </xf>
    <xf numFmtId="0" fontId="9" fillId="0" borderId="52" xfId="9" applyFont="1" applyBorder="1" applyAlignment="1">
      <alignment vertical="center" shrinkToFit="1"/>
    </xf>
    <xf numFmtId="181" fontId="12" fillId="0" borderId="13" xfId="9" applyNumberFormat="1" applyFont="1" applyBorder="1">
      <alignment vertical="center"/>
    </xf>
    <xf numFmtId="0" fontId="12" fillId="0" borderId="26" xfId="9" applyFont="1" applyBorder="1">
      <alignment vertical="center"/>
    </xf>
    <xf numFmtId="179" fontId="9" fillId="0" borderId="0" xfId="1" applyNumberFormat="1" applyFont="1" applyAlignment="1">
      <alignment vertical="center"/>
    </xf>
    <xf numFmtId="181" fontId="12" fillId="0" borderId="10" xfId="9" applyNumberFormat="1" applyFont="1" applyBorder="1">
      <alignment vertical="center"/>
    </xf>
    <xf numFmtId="0" fontId="1" fillId="0" borderId="0" xfId="9" applyAlignment="1">
      <alignment horizontal="center" vertical="center"/>
    </xf>
    <xf numFmtId="178" fontId="9" fillId="0" borderId="0" xfId="9" applyNumberFormat="1" applyFont="1" applyAlignment="1">
      <alignment vertical="center" shrinkToFit="1"/>
    </xf>
    <xf numFmtId="0" fontId="9" fillId="0" borderId="13" xfId="9" applyFont="1" applyBorder="1" applyAlignment="1">
      <alignment horizontal="center" vertical="center" shrinkToFit="1"/>
    </xf>
    <xf numFmtId="0" fontId="9" fillId="0" borderId="13" xfId="9" applyFont="1" applyBorder="1" applyAlignment="1">
      <alignment vertical="center" shrinkToFit="1"/>
    </xf>
    <xf numFmtId="0" fontId="9" fillId="0" borderId="0" xfId="9" applyFont="1" applyAlignment="1">
      <alignment horizontal="center" vertical="center" shrinkToFit="1"/>
    </xf>
    <xf numFmtId="0" fontId="9" fillId="0" borderId="13" xfId="0" applyFont="1" applyBorder="1" applyAlignment="1">
      <alignment vertical="center"/>
    </xf>
    <xf numFmtId="0" fontId="15" fillId="0" borderId="0" xfId="9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9" applyFont="1">
      <alignment vertical="center"/>
    </xf>
    <xf numFmtId="179" fontId="9" fillId="0" borderId="10" xfId="9" applyNumberFormat="1" applyFont="1" applyBorder="1" applyAlignment="1">
      <alignment horizontal="center" vertical="center" shrinkToFit="1"/>
    </xf>
    <xf numFmtId="0" fontId="9" fillId="0" borderId="55" xfId="9" applyFont="1" applyBorder="1" applyAlignment="1">
      <alignment horizontal="center" vertical="center" shrinkToFit="1"/>
    </xf>
    <xf numFmtId="179" fontId="9" fillId="0" borderId="55" xfId="9" applyNumberFormat="1" applyFont="1" applyBorder="1" applyAlignment="1">
      <alignment horizontal="center" vertical="center" shrinkToFit="1"/>
    </xf>
    <xf numFmtId="0" fontId="12" fillId="0" borderId="11" xfId="9" applyFont="1" applyBorder="1">
      <alignment vertical="center"/>
    </xf>
    <xf numFmtId="0" fontId="12" fillId="0" borderId="10" xfId="0" applyFont="1" applyBorder="1" applyAlignment="1">
      <alignment vertical="center"/>
    </xf>
    <xf numFmtId="0" fontId="12" fillId="0" borderId="26" xfId="9" applyFont="1" applyBorder="1" applyAlignment="1">
      <alignment horizontal="center" vertical="center"/>
    </xf>
    <xf numFmtId="179" fontId="9" fillId="0" borderId="26" xfId="1" applyNumberFormat="1" applyFont="1" applyBorder="1" applyAlignment="1">
      <alignment vertical="center"/>
    </xf>
    <xf numFmtId="179" fontId="9" fillId="0" borderId="2" xfId="1" applyNumberFormat="1" applyFont="1" applyBorder="1" applyAlignment="1">
      <alignment vertical="center"/>
    </xf>
    <xf numFmtId="0" fontId="9" fillId="0" borderId="26" xfId="9" applyFont="1" applyBorder="1" applyAlignment="1">
      <alignment vertical="center" shrinkToFit="1"/>
    </xf>
    <xf numFmtId="179" fontId="9" fillId="0" borderId="2" xfId="9" applyNumberFormat="1" applyFont="1" applyBorder="1" applyAlignment="1">
      <alignment vertical="center" shrinkToFit="1"/>
    </xf>
    <xf numFmtId="0" fontId="12" fillId="0" borderId="50" xfId="9" applyFont="1" applyBorder="1">
      <alignment vertical="center"/>
    </xf>
    <xf numFmtId="0" fontId="9" fillId="0" borderId="26" xfId="9" applyFont="1" applyBorder="1" applyAlignment="1">
      <alignment horizontal="center" vertical="center" shrinkToFit="1"/>
    </xf>
    <xf numFmtId="179" fontId="9" fillId="0" borderId="26" xfId="9" applyNumberFormat="1" applyFont="1" applyBorder="1" applyAlignment="1">
      <alignment vertical="center" shrinkToFit="1"/>
    </xf>
    <xf numFmtId="0" fontId="9" fillId="7" borderId="16" xfId="9" applyFont="1" applyFill="1" applyBorder="1" applyAlignment="1">
      <alignment vertical="center" shrinkToFit="1"/>
    </xf>
    <xf numFmtId="0" fontId="21" fillId="0" borderId="0" xfId="9" applyFont="1">
      <alignment vertical="center"/>
    </xf>
    <xf numFmtId="179" fontId="9" fillId="5" borderId="26" xfId="9" applyNumberFormat="1" applyFont="1" applyFill="1" applyBorder="1" applyAlignment="1">
      <alignment vertical="center" shrinkToFit="1"/>
    </xf>
    <xf numFmtId="0" fontId="12" fillId="0" borderId="13" xfId="0" applyFont="1" applyBorder="1" applyAlignment="1">
      <alignment vertical="center"/>
    </xf>
    <xf numFmtId="178" fontId="9" fillId="0" borderId="56" xfId="9" applyNumberFormat="1" applyFont="1" applyBorder="1" applyAlignment="1">
      <alignment vertical="center" shrinkToFit="1"/>
    </xf>
    <xf numFmtId="0" fontId="1" fillId="0" borderId="57" xfId="9" applyBorder="1">
      <alignment vertical="center"/>
    </xf>
    <xf numFmtId="0" fontId="12" fillId="0" borderId="57" xfId="0" applyFont="1" applyBorder="1" applyAlignment="1">
      <alignment horizontal="center" vertical="center"/>
    </xf>
    <xf numFmtId="0" fontId="12" fillId="0" borderId="57" xfId="0" applyFont="1" applyBorder="1" applyAlignment="1">
      <alignment vertical="center"/>
    </xf>
    <xf numFmtId="179" fontId="12" fillId="0" borderId="57" xfId="0" applyNumberFormat="1" applyFont="1" applyBorder="1" applyAlignment="1">
      <alignment vertical="center"/>
    </xf>
    <xf numFmtId="178" fontId="9" fillId="0" borderId="57" xfId="9" applyNumberFormat="1" applyFont="1" applyBorder="1" applyAlignment="1">
      <alignment vertical="center" shrinkToFit="1"/>
    </xf>
    <xf numFmtId="178" fontId="9" fillId="4" borderId="49" xfId="9" applyNumberFormat="1" applyFont="1" applyFill="1" applyBorder="1" applyAlignment="1">
      <alignment vertical="center" shrinkToFit="1"/>
    </xf>
    <xf numFmtId="0" fontId="12" fillId="0" borderId="2" xfId="9" applyFont="1" applyBorder="1" applyAlignment="1">
      <alignment horizontal="center" vertical="center"/>
    </xf>
    <xf numFmtId="178" fontId="9" fillId="0" borderId="8" xfId="9" applyNumberFormat="1" applyFont="1" applyBorder="1" applyAlignment="1">
      <alignment vertical="center" shrinkToFit="1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9" fontId="9" fillId="9" borderId="16" xfId="9" applyNumberFormat="1" applyFont="1" applyFill="1" applyBorder="1" applyAlignment="1">
      <alignment vertical="center" shrinkToFit="1"/>
    </xf>
    <xf numFmtId="178" fontId="9" fillId="9" borderId="19" xfId="9" applyNumberFormat="1" applyFont="1" applyFill="1" applyBorder="1" applyAlignment="1">
      <alignment vertical="center" shrinkToFit="1"/>
    </xf>
    <xf numFmtId="179" fontId="9" fillId="0" borderId="24" xfId="1" applyNumberFormat="1" applyFont="1" applyBorder="1" applyAlignment="1">
      <alignment vertical="center"/>
    </xf>
    <xf numFmtId="0" fontId="12" fillId="0" borderId="11" xfId="9" applyFont="1" applyBorder="1" applyAlignment="1">
      <alignment vertical="center" shrinkToFit="1"/>
    </xf>
    <xf numFmtId="0" fontId="12" fillId="0" borderId="13" xfId="9" applyFont="1" applyBorder="1" applyAlignment="1">
      <alignment vertical="center" shrinkToFit="1"/>
    </xf>
    <xf numFmtId="0" fontId="12" fillId="0" borderId="10" xfId="9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38" fontId="0" fillId="0" borderId="0" xfId="1" applyFont="1" applyAlignment="1"/>
    <xf numFmtId="0" fontId="10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0" fontId="12" fillId="0" borderId="26" xfId="9" applyFont="1" applyBorder="1" applyAlignment="1">
      <alignment vertical="center" shrinkToFit="1"/>
    </xf>
    <xf numFmtId="179" fontId="9" fillId="0" borderId="11" xfId="1" applyNumberFormat="1" applyFont="1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12" fillId="0" borderId="58" xfId="9" applyFont="1" applyBorder="1">
      <alignment vertical="center"/>
    </xf>
    <xf numFmtId="0" fontId="23" fillId="0" borderId="10" xfId="9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 shrinkToFit="1"/>
    </xf>
    <xf numFmtId="0" fontId="8" fillId="2" borderId="47" xfId="8" applyFont="1" applyFill="1" applyBorder="1" applyAlignment="1">
      <alignment horizontal="center" vertical="center" shrinkToFit="1"/>
    </xf>
    <xf numFmtId="0" fontId="8" fillId="2" borderId="20" xfId="8" applyFont="1" applyFill="1" applyBorder="1" applyAlignment="1">
      <alignment horizontal="center" vertical="center" shrinkToFit="1"/>
    </xf>
    <xf numFmtId="0" fontId="8" fillId="2" borderId="13" xfId="8" applyFont="1" applyFill="1" applyBorder="1" applyAlignment="1">
      <alignment horizontal="center" vertical="center" shrinkToFit="1"/>
    </xf>
    <xf numFmtId="0" fontId="8" fillId="2" borderId="20" xfId="9" applyFont="1" applyFill="1" applyBorder="1" applyAlignment="1">
      <alignment horizontal="center" vertical="center" shrinkToFit="1"/>
    </xf>
    <xf numFmtId="0" fontId="8" fillId="2" borderId="13" xfId="9" applyFont="1" applyFill="1" applyBorder="1" applyAlignment="1">
      <alignment horizontal="center" vertical="center" shrinkToFit="1"/>
    </xf>
    <xf numFmtId="0" fontId="8" fillId="2" borderId="43" xfId="9" applyFont="1" applyFill="1" applyBorder="1" applyAlignment="1">
      <alignment horizontal="center" vertical="center" shrinkToFit="1"/>
    </xf>
    <xf numFmtId="0" fontId="8" fillId="2" borderId="47" xfId="9" applyFont="1" applyFill="1" applyBorder="1" applyAlignment="1">
      <alignment horizontal="center" vertical="center" shrinkToFit="1"/>
    </xf>
  </cellXfs>
  <cellStyles count="10">
    <cellStyle name="パーセント" xfId="2" builtinId="5"/>
    <cellStyle name="桁区切り" xfId="1" builtinId="6"/>
    <cellStyle name="標準" xfId="0" builtinId="0"/>
    <cellStyle name="標準 2" xfId="6" xr:uid="{21DB2B23-8990-4986-A526-453F44B44DFB}"/>
    <cellStyle name="標準 3 2 2 3" xfId="3" xr:uid="{00000000-0005-0000-0000-000003000000}"/>
    <cellStyle name="標準 3 2 2 3 2" xfId="4" xr:uid="{00000000-0005-0000-0000-000004000000}"/>
    <cellStyle name="標準 3 2 2 3 2 2" xfId="7" xr:uid="{6157C897-5FD9-4157-860D-1B622B134642}"/>
    <cellStyle name="標準 3 2 2 3 2 2 2" xfId="9" xr:uid="{336F42C3-FADB-4A7F-807E-E916135A8A09}"/>
    <cellStyle name="標準 3 2 2 3 3" xfId="5" xr:uid="{AA340027-609F-44C2-ACEC-3A970DDED9CE}"/>
    <cellStyle name="標準 3 2 2 3 3 2" xfId="8" xr:uid="{BC7B45D0-5C78-442B-9F75-AA6536D9C995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B4F5-BA2B-4505-BAB2-6FC8919F5EB9}">
  <sheetPr>
    <tabColor rgb="FFCCFFCC"/>
    <pageSetUpPr fitToPage="1"/>
  </sheetPr>
  <dimension ref="A1:M250"/>
  <sheetViews>
    <sheetView tabSelected="1" workbookViewId="0">
      <selection activeCell="D73" sqref="D73"/>
    </sheetView>
  </sheetViews>
  <sheetFormatPr defaultRowHeight="18.75" x14ac:dyDescent="0.4"/>
  <cols>
    <col min="1" max="1" width="9" customWidth="1"/>
    <col min="3" max="3" width="17.5" customWidth="1"/>
    <col min="4" max="5" width="12.125" customWidth="1"/>
    <col min="8" max="9" width="12.125" customWidth="1"/>
  </cols>
  <sheetData>
    <row r="1" spans="1:13" s="7" customFormat="1" ht="21.75" customHeight="1" x14ac:dyDescent="0.4">
      <c r="A1" s="1" t="s">
        <v>302</v>
      </c>
      <c r="B1" s="2"/>
      <c r="C1" s="3"/>
      <c r="D1" s="45"/>
      <c r="E1" s="41"/>
      <c r="F1" s="5"/>
      <c r="G1" s="5"/>
      <c r="H1" s="6"/>
      <c r="I1" s="6"/>
      <c r="J1" s="5"/>
      <c r="K1" s="6"/>
      <c r="L1" s="6"/>
      <c r="M1" s="6"/>
    </row>
    <row r="2" spans="1:13" s="7" customFormat="1" ht="15.75" customHeight="1" x14ac:dyDescent="0.4">
      <c r="A2" s="4"/>
      <c r="B2" s="2"/>
      <c r="C2" s="3"/>
      <c r="D2" s="45"/>
      <c r="E2" s="41"/>
      <c r="F2" s="5"/>
      <c r="G2" s="5"/>
      <c r="H2" s="6"/>
      <c r="I2" s="6"/>
      <c r="J2" s="5"/>
      <c r="K2" s="6"/>
      <c r="L2" s="6"/>
      <c r="M2" s="6"/>
    </row>
    <row r="3" spans="1:13" s="7" customFormat="1" ht="15.75" customHeight="1" x14ac:dyDescent="0.4">
      <c r="A3" s="6" t="s">
        <v>0</v>
      </c>
      <c r="B3" s="8"/>
      <c r="C3" s="3"/>
      <c r="D3" s="45"/>
      <c r="E3" s="41"/>
      <c r="F3" s="5"/>
      <c r="G3" s="5"/>
      <c r="H3" s="6"/>
      <c r="I3" s="6"/>
      <c r="J3" s="5"/>
      <c r="K3" s="6"/>
      <c r="L3" s="6"/>
      <c r="M3" s="6"/>
    </row>
    <row r="4" spans="1:13" s="7" customFormat="1" ht="13.5" customHeight="1" thickBot="1" x14ac:dyDescent="0.45">
      <c r="A4" s="4" t="s">
        <v>1</v>
      </c>
      <c r="B4" s="8"/>
      <c r="C4" s="9"/>
      <c r="D4" s="43"/>
      <c r="E4" s="41"/>
      <c r="F4" s="5"/>
      <c r="G4" s="5"/>
      <c r="H4" s="6"/>
      <c r="I4" s="6"/>
      <c r="J4" s="5"/>
      <c r="K4" s="6"/>
      <c r="L4" s="5" t="s">
        <v>2</v>
      </c>
      <c r="M4" s="6"/>
    </row>
    <row r="5" spans="1:13" s="7" customFormat="1" ht="13.5" customHeight="1" x14ac:dyDescent="0.4">
      <c r="A5" s="403" t="s">
        <v>3</v>
      </c>
      <c r="B5" s="405" t="s">
        <v>4</v>
      </c>
      <c r="C5" s="407" t="s">
        <v>5</v>
      </c>
      <c r="D5" s="409" t="s">
        <v>6</v>
      </c>
      <c r="E5" s="410"/>
      <c r="F5" s="410"/>
      <c r="G5" s="411"/>
      <c r="H5" s="396" t="s">
        <v>7</v>
      </c>
      <c r="I5" s="397"/>
      <c r="J5" s="397"/>
      <c r="K5" s="397"/>
      <c r="L5" s="398" t="s">
        <v>8</v>
      </c>
      <c r="M5" s="6"/>
    </row>
    <row r="6" spans="1:13" s="7" customFormat="1" ht="13.5" customHeight="1" thickBot="1" x14ac:dyDescent="0.45">
      <c r="A6" s="404"/>
      <c r="B6" s="406"/>
      <c r="C6" s="408"/>
      <c r="D6" s="84" t="s">
        <v>303</v>
      </c>
      <c r="E6" s="85" t="s">
        <v>294</v>
      </c>
      <c r="F6" s="81" t="s">
        <v>9</v>
      </c>
      <c r="G6" s="80" t="s">
        <v>10</v>
      </c>
      <c r="H6" s="86" t="s">
        <v>303</v>
      </c>
      <c r="I6" s="87" t="s">
        <v>294</v>
      </c>
      <c r="J6" s="88" t="s">
        <v>9</v>
      </c>
      <c r="K6" s="77" t="s">
        <v>10</v>
      </c>
      <c r="L6" s="399"/>
      <c r="M6" s="6"/>
    </row>
    <row r="7" spans="1:13" s="7" customFormat="1" ht="18.75" customHeight="1" thickBot="1" x14ac:dyDescent="0.45">
      <c r="A7" s="400" t="s">
        <v>11</v>
      </c>
      <c r="B7" s="401"/>
      <c r="C7" s="402"/>
      <c r="D7" s="114">
        <f>D36+D61+D65+D112+D148+D173+D188+D248+D250</f>
        <v>20170577.638999999</v>
      </c>
      <c r="E7" s="115">
        <f>E36+E61+E65+E112+E148+E173+E188+E248+E250</f>
        <v>17966830.463999998</v>
      </c>
      <c r="F7" s="68">
        <f>D7/E7*100</f>
        <v>112.26564239817162</v>
      </c>
      <c r="G7" s="67">
        <f>D7/$D$7*100</f>
        <v>100</v>
      </c>
      <c r="H7" s="116">
        <f>H36+H61+H65+H112+H148+H173+H188+H248+H250</f>
        <v>100873832.74100001</v>
      </c>
      <c r="I7" s="117">
        <f>I36+I61+I65+I112+I148+I173+I188+I248+I250</f>
        <v>98174980.848999977</v>
      </c>
      <c r="J7" s="69">
        <f>H7/I7*100</f>
        <v>102.74902207126586</v>
      </c>
      <c r="K7" s="70">
        <f>H7/$H$7*100</f>
        <v>100</v>
      </c>
      <c r="L7" s="67">
        <f>D7/H7*100</f>
        <v>19.99584737777263</v>
      </c>
      <c r="M7" s="6"/>
    </row>
    <row r="8" spans="1:13" s="7" customFormat="1" ht="18.75" customHeight="1" x14ac:dyDescent="0.4">
      <c r="A8" s="89"/>
      <c r="B8" s="90"/>
      <c r="C8" s="91"/>
      <c r="D8" s="118"/>
      <c r="E8" s="119"/>
      <c r="F8" s="10"/>
      <c r="G8" s="92"/>
      <c r="H8" s="120"/>
      <c r="I8" s="121"/>
      <c r="J8" s="93"/>
      <c r="K8" s="94"/>
      <c r="L8" s="95"/>
      <c r="M8" s="6"/>
    </row>
    <row r="9" spans="1:13" s="7" customFormat="1" x14ac:dyDescent="0.4">
      <c r="A9" s="37" t="s">
        <v>12</v>
      </c>
      <c r="B9" s="12">
        <v>103</v>
      </c>
      <c r="C9" s="47" t="s">
        <v>13</v>
      </c>
      <c r="D9" s="122">
        <v>412799.821</v>
      </c>
      <c r="E9" s="122">
        <v>401344.88900000002</v>
      </c>
      <c r="F9" s="13">
        <f>D9/E9*100</f>
        <v>102.85413675717695</v>
      </c>
      <c r="G9" s="96">
        <f>D9/$D$7*100</f>
        <v>2.0465443696656842</v>
      </c>
      <c r="H9" s="123">
        <v>6582489.5710000005</v>
      </c>
      <c r="I9" s="124">
        <v>7106164.6339999996</v>
      </c>
      <c r="J9" s="97">
        <f t="shared" ref="J9:J73" si="0">H9/I9*100</f>
        <v>92.630693349061531</v>
      </c>
      <c r="K9" s="98">
        <f>H9/$H$7*100</f>
        <v>6.525467896021123</v>
      </c>
      <c r="L9" s="99">
        <f>D9/H9*100</f>
        <v>6.2711807827032855</v>
      </c>
      <c r="M9" s="6"/>
    </row>
    <row r="10" spans="1:13" s="7" customFormat="1" x14ac:dyDescent="0.4">
      <c r="A10" s="390"/>
      <c r="B10" s="12">
        <v>105</v>
      </c>
      <c r="C10" s="47" t="s">
        <v>14</v>
      </c>
      <c r="D10" s="122">
        <v>2403000.8029999998</v>
      </c>
      <c r="E10" s="122">
        <v>2801055.4279999998</v>
      </c>
      <c r="F10" s="13">
        <f>D10/E10*100</f>
        <v>85.789120021654924</v>
      </c>
      <c r="G10" s="96">
        <f>D10/$D$7*100</f>
        <v>11.913396066326705</v>
      </c>
      <c r="H10" s="123">
        <v>17764054.745999999</v>
      </c>
      <c r="I10" s="124">
        <v>19003791.897</v>
      </c>
      <c r="J10" s="97">
        <f t="shared" si="0"/>
        <v>93.476369570245026</v>
      </c>
      <c r="K10" s="98">
        <f>H10/$H$7*100</f>
        <v>17.610171303404663</v>
      </c>
      <c r="L10" s="99">
        <f t="shared" ref="L10:L74" si="1">D10/H10*100</f>
        <v>13.527321534184603</v>
      </c>
      <c r="M10" s="6"/>
    </row>
    <row r="11" spans="1:13" s="7" customFormat="1" x14ac:dyDescent="0.4">
      <c r="A11" s="390"/>
      <c r="B11" s="12">
        <v>106</v>
      </c>
      <c r="C11" s="47" t="s">
        <v>15</v>
      </c>
      <c r="D11" s="122">
        <v>559427.73100000003</v>
      </c>
      <c r="E11" s="122">
        <v>555818.95900000003</v>
      </c>
      <c r="F11" s="13">
        <f t="shared" ref="F11:F74" si="2">D11/E11*100</f>
        <v>100.64927112354943</v>
      </c>
      <c r="G11" s="96">
        <f t="shared" ref="G11:G74" si="3">D11/$D$7*100</f>
        <v>2.7734839379034009</v>
      </c>
      <c r="H11" s="123">
        <v>6015974.0599999996</v>
      </c>
      <c r="I11" s="124">
        <v>6857432.227</v>
      </c>
      <c r="J11" s="97">
        <f t="shared" si="0"/>
        <v>87.729252887299438</v>
      </c>
      <c r="K11" s="98">
        <f t="shared" ref="K11:K74" si="4">H11/$H$7*100</f>
        <v>5.9638598995701848</v>
      </c>
      <c r="L11" s="99">
        <f t="shared" si="1"/>
        <v>9.2990382840846237</v>
      </c>
      <c r="M11" s="6"/>
    </row>
    <row r="12" spans="1:13" s="7" customFormat="1" x14ac:dyDescent="0.4">
      <c r="A12" s="390"/>
      <c r="B12" s="12">
        <v>107</v>
      </c>
      <c r="C12" s="47" t="s">
        <v>16</v>
      </c>
      <c r="D12" s="122">
        <v>39749.544000000002</v>
      </c>
      <c r="E12" s="122">
        <v>20030.691999999999</v>
      </c>
      <c r="F12" s="13">
        <f t="shared" si="2"/>
        <v>198.44318908203473</v>
      </c>
      <c r="G12" s="96">
        <f t="shared" si="3"/>
        <v>0.19706695916900213</v>
      </c>
      <c r="H12" s="123">
        <v>108349.61599999999</v>
      </c>
      <c r="I12" s="124">
        <v>64072.927000000003</v>
      </c>
      <c r="J12" s="97">
        <f t="shared" si="0"/>
        <v>169.10358410815226</v>
      </c>
      <c r="K12" s="98">
        <f t="shared" si="4"/>
        <v>0.10741102331086648</v>
      </c>
      <c r="L12" s="99">
        <f t="shared" si="1"/>
        <v>36.686372750965731</v>
      </c>
      <c r="M12" s="6"/>
    </row>
    <row r="13" spans="1:13" s="7" customFormat="1" x14ac:dyDescent="0.4">
      <c r="A13" s="390"/>
      <c r="B13" s="12">
        <v>108</v>
      </c>
      <c r="C13" s="47" t="s">
        <v>17</v>
      </c>
      <c r="D13" s="122">
        <v>225243.446</v>
      </c>
      <c r="E13" s="122">
        <v>232544.266</v>
      </c>
      <c r="F13" s="13">
        <f t="shared" si="2"/>
        <v>96.860460106980227</v>
      </c>
      <c r="G13" s="96">
        <f t="shared" si="3"/>
        <v>1.1166930864909377</v>
      </c>
      <c r="H13" s="123">
        <v>4578605.8880000003</v>
      </c>
      <c r="I13" s="124">
        <v>4357351.966</v>
      </c>
      <c r="J13" s="97">
        <f t="shared" si="0"/>
        <v>105.07771517486822</v>
      </c>
      <c r="K13" s="98">
        <f t="shared" si="4"/>
        <v>4.5389431169487358</v>
      </c>
      <c r="L13" s="99">
        <f t="shared" si="1"/>
        <v>4.9194766160227328</v>
      </c>
      <c r="M13" s="6"/>
    </row>
    <row r="14" spans="1:13" s="7" customFormat="1" ht="20.25" customHeight="1" x14ac:dyDescent="0.4">
      <c r="A14" s="390"/>
      <c r="B14" s="12">
        <v>110</v>
      </c>
      <c r="C14" s="47" t="s">
        <v>18</v>
      </c>
      <c r="D14" s="122">
        <v>275861.92700000003</v>
      </c>
      <c r="E14" s="122">
        <v>272590.935</v>
      </c>
      <c r="F14" s="13">
        <f t="shared" si="2"/>
        <v>101.19996360113737</v>
      </c>
      <c r="G14" s="96">
        <f t="shared" si="3"/>
        <v>1.3676451509579897</v>
      </c>
      <c r="H14" s="123">
        <v>2417123.537</v>
      </c>
      <c r="I14" s="124">
        <v>2450984.7510000002</v>
      </c>
      <c r="J14" s="97">
        <f t="shared" si="0"/>
        <v>98.618464925733022</v>
      </c>
      <c r="K14" s="98">
        <f t="shared" si="4"/>
        <v>2.3961848889058461</v>
      </c>
      <c r="L14" s="99">
        <f>D14/H14*100</f>
        <v>11.412818698641468</v>
      </c>
      <c r="M14" s="6"/>
    </row>
    <row r="15" spans="1:13" s="7" customFormat="1" x14ac:dyDescent="0.4">
      <c r="A15" s="390"/>
      <c r="B15" s="12">
        <v>111</v>
      </c>
      <c r="C15" s="47" t="s">
        <v>19</v>
      </c>
      <c r="D15" s="122">
        <v>904253.33200000005</v>
      </c>
      <c r="E15" s="122">
        <v>939414.61</v>
      </c>
      <c r="F15" s="13">
        <f t="shared" si="2"/>
        <v>96.257107604490002</v>
      </c>
      <c r="G15" s="96">
        <f>D15/$D$7*100</f>
        <v>4.4830314142893846</v>
      </c>
      <c r="H15" s="123">
        <v>4114736.8810000001</v>
      </c>
      <c r="I15" s="124">
        <v>4269333.4720000001</v>
      </c>
      <c r="J15" s="97">
        <f t="shared" si="0"/>
        <v>96.378905700060528</v>
      </c>
      <c r="K15" s="98">
        <f t="shared" si="4"/>
        <v>4.0790924357606686</v>
      </c>
      <c r="L15" s="99">
        <f t="shared" si="1"/>
        <v>21.97596974366537</v>
      </c>
      <c r="M15" s="6"/>
    </row>
    <row r="16" spans="1:13" s="7" customFormat="1" x14ac:dyDescent="0.4">
      <c r="A16" s="390"/>
      <c r="B16" s="12">
        <v>112</v>
      </c>
      <c r="C16" s="47" t="s">
        <v>20</v>
      </c>
      <c r="D16" s="122">
        <v>142724.31299999999</v>
      </c>
      <c r="E16" s="122">
        <v>155314.83300000001</v>
      </c>
      <c r="F16" s="13">
        <f t="shared" si="2"/>
        <v>91.893549536250646</v>
      </c>
      <c r="G16" s="96">
        <f t="shared" si="3"/>
        <v>0.7075866420604694</v>
      </c>
      <c r="H16" s="123">
        <v>2631230.1519999998</v>
      </c>
      <c r="I16" s="124">
        <v>2934929.1269999999</v>
      </c>
      <c r="J16" s="97">
        <f t="shared" si="0"/>
        <v>89.65225523825741</v>
      </c>
      <c r="K16" s="98">
        <f t="shared" si="4"/>
        <v>2.6084367774106996</v>
      </c>
      <c r="L16" s="99">
        <f t="shared" si="1"/>
        <v>5.4242428352956944</v>
      </c>
      <c r="M16" s="6"/>
    </row>
    <row r="17" spans="1:13" s="7" customFormat="1" x14ac:dyDescent="0.4">
      <c r="A17" s="390"/>
      <c r="B17" s="12">
        <v>113</v>
      </c>
      <c r="C17" s="47" t="s">
        <v>21</v>
      </c>
      <c r="D17" s="122">
        <v>324471.79300000001</v>
      </c>
      <c r="E17" s="122">
        <v>326488.30499999999</v>
      </c>
      <c r="F17" s="13">
        <f t="shared" si="2"/>
        <v>99.382363175305784</v>
      </c>
      <c r="G17" s="96">
        <f t="shared" si="3"/>
        <v>1.6086390722526003</v>
      </c>
      <c r="H17" s="123">
        <v>1957913.0449999999</v>
      </c>
      <c r="I17" s="124">
        <v>2166289.2680000002</v>
      </c>
      <c r="J17" s="97">
        <f t="shared" si="0"/>
        <v>90.380960378741065</v>
      </c>
      <c r="K17" s="98">
        <f t="shared" si="4"/>
        <v>1.940952367723616</v>
      </c>
      <c r="L17" s="99">
        <f t="shared" si="1"/>
        <v>16.572329084206086</v>
      </c>
      <c r="M17" s="6"/>
    </row>
    <row r="18" spans="1:13" s="7" customFormat="1" x14ac:dyDescent="0.4">
      <c r="A18" s="390"/>
      <c r="B18" s="12">
        <v>116</v>
      </c>
      <c r="C18" s="47" t="s">
        <v>22</v>
      </c>
      <c r="D18" s="122">
        <v>3096.8490000000002</v>
      </c>
      <c r="E18" s="122">
        <v>2334.7060000000001</v>
      </c>
      <c r="F18" s="13">
        <f t="shared" si="2"/>
        <v>132.64406739006967</v>
      </c>
      <c r="G18" s="96">
        <f t="shared" si="3"/>
        <v>1.535329852930049E-2</v>
      </c>
      <c r="H18" s="123">
        <v>7890.4</v>
      </c>
      <c r="I18" s="124">
        <v>7833.0649999999996</v>
      </c>
      <c r="J18" s="97">
        <f t="shared" si="0"/>
        <v>100.73196124377877</v>
      </c>
      <c r="K18" s="98">
        <f t="shared" si="4"/>
        <v>7.822048380236632E-3</v>
      </c>
      <c r="L18" s="99">
        <f t="shared" si="1"/>
        <v>39.248314407381123</v>
      </c>
      <c r="M18" s="6"/>
    </row>
    <row r="19" spans="1:13" s="7" customFormat="1" x14ac:dyDescent="0.4">
      <c r="A19" s="390"/>
      <c r="B19" s="12">
        <v>117</v>
      </c>
      <c r="C19" s="47" t="s">
        <v>23</v>
      </c>
      <c r="D19" s="122">
        <v>224318.22</v>
      </c>
      <c r="E19" s="122">
        <v>219597.399</v>
      </c>
      <c r="F19" s="13">
        <f t="shared" si="2"/>
        <v>102.14976180114046</v>
      </c>
      <c r="G19" s="96">
        <f t="shared" si="3"/>
        <v>1.1121060785402528</v>
      </c>
      <c r="H19" s="123">
        <v>1423498.92</v>
      </c>
      <c r="I19" s="124">
        <v>1597465.399</v>
      </c>
      <c r="J19" s="97">
        <f t="shared" si="0"/>
        <v>89.109843686824036</v>
      </c>
      <c r="K19" s="98">
        <f t="shared" si="4"/>
        <v>1.4111676748269535</v>
      </c>
      <c r="L19" s="99">
        <f t="shared" si="1"/>
        <v>15.758229026264384</v>
      </c>
      <c r="M19" s="6"/>
    </row>
    <row r="20" spans="1:13" s="7" customFormat="1" x14ac:dyDescent="0.4">
      <c r="A20" s="390"/>
      <c r="B20" s="12">
        <v>118</v>
      </c>
      <c r="C20" s="47" t="s">
        <v>24</v>
      </c>
      <c r="D20" s="122">
        <v>408650.17499999999</v>
      </c>
      <c r="E20" s="122">
        <v>341552.196</v>
      </c>
      <c r="F20" s="13">
        <f t="shared" si="2"/>
        <v>119.64501466709937</v>
      </c>
      <c r="G20" s="96">
        <f t="shared" si="3"/>
        <v>2.0259716023693395</v>
      </c>
      <c r="H20" s="123">
        <v>2025069.7679999999</v>
      </c>
      <c r="I20" s="124">
        <v>1979167.128</v>
      </c>
      <c r="J20" s="97">
        <f t="shared" si="0"/>
        <v>102.31929074359604</v>
      </c>
      <c r="K20" s="98">
        <f t="shared" si="4"/>
        <v>2.0075273368461133</v>
      </c>
      <c r="L20" s="99">
        <f t="shared" si="1"/>
        <v>20.179560302437935</v>
      </c>
      <c r="M20" s="6"/>
    </row>
    <row r="21" spans="1:13" s="7" customFormat="1" x14ac:dyDescent="0.4">
      <c r="A21" s="390"/>
      <c r="B21" s="12">
        <v>120</v>
      </c>
      <c r="C21" s="47" t="s">
        <v>25</v>
      </c>
      <c r="D21" s="122">
        <v>5702.6580000000004</v>
      </c>
      <c r="E21" s="122">
        <v>5012.8860000000004</v>
      </c>
      <c r="F21" s="13">
        <f t="shared" si="2"/>
        <v>113.75997778525185</v>
      </c>
      <c r="G21" s="96">
        <f t="shared" si="3"/>
        <v>2.8272160084170609E-2</v>
      </c>
      <c r="H21" s="123">
        <v>70487.088000000003</v>
      </c>
      <c r="I21" s="124">
        <v>67254.653999999995</v>
      </c>
      <c r="J21" s="97">
        <f t="shared" si="0"/>
        <v>104.80626069386962</v>
      </c>
      <c r="K21" s="98">
        <f t="shared" si="4"/>
        <v>6.9876484401043923E-2</v>
      </c>
      <c r="L21" s="99">
        <f t="shared" si="1"/>
        <v>8.0903583362672045</v>
      </c>
      <c r="M21" s="6"/>
    </row>
    <row r="22" spans="1:13" s="7" customFormat="1" x14ac:dyDescent="0.4">
      <c r="A22" s="390"/>
      <c r="B22" s="12">
        <v>121</v>
      </c>
      <c r="C22" s="47" t="s">
        <v>26</v>
      </c>
      <c r="D22" s="122">
        <v>5174.5280000000002</v>
      </c>
      <c r="E22" s="122">
        <v>3353.712</v>
      </c>
      <c r="F22" s="13">
        <f t="shared" si="2"/>
        <v>154.29255702338187</v>
      </c>
      <c r="G22" s="96">
        <f t="shared" si="3"/>
        <v>2.5653841415007383E-2</v>
      </c>
      <c r="H22" s="123">
        <v>16219.512000000001</v>
      </c>
      <c r="I22" s="124">
        <v>13449.847</v>
      </c>
      <c r="J22" s="97">
        <f t="shared" si="0"/>
        <v>120.59253908241485</v>
      </c>
      <c r="K22" s="98">
        <f t="shared" si="4"/>
        <v>1.607900836051767E-2</v>
      </c>
      <c r="L22" s="99">
        <f t="shared" si="1"/>
        <v>31.903105346202771</v>
      </c>
      <c r="M22" s="6"/>
    </row>
    <row r="23" spans="1:13" s="7" customFormat="1" x14ac:dyDescent="0.4">
      <c r="A23" s="390"/>
      <c r="B23" s="12">
        <v>122</v>
      </c>
      <c r="C23" s="47" t="s">
        <v>27</v>
      </c>
      <c r="D23" s="122">
        <v>6842.2610000000004</v>
      </c>
      <c r="E23" s="122">
        <v>5568.4539999999997</v>
      </c>
      <c r="F23" s="13">
        <f t="shared" si="2"/>
        <v>122.87541568988449</v>
      </c>
      <c r="G23" s="96">
        <f t="shared" si="3"/>
        <v>3.392198836571951E-2</v>
      </c>
      <c r="H23" s="123">
        <v>53368.819000000003</v>
      </c>
      <c r="I23" s="124">
        <v>58514.866000000002</v>
      </c>
      <c r="J23" s="97">
        <f t="shared" si="0"/>
        <v>91.20557329824527</v>
      </c>
      <c r="K23" s="98">
        <f t="shared" si="4"/>
        <v>5.2906504640334071E-2</v>
      </c>
      <c r="L23" s="99">
        <f t="shared" si="1"/>
        <v>12.82070903611339</v>
      </c>
      <c r="M23" s="6"/>
    </row>
    <row r="24" spans="1:13" s="7" customFormat="1" x14ac:dyDescent="0.4">
      <c r="A24" s="390"/>
      <c r="B24" s="12">
        <v>123</v>
      </c>
      <c r="C24" s="47" t="s">
        <v>28</v>
      </c>
      <c r="D24" s="122">
        <v>423014.386</v>
      </c>
      <c r="E24" s="122">
        <v>340873.723</v>
      </c>
      <c r="F24" s="13">
        <f t="shared" si="2"/>
        <v>124.09709445394827</v>
      </c>
      <c r="G24" s="96">
        <f t="shared" si="3"/>
        <v>2.0971852842830727</v>
      </c>
      <c r="H24" s="123">
        <v>2235195.7609999999</v>
      </c>
      <c r="I24" s="124">
        <v>1831444.25</v>
      </c>
      <c r="J24" s="97">
        <f t="shared" si="0"/>
        <v>122.04552560090211</v>
      </c>
      <c r="K24" s="98">
        <f t="shared" si="4"/>
        <v>2.215833086008546</v>
      </c>
      <c r="L24" s="99">
        <f t="shared" si="1"/>
        <v>18.925160533176228</v>
      </c>
      <c r="M24" s="6"/>
    </row>
    <row r="25" spans="1:13" s="7" customFormat="1" x14ac:dyDescent="0.4">
      <c r="A25" s="390"/>
      <c r="B25" s="12">
        <v>124</v>
      </c>
      <c r="C25" s="47" t="s">
        <v>29</v>
      </c>
      <c r="D25" s="122">
        <v>31280.063999999998</v>
      </c>
      <c r="E25" s="122">
        <v>50305.731</v>
      </c>
      <c r="F25" s="13">
        <f t="shared" si="2"/>
        <v>62.179921408954378</v>
      </c>
      <c r="G25" s="96">
        <f t="shared" si="3"/>
        <v>0.15507768076765291</v>
      </c>
      <c r="H25" s="123">
        <v>146929.83600000001</v>
      </c>
      <c r="I25" s="124">
        <v>207740.53200000001</v>
      </c>
      <c r="J25" s="97">
        <f t="shared" si="0"/>
        <v>70.727572797397102</v>
      </c>
      <c r="K25" s="98">
        <f t="shared" si="4"/>
        <v>0.14565703712007425</v>
      </c>
      <c r="L25" s="99">
        <f t="shared" si="1"/>
        <v>21.289116527701015</v>
      </c>
      <c r="M25" s="6"/>
    </row>
    <row r="26" spans="1:13" s="7" customFormat="1" x14ac:dyDescent="0.4">
      <c r="A26" s="390"/>
      <c r="B26" s="12">
        <v>125</v>
      </c>
      <c r="C26" s="47" t="s">
        <v>30</v>
      </c>
      <c r="D26" s="122">
        <v>3220.723</v>
      </c>
      <c r="E26" s="122">
        <v>2917.6849999999999</v>
      </c>
      <c r="F26" s="13">
        <f t="shared" si="2"/>
        <v>110.38624800141208</v>
      </c>
      <c r="G26" s="96">
        <f t="shared" si="3"/>
        <v>1.5967430668781157E-2</v>
      </c>
      <c r="H26" s="123">
        <v>23570.21</v>
      </c>
      <c r="I26" s="124">
        <v>26196.588</v>
      </c>
      <c r="J26" s="97">
        <f t="shared" si="0"/>
        <v>89.974350858210997</v>
      </c>
      <c r="K26" s="98">
        <f t="shared" si="4"/>
        <v>2.3366029979764932E-2</v>
      </c>
      <c r="L26" s="99">
        <f t="shared" si="1"/>
        <v>13.664379740358697</v>
      </c>
      <c r="M26" s="6"/>
    </row>
    <row r="27" spans="1:13" s="7" customFormat="1" x14ac:dyDescent="0.4">
      <c r="A27" s="390"/>
      <c r="B27" s="12">
        <v>126</v>
      </c>
      <c r="C27" s="47" t="s">
        <v>31</v>
      </c>
      <c r="D27" s="122">
        <v>796.08299999999997</v>
      </c>
      <c r="E27" s="122">
        <v>936.43899999999996</v>
      </c>
      <c r="F27" s="13">
        <f t="shared" si="2"/>
        <v>85.01173060925484</v>
      </c>
      <c r="G27" s="96">
        <f t="shared" si="3"/>
        <v>3.9467536044221468E-3</v>
      </c>
      <c r="H27" s="123">
        <v>5735.1679999999997</v>
      </c>
      <c r="I27" s="124">
        <v>4500.8220000000001</v>
      </c>
      <c r="J27" s="97">
        <f t="shared" si="0"/>
        <v>127.42490149577121</v>
      </c>
      <c r="K27" s="98">
        <f t="shared" si="4"/>
        <v>5.6854863587124807E-3</v>
      </c>
      <c r="L27" s="99">
        <f t="shared" si="1"/>
        <v>13.880726772084095</v>
      </c>
      <c r="M27" s="6"/>
    </row>
    <row r="28" spans="1:13" s="7" customFormat="1" x14ac:dyDescent="0.4">
      <c r="A28" s="390"/>
      <c r="B28" s="12">
        <v>127</v>
      </c>
      <c r="C28" s="47" t="s">
        <v>32</v>
      </c>
      <c r="D28" s="122">
        <v>38329.438999999998</v>
      </c>
      <c r="E28" s="122">
        <v>45685.639000000003</v>
      </c>
      <c r="F28" s="13">
        <f t="shared" si="2"/>
        <v>83.898222371367055</v>
      </c>
      <c r="G28" s="96">
        <f t="shared" si="3"/>
        <v>0.1900264815713045</v>
      </c>
      <c r="H28" s="123">
        <v>244983.701</v>
      </c>
      <c r="I28" s="124">
        <v>334993.78999999998</v>
      </c>
      <c r="J28" s="97">
        <f t="shared" si="0"/>
        <v>73.130818633981249</v>
      </c>
      <c r="K28" s="98">
        <f t="shared" si="4"/>
        <v>0.24286149771766008</v>
      </c>
      <c r="L28" s="99">
        <f t="shared" si="1"/>
        <v>15.645709834386084</v>
      </c>
      <c r="M28" s="6"/>
    </row>
    <row r="29" spans="1:13" s="7" customFormat="1" x14ac:dyDescent="0.4">
      <c r="A29" s="390"/>
      <c r="B29" s="12">
        <v>128</v>
      </c>
      <c r="C29" s="47" t="s">
        <v>33</v>
      </c>
      <c r="D29" s="122">
        <v>809.005</v>
      </c>
      <c r="E29" s="122">
        <v>669.22799999999995</v>
      </c>
      <c r="F29" s="13">
        <f t="shared" si="2"/>
        <v>120.88630481689351</v>
      </c>
      <c r="G29" s="96">
        <f t="shared" si="3"/>
        <v>4.0108172134633432E-3</v>
      </c>
      <c r="H29" s="123">
        <v>1510.854</v>
      </c>
      <c r="I29" s="124">
        <v>1202.26</v>
      </c>
      <c r="J29" s="97">
        <f t="shared" si="0"/>
        <v>125.66782559512917</v>
      </c>
      <c r="K29" s="98">
        <f t="shared" si="4"/>
        <v>1.4977660300458831E-3</v>
      </c>
      <c r="L29" s="99">
        <f t="shared" si="1"/>
        <v>53.546206317751412</v>
      </c>
      <c r="M29" s="6"/>
    </row>
    <row r="30" spans="1:13" s="7" customFormat="1" x14ac:dyDescent="0.4">
      <c r="A30" s="390"/>
      <c r="B30" s="12">
        <v>129</v>
      </c>
      <c r="C30" s="47" t="s">
        <v>34</v>
      </c>
      <c r="D30" s="122">
        <v>1780.2560000000001</v>
      </c>
      <c r="E30" s="122">
        <v>1252.1890000000001</v>
      </c>
      <c r="F30" s="13">
        <f t="shared" si="2"/>
        <v>142.17150925299615</v>
      </c>
      <c r="G30" s="96">
        <f t="shared" si="3"/>
        <v>8.8260040533388526E-3</v>
      </c>
      <c r="H30" s="123">
        <v>66066.801999999996</v>
      </c>
      <c r="I30" s="124">
        <v>60927.065999999999</v>
      </c>
      <c r="J30" s="97">
        <f t="shared" si="0"/>
        <v>108.43588299492379</v>
      </c>
      <c r="K30" s="98">
        <f t="shared" si="4"/>
        <v>6.5494489705403308E-2</v>
      </c>
      <c r="L30" s="99">
        <f t="shared" si="1"/>
        <v>2.6946302017161363</v>
      </c>
      <c r="M30" s="6"/>
    </row>
    <row r="31" spans="1:13" s="7" customFormat="1" x14ac:dyDescent="0.4">
      <c r="A31" s="390"/>
      <c r="B31" s="12">
        <v>130</v>
      </c>
      <c r="C31" s="47" t="s">
        <v>35</v>
      </c>
      <c r="D31" s="122">
        <v>493.89</v>
      </c>
      <c r="E31" s="122">
        <v>633.81600000000003</v>
      </c>
      <c r="F31" s="13">
        <f t="shared" si="2"/>
        <v>77.923245863152715</v>
      </c>
      <c r="G31" s="96">
        <f t="shared" si="3"/>
        <v>2.4485664656675927E-3</v>
      </c>
      <c r="H31" s="123">
        <v>1976.575</v>
      </c>
      <c r="I31" s="124">
        <v>1388.8720000000001</v>
      </c>
      <c r="J31" s="97">
        <f t="shared" si="0"/>
        <v>142.31513055198749</v>
      </c>
      <c r="K31" s="98">
        <f t="shared" si="4"/>
        <v>1.9594526611028873E-3</v>
      </c>
      <c r="L31" s="99">
        <f t="shared" si="1"/>
        <v>24.987162136524034</v>
      </c>
      <c r="M31" s="6"/>
    </row>
    <row r="32" spans="1:13" s="7" customFormat="1" x14ac:dyDescent="0.4">
      <c r="A32" s="390"/>
      <c r="B32" s="12">
        <v>131</v>
      </c>
      <c r="C32" s="47" t="s">
        <v>36</v>
      </c>
      <c r="D32" s="122">
        <v>817.95500000000004</v>
      </c>
      <c r="E32" s="122">
        <v>1782.0619999999999</v>
      </c>
      <c r="F32" s="13">
        <f t="shared" si="2"/>
        <v>45.899357036960559</v>
      </c>
      <c r="G32" s="96">
        <f t="shared" si="3"/>
        <v>4.0551887736644506E-3</v>
      </c>
      <c r="H32" s="123">
        <v>4764.0959999999995</v>
      </c>
      <c r="I32" s="124">
        <v>4527.232</v>
      </c>
      <c r="J32" s="97">
        <f t="shared" si="0"/>
        <v>105.23198280980519</v>
      </c>
      <c r="K32" s="98">
        <f t="shared" si="4"/>
        <v>4.7228263966455197E-3</v>
      </c>
      <c r="L32" s="99">
        <f t="shared" si="1"/>
        <v>17.169154441892019</v>
      </c>
      <c r="M32" s="6"/>
    </row>
    <row r="33" spans="1:13" s="7" customFormat="1" x14ac:dyDescent="0.4">
      <c r="A33" s="390"/>
      <c r="B33" s="12">
        <v>132</v>
      </c>
      <c r="C33" s="47" t="s">
        <v>37</v>
      </c>
      <c r="D33" s="122">
        <v>42.545000000000002</v>
      </c>
      <c r="E33" s="122">
        <v>455.71100000000001</v>
      </c>
      <c r="F33" s="13">
        <f t="shared" si="2"/>
        <v>9.3359607294974225</v>
      </c>
      <c r="G33" s="96">
        <f t="shared" si="3"/>
        <v>2.1092603673252694E-4</v>
      </c>
      <c r="H33" s="123">
        <v>250.578</v>
      </c>
      <c r="I33" s="124">
        <v>648.60599999999999</v>
      </c>
      <c r="J33" s="97">
        <f t="shared" si="0"/>
        <v>38.633315140470486</v>
      </c>
      <c r="K33" s="98">
        <f t="shared" si="4"/>
        <v>2.4840733537246967E-4</v>
      </c>
      <c r="L33" s="99">
        <f t="shared" si="1"/>
        <v>16.978745141233471</v>
      </c>
      <c r="M33" s="6"/>
    </row>
    <row r="34" spans="1:13" s="7" customFormat="1" x14ac:dyDescent="0.4">
      <c r="A34" s="390"/>
      <c r="B34" s="14"/>
      <c r="C34" s="15" t="s">
        <v>38</v>
      </c>
      <c r="D34" s="125">
        <f>D14+D15+D16+D17+D18+D19+D20+D21+D22+D23</f>
        <v>2301096.0559999999</v>
      </c>
      <c r="E34" s="126">
        <f>E14+E15+E16+E17+E18+E19+E20+E21+E22+E23</f>
        <v>2271228.0359999998</v>
      </c>
      <c r="F34" s="16">
        <f t="shared" si="2"/>
        <v>101.31506037819973</v>
      </c>
      <c r="G34" s="17">
        <f t="shared" si="3"/>
        <v>11.408181248864233</v>
      </c>
      <c r="H34" s="127">
        <f>H14+H15+H16++H17+H18+H19+H20+H21+H22+H23</f>
        <v>14717538.122</v>
      </c>
      <c r="I34" s="128">
        <f>I14+I15+I16++I17+I18+I19+I20+I21+I22+I23</f>
        <v>15545221.577</v>
      </c>
      <c r="J34" s="18">
        <f t="shared" si="0"/>
        <v>94.675640672599982</v>
      </c>
      <c r="K34" s="19">
        <f t="shared" si="4"/>
        <v>14.590045527256029</v>
      </c>
      <c r="L34" s="17">
        <f t="shared" si="1"/>
        <v>15.635060951942</v>
      </c>
      <c r="M34" s="6"/>
    </row>
    <row r="35" spans="1:13" s="7" customFormat="1" x14ac:dyDescent="0.4">
      <c r="A35" s="27"/>
      <c r="B35" s="14"/>
      <c r="C35" s="15" t="s">
        <v>39</v>
      </c>
      <c r="D35" s="125">
        <f>D36-D34</f>
        <v>4140805.6909999996</v>
      </c>
      <c r="E35" s="126">
        <f>E36-E34</f>
        <v>4456306.4569999985</v>
      </c>
      <c r="F35" s="16">
        <f t="shared" si="2"/>
        <v>92.920128607753</v>
      </c>
      <c r="G35" s="17">
        <f t="shared" si="3"/>
        <v>20.52893955299383</v>
      </c>
      <c r="H35" s="127">
        <f>H36-H34</f>
        <v>37780457.462000005</v>
      </c>
      <c r="I35" s="128">
        <f>I36-I34</f>
        <v>39862383.668999985</v>
      </c>
      <c r="J35" s="18">
        <f t="shared" si="0"/>
        <v>94.777215973115418</v>
      </c>
      <c r="K35" s="19">
        <f t="shared" si="4"/>
        <v>37.4531793185689</v>
      </c>
      <c r="L35" s="17">
        <f t="shared" si="1"/>
        <v>10.960178804517831</v>
      </c>
      <c r="M35" s="6"/>
    </row>
    <row r="36" spans="1:13" s="7" customFormat="1" ht="19.5" thickBot="1" x14ac:dyDescent="0.45">
      <c r="A36" s="20" t="s">
        <v>40</v>
      </c>
      <c r="B36" s="21" t="s">
        <v>41</v>
      </c>
      <c r="C36" s="22"/>
      <c r="D36" s="129">
        <f>SUM(D9:D33)</f>
        <v>6441901.7469999995</v>
      </c>
      <c r="E36" s="130">
        <f>SUM(E9:E33)</f>
        <v>6727534.4929999989</v>
      </c>
      <c r="F36" s="23">
        <f t="shared" si="2"/>
        <v>95.754273035728019</v>
      </c>
      <c r="G36" s="24">
        <f>D36/$D$7*100</f>
        <v>31.937120801858065</v>
      </c>
      <c r="H36" s="131">
        <f>SUM(H9:H33)</f>
        <v>52497995.584000006</v>
      </c>
      <c r="I36" s="132">
        <f>SUM(I9:I33)</f>
        <v>55407605.245999984</v>
      </c>
      <c r="J36" s="25">
        <f t="shared" si="0"/>
        <v>94.748717889752086</v>
      </c>
      <c r="K36" s="26">
        <f t="shared" si="4"/>
        <v>52.04322484582493</v>
      </c>
      <c r="L36" s="24">
        <f t="shared" si="1"/>
        <v>12.270757531480534</v>
      </c>
      <c r="M36" s="6"/>
    </row>
    <row r="37" spans="1:13" s="7" customFormat="1" x14ac:dyDescent="0.4">
      <c r="A37" s="391" t="s">
        <v>42</v>
      </c>
      <c r="B37" s="28">
        <v>601</v>
      </c>
      <c r="C37" s="104" t="s">
        <v>43</v>
      </c>
      <c r="D37" s="133">
        <v>765362.21200000006</v>
      </c>
      <c r="E37" s="133">
        <v>604186.27500000002</v>
      </c>
      <c r="F37" s="10">
        <f t="shared" si="2"/>
        <v>126.67653067756297</v>
      </c>
      <c r="G37" s="95">
        <f t="shared" si="3"/>
        <v>3.7944486553531576</v>
      </c>
      <c r="H37" s="133">
        <v>2355896.5639999998</v>
      </c>
      <c r="I37" s="133">
        <v>2172668.8930000002</v>
      </c>
      <c r="J37" s="100">
        <f t="shared" si="0"/>
        <v>108.43329932095638</v>
      </c>
      <c r="K37" s="94">
        <f t="shared" si="4"/>
        <v>2.3354883025500919</v>
      </c>
      <c r="L37" s="95">
        <f t="shared" si="1"/>
        <v>32.487088936558258</v>
      </c>
      <c r="M37" s="6"/>
    </row>
    <row r="38" spans="1:13" s="7" customFormat="1" x14ac:dyDescent="0.4">
      <c r="A38" s="390"/>
      <c r="B38" s="12">
        <v>602</v>
      </c>
      <c r="C38" s="46" t="s">
        <v>44</v>
      </c>
      <c r="D38" s="122">
        <v>13524.718999999999</v>
      </c>
      <c r="E38" s="122">
        <v>10309.188</v>
      </c>
      <c r="F38" s="13">
        <f t="shared" si="2"/>
        <v>131.19092405725843</v>
      </c>
      <c r="G38" s="99">
        <f t="shared" si="3"/>
        <v>6.7051718805761079E-2</v>
      </c>
      <c r="H38" s="122">
        <v>30666.795999999998</v>
      </c>
      <c r="I38" s="122">
        <v>26210.841</v>
      </c>
      <c r="J38" s="97">
        <f t="shared" si="0"/>
        <v>117.00042741856318</v>
      </c>
      <c r="K38" s="98">
        <f t="shared" si="4"/>
        <v>3.040114087737595E-2</v>
      </c>
      <c r="L38" s="99">
        <f t="shared" si="1"/>
        <v>44.102158569157339</v>
      </c>
      <c r="M38" s="6"/>
    </row>
    <row r="39" spans="1:13" s="7" customFormat="1" x14ac:dyDescent="0.4">
      <c r="A39" s="390"/>
      <c r="B39" s="12">
        <v>605</v>
      </c>
      <c r="C39" s="392" t="s">
        <v>45</v>
      </c>
      <c r="D39" s="122">
        <v>4.4550000000000001</v>
      </c>
      <c r="E39" s="122">
        <v>5.7080000000000002</v>
      </c>
      <c r="F39" s="13">
        <f t="shared" si="2"/>
        <v>78.048353188507363</v>
      </c>
      <c r="G39" s="99">
        <f t="shared" si="3"/>
        <v>2.2086625776081969E-5</v>
      </c>
      <c r="H39" s="122">
        <v>123.399</v>
      </c>
      <c r="I39" s="122">
        <v>73.311999999999998</v>
      </c>
      <c r="J39" s="97">
        <f t="shared" si="0"/>
        <v>168.32032955041467</v>
      </c>
      <c r="K39" s="98">
        <f t="shared" si="4"/>
        <v>1.2233004005789567E-4</v>
      </c>
      <c r="L39" s="99">
        <f t="shared" si="1"/>
        <v>3.6102399533221501</v>
      </c>
      <c r="M39" s="6"/>
    </row>
    <row r="40" spans="1:13" s="7" customFormat="1" x14ac:dyDescent="0.4">
      <c r="A40" s="390"/>
      <c r="B40" s="12">
        <v>606</v>
      </c>
      <c r="C40" s="46" t="s">
        <v>46</v>
      </c>
      <c r="D40" s="122">
        <v>143930.79300000001</v>
      </c>
      <c r="E40" s="122">
        <v>126878.757</v>
      </c>
      <c r="F40" s="13">
        <f t="shared" si="2"/>
        <v>113.43963040243214</v>
      </c>
      <c r="G40" s="99">
        <f t="shared" si="3"/>
        <v>0.71356802752990323</v>
      </c>
      <c r="H40" s="122">
        <v>409445.467</v>
      </c>
      <c r="I40" s="122">
        <v>394956.11</v>
      </c>
      <c r="J40" s="97">
        <f t="shared" si="0"/>
        <v>103.66859927803118</v>
      </c>
      <c r="K40" s="98">
        <f t="shared" si="4"/>
        <v>0.40589859220604541</v>
      </c>
      <c r="L40" s="99">
        <f t="shared" si="1"/>
        <v>35.152616062543927</v>
      </c>
      <c r="M40" s="6"/>
    </row>
    <row r="41" spans="1:13" s="7" customFormat="1" x14ac:dyDescent="0.4">
      <c r="A41" s="390"/>
      <c r="B41" s="12">
        <v>607</v>
      </c>
      <c r="C41" s="46" t="s">
        <v>47</v>
      </c>
      <c r="D41" s="122">
        <v>67.653000000000006</v>
      </c>
      <c r="E41" s="122">
        <v>92.253</v>
      </c>
      <c r="F41" s="13">
        <f t="shared" si="2"/>
        <v>73.334200513804433</v>
      </c>
      <c r="G41" s="99">
        <f t="shared" si="3"/>
        <v>3.3540437567435998E-4</v>
      </c>
      <c r="H41" s="122">
        <v>307.94099999999997</v>
      </c>
      <c r="I41" s="122">
        <v>295.92500000000001</v>
      </c>
      <c r="J41" s="97">
        <f t="shared" si="0"/>
        <v>104.06048829940018</v>
      </c>
      <c r="K41" s="98">
        <f t="shared" si="4"/>
        <v>3.0527342089861707E-4</v>
      </c>
      <c r="L41" s="99">
        <f t="shared" si="1"/>
        <v>21.969468177345664</v>
      </c>
      <c r="M41" s="6"/>
    </row>
    <row r="42" spans="1:13" s="7" customFormat="1" x14ac:dyDescent="0.4">
      <c r="A42" s="390"/>
      <c r="B42" s="101">
        <v>608</v>
      </c>
      <c r="C42" s="46" t="s">
        <v>48</v>
      </c>
      <c r="D42" s="122"/>
      <c r="E42" s="122"/>
      <c r="F42" s="97"/>
      <c r="G42" s="99"/>
      <c r="H42" s="122">
        <v>0</v>
      </c>
      <c r="I42" s="122">
        <v>2.754</v>
      </c>
      <c r="J42" s="97" t="s">
        <v>295</v>
      </c>
      <c r="K42" s="98">
        <f t="shared" si="4"/>
        <v>0</v>
      </c>
      <c r="L42" s="99">
        <v>0</v>
      </c>
      <c r="M42" s="6"/>
    </row>
    <row r="43" spans="1:13" s="7" customFormat="1" x14ac:dyDescent="0.4">
      <c r="A43" s="390"/>
      <c r="B43" s="12">
        <v>609</v>
      </c>
      <c r="C43" s="46" t="s">
        <v>49</v>
      </c>
      <c r="D43" s="122">
        <v>5.5380000000000003</v>
      </c>
      <c r="E43" s="122">
        <v>10.976000000000001</v>
      </c>
      <c r="F43" s="13">
        <f t="shared" si="2"/>
        <v>50.455539358600575</v>
      </c>
      <c r="G43" s="99">
        <f t="shared" si="3"/>
        <v>2.7455832446227151E-5</v>
      </c>
      <c r="H43" s="122">
        <v>23.739000000000001</v>
      </c>
      <c r="I43" s="122">
        <v>1029.9590000000001</v>
      </c>
      <c r="J43" s="97">
        <f t="shared" si="0"/>
        <v>2.3048490279710161</v>
      </c>
      <c r="K43" s="98">
        <f t="shared" si="4"/>
        <v>2.3533357814361426E-5</v>
      </c>
      <c r="L43" s="99">
        <f t="shared" si="1"/>
        <v>23.328699608239607</v>
      </c>
      <c r="M43" s="6"/>
    </row>
    <row r="44" spans="1:13" s="7" customFormat="1" x14ac:dyDescent="0.4">
      <c r="A44" s="390"/>
      <c r="B44" s="12">
        <v>610</v>
      </c>
      <c r="C44" s="46" t="s">
        <v>50</v>
      </c>
      <c r="D44" s="122">
        <v>497.73899999999998</v>
      </c>
      <c r="E44" s="122">
        <v>341.53800000000001</v>
      </c>
      <c r="F44" s="13">
        <f t="shared" si="2"/>
        <v>145.73458883052544</v>
      </c>
      <c r="G44" s="99">
        <f t="shared" si="3"/>
        <v>2.4676487154121803E-3</v>
      </c>
      <c r="H44" s="122">
        <v>2694.5439999999999</v>
      </c>
      <c r="I44" s="122">
        <v>3264.1019999999999</v>
      </c>
      <c r="J44" s="97">
        <f t="shared" si="0"/>
        <v>82.550851658434695</v>
      </c>
      <c r="K44" s="98">
        <f t="shared" si="4"/>
        <v>2.6712021609394117E-3</v>
      </c>
      <c r="L44" s="99">
        <f t="shared" si="1"/>
        <v>18.472105113147162</v>
      </c>
      <c r="M44" s="6"/>
    </row>
    <row r="45" spans="1:13" s="7" customFormat="1" x14ac:dyDescent="0.4">
      <c r="A45" s="390"/>
      <c r="B45" s="12">
        <v>611</v>
      </c>
      <c r="C45" s="46" t="s">
        <v>51</v>
      </c>
      <c r="D45" s="122">
        <v>859.47900000000004</v>
      </c>
      <c r="E45" s="122">
        <v>374.81599999999997</v>
      </c>
      <c r="F45" s="13">
        <f t="shared" si="2"/>
        <v>229.30691325877234</v>
      </c>
      <c r="G45" s="99">
        <f t="shared" si="3"/>
        <v>4.2610529821326959E-3</v>
      </c>
      <c r="H45" s="122">
        <v>1806.0229999999999</v>
      </c>
      <c r="I45" s="122">
        <v>1150.954</v>
      </c>
      <c r="J45" s="97">
        <f t="shared" si="0"/>
        <v>156.91530678028835</v>
      </c>
      <c r="K45" s="98">
        <f t="shared" si="4"/>
        <v>1.7903780900613531E-3</v>
      </c>
      <c r="L45" s="99">
        <f t="shared" si="1"/>
        <v>47.58959326653094</v>
      </c>
      <c r="M45" s="6"/>
    </row>
    <row r="46" spans="1:13" s="7" customFormat="1" x14ac:dyDescent="0.4">
      <c r="A46" s="390"/>
      <c r="B46" s="12">
        <v>612</v>
      </c>
      <c r="C46" s="46" t="s">
        <v>52</v>
      </c>
      <c r="D46" s="122">
        <v>4173.8450000000003</v>
      </c>
      <c r="E46" s="122">
        <v>2288.337</v>
      </c>
      <c r="F46" s="13">
        <f t="shared" si="2"/>
        <v>182.39643024606954</v>
      </c>
      <c r="G46" s="99">
        <f t="shared" si="3"/>
        <v>2.0692739071239252E-2</v>
      </c>
      <c r="H46" s="122">
        <v>11767.545</v>
      </c>
      <c r="I46" s="122">
        <v>8002.7020000000002</v>
      </c>
      <c r="J46" s="97">
        <f t="shared" si="0"/>
        <v>147.04464817008056</v>
      </c>
      <c r="K46" s="98">
        <f t="shared" si="4"/>
        <v>1.1665607105674195E-2</v>
      </c>
      <c r="L46" s="99">
        <f t="shared" si="1"/>
        <v>35.469122913912805</v>
      </c>
      <c r="M46" s="6"/>
    </row>
    <row r="47" spans="1:13" s="7" customFormat="1" x14ac:dyDescent="0.4">
      <c r="A47" s="390"/>
      <c r="B47" s="12">
        <v>613</v>
      </c>
      <c r="C47" s="46" t="s">
        <v>53</v>
      </c>
      <c r="D47" s="122">
        <v>685.77800000000002</v>
      </c>
      <c r="E47" s="122">
        <v>380.14800000000002</v>
      </c>
      <c r="F47" s="13">
        <f t="shared" si="2"/>
        <v>180.39763460546945</v>
      </c>
      <c r="G47" s="99">
        <f t="shared" si="3"/>
        <v>3.3998927163793359E-3</v>
      </c>
      <c r="H47" s="122">
        <v>2744.8580000000002</v>
      </c>
      <c r="I47" s="122">
        <v>1558.5250000000001</v>
      </c>
      <c r="J47" s="97">
        <f t="shared" si="0"/>
        <v>176.11895863075665</v>
      </c>
      <c r="K47" s="98">
        <f t="shared" si="4"/>
        <v>2.7210803093480128E-3</v>
      </c>
      <c r="L47" s="99">
        <f t="shared" si="1"/>
        <v>24.984097538014716</v>
      </c>
      <c r="M47" s="6"/>
    </row>
    <row r="48" spans="1:13" s="7" customFormat="1" x14ac:dyDescent="0.4">
      <c r="A48" s="390"/>
      <c r="B48" s="12">
        <v>614</v>
      </c>
      <c r="C48" s="46" t="s">
        <v>54</v>
      </c>
      <c r="D48" s="122">
        <v>483.26</v>
      </c>
      <c r="E48" s="122">
        <v>352.34699999999998</v>
      </c>
      <c r="F48" s="13">
        <f t="shared" si="2"/>
        <v>137.154566379166</v>
      </c>
      <c r="G48" s="99">
        <f t="shared" si="3"/>
        <v>2.3958659422108584E-3</v>
      </c>
      <c r="H48" s="122">
        <v>1372.748</v>
      </c>
      <c r="I48" s="122">
        <v>1513.6849999999999</v>
      </c>
      <c r="J48" s="97">
        <f t="shared" si="0"/>
        <v>90.689146024437065</v>
      </c>
      <c r="K48" s="98">
        <f t="shared" si="4"/>
        <v>1.3608563912948742E-3</v>
      </c>
      <c r="L48" s="99">
        <f t="shared" si="1"/>
        <v>35.203839306267426</v>
      </c>
      <c r="M48" s="6"/>
    </row>
    <row r="49" spans="1:13" s="7" customFormat="1" x14ac:dyDescent="0.4">
      <c r="A49" s="390"/>
      <c r="B49" s="12">
        <v>615</v>
      </c>
      <c r="C49" s="46" t="s">
        <v>55</v>
      </c>
      <c r="D49" s="122">
        <v>38.151000000000003</v>
      </c>
      <c r="E49" s="122">
        <v>64.887</v>
      </c>
      <c r="F49" s="13">
        <f t="shared" si="2"/>
        <v>58.796060844236905</v>
      </c>
      <c r="G49" s="99">
        <f t="shared" si="3"/>
        <v>1.891418316460838E-4</v>
      </c>
      <c r="H49" s="122">
        <v>1627.27</v>
      </c>
      <c r="I49" s="122">
        <v>1233.973</v>
      </c>
      <c r="J49" s="97">
        <f t="shared" si="0"/>
        <v>131.87241536078992</v>
      </c>
      <c r="K49" s="98">
        <f t="shared" si="4"/>
        <v>1.6131735612526187E-3</v>
      </c>
      <c r="L49" s="99">
        <f t="shared" si="1"/>
        <v>2.3444787896292567</v>
      </c>
      <c r="M49" s="6"/>
    </row>
    <row r="50" spans="1:13" s="7" customFormat="1" x14ac:dyDescent="0.4">
      <c r="A50" s="390"/>
      <c r="B50" s="12">
        <v>617</v>
      </c>
      <c r="C50" s="46" t="s">
        <v>56</v>
      </c>
      <c r="D50" s="122">
        <v>47.505000000000003</v>
      </c>
      <c r="E50" s="122">
        <v>75.837999999999994</v>
      </c>
      <c r="F50" s="13">
        <f t="shared" si="2"/>
        <v>62.640101268493375</v>
      </c>
      <c r="G50" s="99">
        <f t="shared" si="3"/>
        <v>2.3551630920152057E-4</v>
      </c>
      <c r="H50" s="122">
        <v>1046.2260000000001</v>
      </c>
      <c r="I50" s="122">
        <v>1162.3330000000001</v>
      </c>
      <c r="J50" s="97">
        <f t="shared" si="0"/>
        <v>90.010866077105277</v>
      </c>
      <c r="K50" s="98">
        <f t="shared" si="4"/>
        <v>1.0371629307337335E-3</v>
      </c>
      <c r="L50" s="99">
        <f t="shared" si="1"/>
        <v>4.5406059493837851</v>
      </c>
      <c r="M50" s="6"/>
    </row>
    <row r="51" spans="1:13" s="7" customFormat="1" x14ac:dyDescent="0.4">
      <c r="A51" s="390"/>
      <c r="B51" s="12">
        <v>618</v>
      </c>
      <c r="C51" s="46" t="s">
        <v>57</v>
      </c>
      <c r="D51" s="122">
        <v>3132.663</v>
      </c>
      <c r="E51" s="122">
        <v>2595.6489999999999</v>
      </c>
      <c r="F51" s="13">
        <f t="shared" si="2"/>
        <v>120.68900687265499</v>
      </c>
      <c r="G51" s="99">
        <f t="shared" si="3"/>
        <v>1.5530854178132049E-2</v>
      </c>
      <c r="H51" s="122">
        <v>7484.1610000000001</v>
      </c>
      <c r="I51" s="122">
        <v>5999.9639999999999</v>
      </c>
      <c r="J51" s="97">
        <f t="shared" si="0"/>
        <v>124.7367650872572</v>
      </c>
      <c r="K51" s="98">
        <f t="shared" si="4"/>
        <v>7.4193284785917272E-3</v>
      </c>
      <c r="L51" s="99">
        <f t="shared" si="1"/>
        <v>41.857236903375004</v>
      </c>
      <c r="M51" s="6"/>
    </row>
    <row r="52" spans="1:13" s="7" customFormat="1" x14ac:dyDescent="0.4">
      <c r="A52" s="390"/>
      <c r="B52" s="12">
        <v>619</v>
      </c>
      <c r="C52" s="46" t="s">
        <v>58</v>
      </c>
      <c r="D52" s="122">
        <v>1653.239</v>
      </c>
      <c r="E52" s="122">
        <v>1288.748</v>
      </c>
      <c r="F52" s="13">
        <f t="shared" si="2"/>
        <v>128.28256571494194</v>
      </c>
      <c r="G52" s="99">
        <f t="shared" si="3"/>
        <v>8.1962898117674474E-3</v>
      </c>
      <c r="H52" s="122">
        <v>3411.8029999999999</v>
      </c>
      <c r="I52" s="122">
        <v>2612.8200000000002</v>
      </c>
      <c r="J52" s="97">
        <f t="shared" si="0"/>
        <v>130.57933573686665</v>
      </c>
      <c r="K52" s="98">
        <f t="shared" si="4"/>
        <v>3.3822478112435972E-3</v>
      </c>
      <c r="L52" s="99">
        <f t="shared" si="1"/>
        <v>48.456461290408619</v>
      </c>
      <c r="M52" s="6"/>
    </row>
    <row r="53" spans="1:13" s="7" customFormat="1" x14ac:dyDescent="0.4">
      <c r="A53" s="390"/>
      <c r="B53" s="12">
        <v>620</v>
      </c>
      <c r="C53" s="46" t="s">
        <v>59</v>
      </c>
      <c r="D53" s="122">
        <v>6778.6289999999999</v>
      </c>
      <c r="E53" s="122">
        <v>5279.6850000000004</v>
      </c>
      <c r="F53" s="13">
        <f t="shared" si="2"/>
        <v>128.39078467749496</v>
      </c>
      <c r="G53" s="99">
        <f t="shared" si="3"/>
        <v>3.3606518966980192E-2</v>
      </c>
      <c r="H53" s="122">
        <v>19636.713</v>
      </c>
      <c r="I53" s="122">
        <v>19744.506000000001</v>
      </c>
      <c r="J53" s="97">
        <f t="shared" si="0"/>
        <v>99.454060790378833</v>
      </c>
      <c r="K53" s="98">
        <f t="shared" si="4"/>
        <v>1.946660741088178E-2</v>
      </c>
      <c r="L53" s="99">
        <f t="shared" si="1"/>
        <v>34.520181661767936</v>
      </c>
      <c r="M53" s="6"/>
    </row>
    <row r="54" spans="1:13" s="7" customFormat="1" x14ac:dyDescent="0.4">
      <c r="A54" s="390"/>
      <c r="B54" s="12">
        <v>621</v>
      </c>
      <c r="C54" s="46" t="s">
        <v>60</v>
      </c>
      <c r="D54" s="134">
        <v>132.74700000000001</v>
      </c>
      <c r="E54" s="122">
        <v>163.46700000000001</v>
      </c>
      <c r="F54" s="13">
        <f t="shared" si="2"/>
        <v>81.207216135366778</v>
      </c>
      <c r="G54" s="99">
        <f t="shared" si="3"/>
        <v>6.5812195553255977E-4</v>
      </c>
      <c r="H54" s="122">
        <v>328.61799999999999</v>
      </c>
      <c r="I54" s="122">
        <v>405.25400000000002</v>
      </c>
      <c r="J54" s="97">
        <f t="shared" si="0"/>
        <v>81.089390851169867</v>
      </c>
      <c r="K54" s="98">
        <f t="shared" si="4"/>
        <v>3.2577130368759518E-4</v>
      </c>
      <c r="L54" s="99">
        <f t="shared" si="1"/>
        <v>40.395535241526645</v>
      </c>
      <c r="M54" s="6"/>
    </row>
    <row r="55" spans="1:13" s="7" customFormat="1" x14ac:dyDescent="0.4">
      <c r="A55" s="390"/>
      <c r="B55" s="12">
        <v>622</v>
      </c>
      <c r="C55" s="46" t="s">
        <v>288</v>
      </c>
      <c r="D55" s="135"/>
      <c r="E55" s="135"/>
      <c r="F55" s="13"/>
      <c r="G55" s="99"/>
      <c r="H55" s="122">
        <v>2.79</v>
      </c>
      <c r="I55" s="122">
        <v>0</v>
      </c>
      <c r="J55" s="97" t="s">
        <v>296</v>
      </c>
      <c r="K55" s="98">
        <f t="shared" si="4"/>
        <v>2.7658312608816031E-6</v>
      </c>
      <c r="L55" s="99">
        <f t="shared" si="1"/>
        <v>0</v>
      </c>
      <c r="M55" s="6"/>
    </row>
    <row r="56" spans="1:13" s="7" customFormat="1" x14ac:dyDescent="0.4">
      <c r="A56" s="390"/>
      <c r="B56" s="12">
        <v>624</v>
      </c>
      <c r="C56" s="46" t="s">
        <v>61</v>
      </c>
      <c r="D56" s="122">
        <v>182.19200000000001</v>
      </c>
      <c r="E56" s="122">
        <v>0.71299999999999997</v>
      </c>
      <c r="F56" s="13">
        <f t="shared" si="2"/>
        <v>25552.87517531557</v>
      </c>
      <c r="G56" s="99">
        <f t="shared" si="3"/>
        <v>9.0325623420783993E-4</v>
      </c>
      <c r="H56" s="122">
        <v>1539.144</v>
      </c>
      <c r="I56" s="122">
        <v>3431.0909999999999</v>
      </c>
      <c r="J56" s="97">
        <f t="shared" si="0"/>
        <v>44.858734437530224</v>
      </c>
      <c r="K56" s="98">
        <f t="shared" si="4"/>
        <v>1.5258109642288008E-3</v>
      </c>
      <c r="L56" s="99">
        <f t="shared" si="1"/>
        <v>11.837229005213286</v>
      </c>
      <c r="M56" s="6"/>
    </row>
    <row r="57" spans="1:13" s="7" customFormat="1" x14ac:dyDescent="0.4">
      <c r="A57" s="390"/>
      <c r="B57" s="12">
        <v>625</v>
      </c>
      <c r="C57" s="46" t="s">
        <v>62</v>
      </c>
      <c r="D57" s="122">
        <v>11285.234</v>
      </c>
      <c r="E57" s="122">
        <v>5125.732</v>
      </c>
      <c r="F57" s="13">
        <f t="shared" si="2"/>
        <v>220.16824133606673</v>
      </c>
      <c r="G57" s="99">
        <f t="shared" si="3"/>
        <v>5.5948987688780392E-2</v>
      </c>
      <c r="H57" s="122">
        <v>160359.533</v>
      </c>
      <c r="I57" s="122">
        <v>162436.981</v>
      </c>
      <c r="J57" s="97">
        <f t="shared" si="0"/>
        <v>98.721074482417265</v>
      </c>
      <c r="K57" s="98">
        <f t="shared" si="4"/>
        <v>0.15897039761712367</v>
      </c>
      <c r="L57" s="99">
        <f t="shared" si="1"/>
        <v>7.0374575111789586</v>
      </c>
      <c r="M57" s="6"/>
    </row>
    <row r="58" spans="1:13" s="7" customFormat="1" x14ac:dyDescent="0.4">
      <c r="A58" s="390"/>
      <c r="B58" s="12">
        <v>626</v>
      </c>
      <c r="C58" s="46" t="s">
        <v>63</v>
      </c>
      <c r="D58" s="122">
        <v>97.49</v>
      </c>
      <c r="E58" s="122">
        <v>84.739000000000004</v>
      </c>
      <c r="F58" s="13">
        <f t="shared" si="2"/>
        <v>115.0473807809863</v>
      </c>
      <c r="G58" s="99">
        <f t="shared" si="3"/>
        <v>4.8332775463753793E-4</v>
      </c>
      <c r="H58" s="122">
        <v>2378.1179999999999</v>
      </c>
      <c r="I58" s="122">
        <v>2005.9</v>
      </c>
      <c r="J58" s="97">
        <f t="shared" si="0"/>
        <v>118.55615932997657</v>
      </c>
      <c r="K58" s="98">
        <f t="shared" si="4"/>
        <v>2.3575172424606583E-3</v>
      </c>
      <c r="L58" s="99">
        <f t="shared" si="1"/>
        <v>4.0994601613544823</v>
      </c>
      <c r="M58" s="6"/>
    </row>
    <row r="59" spans="1:13" s="7" customFormat="1" x14ac:dyDescent="0.4">
      <c r="A59" s="390"/>
      <c r="B59" s="12">
        <v>627</v>
      </c>
      <c r="C59" s="46" t="s">
        <v>64</v>
      </c>
      <c r="D59" s="122">
        <v>714.38900000000001</v>
      </c>
      <c r="E59" s="122">
        <v>1254.9290000000001</v>
      </c>
      <c r="F59" s="13">
        <f t="shared" si="2"/>
        <v>56.926646846156238</v>
      </c>
      <c r="G59" s="99">
        <f t="shared" si="3"/>
        <v>3.541737935252396E-3</v>
      </c>
      <c r="H59" s="122">
        <v>2478.12</v>
      </c>
      <c r="I59" s="122">
        <v>4169.1490000000003</v>
      </c>
      <c r="J59" s="97">
        <f t="shared" si="0"/>
        <v>59.439468342340362</v>
      </c>
      <c r="K59" s="98">
        <f t="shared" si="4"/>
        <v>2.4566529620845584E-3</v>
      </c>
      <c r="L59" s="99">
        <f t="shared" si="1"/>
        <v>28.827861443352219</v>
      </c>
      <c r="M59" s="6"/>
    </row>
    <row r="60" spans="1:13" s="7" customFormat="1" x14ac:dyDescent="0.4">
      <c r="A60" s="27"/>
      <c r="B60" s="12">
        <v>628</v>
      </c>
      <c r="C60" s="46" t="s">
        <v>65</v>
      </c>
      <c r="D60" s="136">
        <v>112.504</v>
      </c>
      <c r="E60" s="136">
        <v>57.927</v>
      </c>
      <c r="F60" s="13">
        <f t="shared" si="2"/>
        <v>194.21685915030989</v>
      </c>
      <c r="G60" s="99">
        <f t="shared" si="3"/>
        <v>5.5776290601847948E-4</v>
      </c>
      <c r="H60" s="122">
        <v>1402.1</v>
      </c>
      <c r="I60" s="122">
        <v>1795.454</v>
      </c>
      <c r="J60" s="97">
        <f t="shared" si="0"/>
        <v>78.091669293671686</v>
      </c>
      <c r="K60" s="98">
        <f t="shared" si="4"/>
        <v>1.3899541257641919E-3</v>
      </c>
      <c r="L60" s="99">
        <f t="shared" si="1"/>
        <v>8.0239640539191228</v>
      </c>
      <c r="M60" s="6"/>
    </row>
    <row r="61" spans="1:13" s="7" customFormat="1" ht="19.5" thickBot="1" x14ac:dyDescent="0.45">
      <c r="A61" s="20" t="s">
        <v>66</v>
      </c>
      <c r="B61" s="21" t="s">
        <v>67</v>
      </c>
      <c r="C61" s="22"/>
      <c r="D61" s="129">
        <f>SUM(D37:D60)</f>
        <v>953770.2139999998</v>
      </c>
      <c r="E61" s="130">
        <f>SUM(E37:E60)</f>
        <v>761212.65699999989</v>
      </c>
      <c r="F61" s="23">
        <f t="shared" si="2"/>
        <v>125.29615807478618</v>
      </c>
      <c r="G61" s="24">
        <f>D61/$D$7*100</f>
        <v>4.7285220635222478</v>
      </c>
      <c r="H61" s="131">
        <f>SUM(H37:H60)</f>
        <v>3018544.2199999997</v>
      </c>
      <c r="I61" s="132">
        <f>SUM(I37:I60)</f>
        <v>2815725.1870000004</v>
      </c>
      <c r="J61" s="25">
        <f t="shared" si="0"/>
        <v>107.20308338102029</v>
      </c>
      <c r="K61" s="26">
        <f t="shared" si="4"/>
        <v>2.9923956867489157</v>
      </c>
      <c r="L61" s="24">
        <f t="shared" si="1"/>
        <v>31.597026397049099</v>
      </c>
      <c r="M61" s="6"/>
    </row>
    <row r="62" spans="1:13" s="7" customFormat="1" x14ac:dyDescent="0.4">
      <c r="A62" s="394" t="s">
        <v>68</v>
      </c>
      <c r="B62" s="90">
        <v>301</v>
      </c>
      <c r="C62" s="102" t="s">
        <v>457</v>
      </c>
      <c r="D62" s="133">
        <v>0</v>
      </c>
      <c r="E62" s="133">
        <v>6.1520000000000001</v>
      </c>
      <c r="F62" s="13" t="s">
        <v>304</v>
      </c>
      <c r="G62" s="99">
        <f>D62/$D$7*100</f>
        <v>0</v>
      </c>
      <c r="H62" s="133">
        <v>1.907</v>
      </c>
      <c r="I62" s="133">
        <v>6.95</v>
      </c>
      <c r="J62" s="97">
        <f>H62/I62*100</f>
        <v>27.438848920863308</v>
      </c>
      <c r="K62" s="94">
        <f t="shared" si="4"/>
        <v>1.8904803636205079E-6</v>
      </c>
      <c r="L62" s="99">
        <f t="shared" si="1"/>
        <v>0</v>
      </c>
      <c r="M62" s="6"/>
    </row>
    <row r="63" spans="1:13" s="7" customFormat="1" x14ac:dyDescent="0.4">
      <c r="A63" s="395"/>
      <c r="B63" s="103">
        <v>302</v>
      </c>
      <c r="C63" s="46" t="s">
        <v>69</v>
      </c>
      <c r="D63" s="122">
        <v>619025.68299999996</v>
      </c>
      <c r="E63" s="122">
        <v>418539.75099999999</v>
      </c>
      <c r="F63" s="13">
        <f>D63/E63*100</f>
        <v>147.90128811444723</v>
      </c>
      <c r="G63" s="99">
        <f t="shared" si="3"/>
        <v>3.0689536714263852</v>
      </c>
      <c r="H63" s="122">
        <v>1536586.199</v>
      </c>
      <c r="I63" s="122">
        <v>1131972.2760000001</v>
      </c>
      <c r="J63" s="97">
        <f>H63/I63*100</f>
        <v>135.74415483299344</v>
      </c>
      <c r="K63" s="98">
        <f t="shared" si="4"/>
        <v>1.5232753205137779</v>
      </c>
      <c r="L63" s="99">
        <f t="shared" si="1"/>
        <v>40.285776574256474</v>
      </c>
      <c r="M63" s="6"/>
    </row>
    <row r="64" spans="1:13" s="7" customFormat="1" x14ac:dyDescent="0.4">
      <c r="A64" s="393"/>
      <c r="B64" s="103">
        <v>304</v>
      </c>
      <c r="C64" s="46" t="s">
        <v>70</v>
      </c>
      <c r="D64" s="133">
        <v>5785396.5599999996</v>
      </c>
      <c r="E64" s="133">
        <v>4716719.0630000001</v>
      </c>
      <c r="F64" s="13">
        <f t="shared" si="2"/>
        <v>122.65722174091671</v>
      </c>
      <c r="G64" s="99">
        <f t="shared" si="3"/>
        <v>28.682354385398867</v>
      </c>
      <c r="H64" s="122">
        <v>20260266.921</v>
      </c>
      <c r="I64" s="122">
        <v>18255040.600000001</v>
      </c>
      <c r="J64" s="97">
        <f t="shared" si="0"/>
        <v>110.98450759402856</v>
      </c>
      <c r="K64" s="98">
        <f t="shared" si="4"/>
        <v>20.084759714662102</v>
      </c>
      <c r="L64" s="99">
        <f t="shared" si="1"/>
        <v>28.555381735881124</v>
      </c>
      <c r="M64" s="6"/>
    </row>
    <row r="65" spans="1:13" s="7" customFormat="1" ht="19.5" thickBot="1" x14ac:dyDescent="0.45">
      <c r="A65" s="20" t="s">
        <v>71</v>
      </c>
      <c r="B65" s="21" t="s">
        <v>72</v>
      </c>
      <c r="C65" s="22"/>
      <c r="D65" s="129">
        <f>SUM(D62:D64)</f>
        <v>6404422.2429999998</v>
      </c>
      <c r="E65" s="130">
        <f>SUM(E62:E64)</f>
        <v>5135264.966</v>
      </c>
      <c r="F65" s="23">
        <f t="shared" si="2"/>
        <v>124.71454317163659</v>
      </c>
      <c r="G65" s="24">
        <f t="shared" si="3"/>
        <v>31.751308056825255</v>
      </c>
      <c r="H65" s="131">
        <f>SUM(H62:H64)</f>
        <v>21796855.026999999</v>
      </c>
      <c r="I65" s="132">
        <f>SUM(I62:I64)</f>
        <v>19387019.826000001</v>
      </c>
      <c r="J65" s="25">
        <f t="shared" si="0"/>
        <v>112.43014771031574</v>
      </c>
      <c r="K65" s="26">
        <f t="shared" si="4"/>
        <v>21.608036925656243</v>
      </c>
      <c r="L65" s="24">
        <f t="shared" si="1"/>
        <v>29.382322518853172</v>
      </c>
      <c r="M65" s="6"/>
    </row>
    <row r="66" spans="1:13" s="7" customFormat="1" x14ac:dyDescent="0.4">
      <c r="A66" s="391" t="s">
        <v>73</v>
      </c>
      <c r="B66" s="90">
        <v>305</v>
      </c>
      <c r="C66" s="104" t="s">
        <v>74</v>
      </c>
      <c r="D66" s="133">
        <v>428224.91</v>
      </c>
      <c r="E66" s="133">
        <v>357358.51500000001</v>
      </c>
      <c r="F66" s="10">
        <f t="shared" si="2"/>
        <v>119.83061604114846</v>
      </c>
      <c r="G66" s="92">
        <f t="shared" si="3"/>
        <v>2.1230175836512641</v>
      </c>
      <c r="H66" s="137">
        <v>1839711.933</v>
      </c>
      <c r="I66" s="137">
        <v>1441240.385</v>
      </c>
      <c r="J66" s="93">
        <f t="shared" si="0"/>
        <v>127.64782004079076</v>
      </c>
      <c r="K66" s="94">
        <f t="shared" si="4"/>
        <v>1.8237751882825524</v>
      </c>
      <c r="L66" s="95">
        <f t="shared" si="1"/>
        <v>23.276737097731267</v>
      </c>
      <c r="M66" s="6"/>
    </row>
    <row r="67" spans="1:13" s="7" customFormat="1" x14ac:dyDescent="0.4">
      <c r="A67" s="390"/>
      <c r="B67" s="103">
        <v>306</v>
      </c>
      <c r="C67" s="46" t="s">
        <v>75</v>
      </c>
      <c r="D67" s="122">
        <v>23904.170999999998</v>
      </c>
      <c r="E67" s="122">
        <v>17925.647000000001</v>
      </c>
      <c r="F67" s="13">
        <f t="shared" si="2"/>
        <v>133.35178919901747</v>
      </c>
      <c r="G67" s="99">
        <f t="shared" si="3"/>
        <v>0.118510096378108</v>
      </c>
      <c r="H67" s="122">
        <v>60902.883999999998</v>
      </c>
      <c r="I67" s="122">
        <v>43743.966999999997</v>
      </c>
      <c r="J67" s="97">
        <f t="shared" si="0"/>
        <v>139.22579083876869</v>
      </c>
      <c r="K67" s="98">
        <f t="shared" si="4"/>
        <v>6.0375304819012904E-2</v>
      </c>
      <c r="L67" s="99">
        <f t="shared" si="1"/>
        <v>39.249653596043167</v>
      </c>
      <c r="M67" s="6"/>
    </row>
    <row r="68" spans="1:13" s="7" customFormat="1" x14ac:dyDescent="0.4">
      <c r="A68" s="390"/>
      <c r="B68" s="103">
        <v>307</v>
      </c>
      <c r="C68" s="46" t="s">
        <v>76</v>
      </c>
      <c r="D68" s="122">
        <v>10866.067999999999</v>
      </c>
      <c r="E68" s="122">
        <v>9697.93</v>
      </c>
      <c r="F68" s="13">
        <f t="shared" si="2"/>
        <v>112.04523027078974</v>
      </c>
      <c r="G68" s="99">
        <f t="shared" si="3"/>
        <v>5.3870881610204147E-2</v>
      </c>
      <c r="H68" s="122">
        <v>24857.780999999999</v>
      </c>
      <c r="I68" s="122">
        <v>21077.859</v>
      </c>
      <c r="J68" s="97">
        <f t="shared" si="0"/>
        <v>117.93314017329747</v>
      </c>
      <c r="K68" s="98">
        <f t="shared" si="4"/>
        <v>2.4642447227938621E-2</v>
      </c>
      <c r="L68" s="99">
        <f t="shared" si="1"/>
        <v>43.712944449868637</v>
      </c>
      <c r="M68" s="6"/>
    </row>
    <row r="69" spans="1:13" s="7" customFormat="1" x14ac:dyDescent="0.4">
      <c r="A69" s="390"/>
      <c r="B69" s="103">
        <v>308</v>
      </c>
      <c r="C69" s="46" t="s">
        <v>77</v>
      </c>
      <c r="D69" s="122">
        <v>420.44799999999998</v>
      </c>
      <c r="E69" s="122">
        <v>215.964</v>
      </c>
      <c r="F69" s="13">
        <f t="shared" si="2"/>
        <v>194.68429923505767</v>
      </c>
      <c r="G69" s="99">
        <f t="shared" si="3"/>
        <v>2.0844618707748846E-3</v>
      </c>
      <c r="H69" s="122">
        <v>3766.0709999999999</v>
      </c>
      <c r="I69" s="122">
        <v>2218.39</v>
      </c>
      <c r="J69" s="97">
        <f t="shared" si="0"/>
        <v>169.76595639179766</v>
      </c>
      <c r="K69" s="98">
        <f t="shared" si="4"/>
        <v>3.7334469184586521E-3</v>
      </c>
      <c r="L69" s="99">
        <f t="shared" si="1"/>
        <v>11.164101792026756</v>
      </c>
      <c r="M69" s="6"/>
    </row>
    <row r="70" spans="1:13" s="7" customFormat="1" x14ac:dyDescent="0.4">
      <c r="A70" s="390"/>
      <c r="B70" s="103">
        <v>309</v>
      </c>
      <c r="C70" s="46" t="s">
        <v>78</v>
      </c>
      <c r="D70" s="122">
        <v>6253.1760000000004</v>
      </c>
      <c r="E70" s="122">
        <v>5623.7950000000001</v>
      </c>
      <c r="F70" s="13">
        <f t="shared" si="2"/>
        <v>111.19139300063392</v>
      </c>
      <c r="G70" s="99">
        <f t="shared" si="3"/>
        <v>3.1001472104147512E-2</v>
      </c>
      <c r="H70" s="122">
        <v>22761.112000000001</v>
      </c>
      <c r="I70" s="122">
        <v>21694.608</v>
      </c>
      <c r="J70" s="97">
        <f t="shared" si="0"/>
        <v>104.91598649765879</v>
      </c>
      <c r="K70" s="98">
        <f t="shared" si="4"/>
        <v>2.2563940896784013E-2</v>
      </c>
      <c r="L70" s="99">
        <f t="shared" si="1"/>
        <v>27.473068978352199</v>
      </c>
      <c r="M70" s="6"/>
    </row>
    <row r="71" spans="1:13" s="7" customFormat="1" x14ac:dyDescent="0.4">
      <c r="A71" s="390"/>
      <c r="B71" s="103">
        <v>310</v>
      </c>
      <c r="C71" s="46" t="s">
        <v>79</v>
      </c>
      <c r="D71" s="122">
        <v>9172.3520000000008</v>
      </c>
      <c r="E71" s="122">
        <v>4973.2079999999996</v>
      </c>
      <c r="F71" s="13">
        <f t="shared" si="2"/>
        <v>184.43531820909163</v>
      </c>
      <c r="G71" s="99">
        <f t="shared" si="3"/>
        <v>4.5473918318854556E-2</v>
      </c>
      <c r="H71" s="122">
        <v>19430.927</v>
      </c>
      <c r="I71" s="122">
        <v>11521.08</v>
      </c>
      <c r="J71" s="97">
        <f t="shared" si="0"/>
        <v>168.65542987289385</v>
      </c>
      <c r="K71" s="98">
        <f t="shared" si="4"/>
        <v>1.926260405896358E-2</v>
      </c>
      <c r="L71" s="99">
        <f t="shared" si="1"/>
        <v>47.204912045627061</v>
      </c>
      <c r="M71" s="6"/>
    </row>
    <row r="72" spans="1:13" s="7" customFormat="1" x14ac:dyDescent="0.4">
      <c r="A72" s="390"/>
      <c r="B72" s="103">
        <v>311</v>
      </c>
      <c r="C72" s="46" t="s">
        <v>80</v>
      </c>
      <c r="D72" s="122">
        <v>33783.071000000004</v>
      </c>
      <c r="E72" s="122">
        <v>28880.286</v>
      </c>
      <c r="F72" s="13">
        <f t="shared" si="2"/>
        <v>116.97623423812355</v>
      </c>
      <c r="G72" s="99">
        <f t="shared" si="3"/>
        <v>0.16748687917930583</v>
      </c>
      <c r="H72" s="122">
        <v>68235.789000000004</v>
      </c>
      <c r="I72" s="122">
        <v>60864.927000000003</v>
      </c>
      <c r="J72" s="97">
        <f t="shared" si="0"/>
        <v>112.11019607400499</v>
      </c>
      <c r="K72" s="98">
        <f t="shared" si="4"/>
        <v>6.7644687572444823E-2</v>
      </c>
      <c r="L72" s="99">
        <f t="shared" si="1"/>
        <v>49.509313946673942</v>
      </c>
      <c r="M72" s="6"/>
    </row>
    <row r="73" spans="1:13" s="7" customFormat="1" x14ac:dyDescent="0.4">
      <c r="A73" s="390"/>
      <c r="B73" s="103">
        <v>312</v>
      </c>
      <c r="C73" s="46" t="s">
        <v>81</v>
      </c>
      <c r="D73" s="122">
        <v>25669.516</v>
      </c>
      <c r="E73" s="122">
        <v>47940.44</v>
      </c>
      <c r="F73" s="13">
        <f t="shared" si="2"/>
        <v>53.544598255668909</v>
      </c>
      <c r="G73" s="99">
        <f t="shared" si="3"/>
        <v>0.12726217592483696</v>
      </c>
      <c r="H73" s="122">
        <v>554517.97699999996</v>
      </c>
      <c r="I73" s="122">
        <v>452684.05800000002</v>
      </c>
      <c r="J73" s="97">
        <f t="shared" si="0"/>
        <v>122.4955832219742</v>
      </c>
      <c r="K73" s="98">
        <f t="shared" si="4"/>
        <v>0.54971439265499122</v>
      </c>
      <c r="L73" s="99">
        <f t="shared" si="1"/>
        <v>4.6291584880394243</v>
      </c>
      <c r="M73" s="6"/>
    </row>
    <row r="74" spans="1:13" s="7" customFormat="1" x14ac:dyDescent="0.4">
      <c r="A74" s="390"/>
      <c r="B74" s="103">
        <v>314</v>
      </c>
      <c r="C74" s="46" t="s">
        <v>82</v>
      </c>
      <c r="D74" s="122">
        <v>391.9</v>
      </c>
      <c r="E74" s="122">
        <v>136.089</v>
      </c>
      <c r="F74" s="13">
        <f t="shared" si="2"/>
        <v>287.97331158286119</v>
      </c>
      <c r="G74" s="99">
        <f t="shared" si="3"/>
        <v>1.9429289880239112E-3</v>
      </c>
      <c r="H74" s="122">
        <v>1758.14</v>
      </c>
      <c r="I74" s="122">
        <v>1436.7080000000001</v>
      </c>
      <c r="J74" s="97">
        <f t="shared" ref="J74:J138" si="5">H74/I74*100</f>
        <v>122.37281340397632</v>
      </c>
      <c r="K74" s="98">
        <f t="shared" si="4"/>
        <v>1.7429098827979864E-3</v>
      </c>
      <c r="L74" s="99">
        <f t="shared" si="1"/>
        <v>22.290602568623658</v>
      </c>
      <c r="M74" s="6"/>
    </row>
    <row r="75" spans="1:13" s="7" customFormat="1" x14ac:dyDescent="0.4">
      <c r="A75" s="390"/>
      <c r="B75" s="103">
        <v>315</v>
      </c>
      <c r="C75" s="46" t="s">
        <v>83</v>
      </c>
      <c r="D75" s="122">
        <v>1428.25</v>
      </c>
      <c r="E75" s="122">
        <v>930.62099999999998</v>
      </c>
      <c r="F75" s="13">
        <f t="shared" ref="F75:F110" si="6">D75/E75*100</f>
        <v>153.47278860030022</v>
      </c>
      <c r="G75" s="99">
        <f t="shared" ref="G75:G139" si="7">D75/$D$7*100</f>
        <v>7.0808581963387367E-3</v>
      </c>
      <c r="H75" s="122">
        <v>42067.728999999999</v>
      </c>
      <c r="I75" s="122">
        <v>35997.784</v>
      </c>
      <c r="J75" s="97">
        <f t="shared" si="5"/>
        <v>116.8619962828823</v>
      </c>
      <c r="K75" s="98">
        <f t="shared" ref="K75:K139" si="8">H75/$H$7*100</f>
        <v>4.1703311807346086E-2</v>
      </c>
      <c r="L75" s="99">
        <f t="shared" ref="L75:L139" si="9">D75/H75*100</f>
        <v>3.3951202832936378</v>
      </c>
      <c r="M75" s="6"/>
    </row>
    <row r="76" spans="1:13" s="7" customFormat="1" x14ac:dyDescent="0.4">
      <c r="A76" s="390"/>
      <c r="B76" s="103">
        <v>316</v>
      </c>
      <c r="C76" s="46" t="s">
        <v>84</v>
      </c>
      <c r="D76" s="122">
        <v>12198.047</v>
      </c>
      <c r="E76" s="122">
        <v>8721.0329999999994</v>
      </c>
      <c r="F76" s="13">
        <f t="shared" si="6"/>
        <v>139.86929071361158</v>
      </c>
      <c r="G76" s="99">
        <f t="shared" si="7"/>
        <v>6.0474455507981896E-2</v>
      </c>
      <c r="H76" s="122">
        <v>46124.538999999997</v>
      </c>
      <c r="I76" s="122">
        <v>33400.021000000001</v>
      </c>
      <c r="J76" s="97">
        <f t="shared" si="5"/>
        <v>138.09733532802269</v>
      </c>
      <c r="K76" s="98">
        <f t="shared" si="8"/>
        <v>4.5724979161273362E-2</v>
      </c>
      <c r="L76" s="99">
        <f t="shared" si="9"/>
        <v>26.445894667912022</v>
      </c>
      <c r="M76" s="6"/>
    </row>
    <row r="77" spans="1:13" s="7" customFormat="1" x14ac:dyDescent="0.4">
      <c r="A77" s="390"/>
      <c r="B77" s="103">
        <v>317</v>
      </c>
      <c r="C77" s="46" t="s">
        <v>85</v>
      </c>
      <c r="D77" s="122">
        <v>99.269000000000005</v>
      </c>
      <c r="E77" s="122">
        <v>261.74</v>
      </c>
      <c r="F77" s="13">
        <f t="shared" si="6"/>
        <v>37.92656835027126</v>
      </c>
      <c r="G77" s="99">
        <f t="shared" si="7"/>
        <v>4.9214753179929998E-4</v>
      </c>
      <c r="H77" s="122">
        <v>1814.201</v>
      </c>
      <c r="I77" s="122">
        <v>871.07500000000005</v>
      </c>
      <c r="J77" s="97">
        <f t="shared" si="5"/>
        <v>208.27150360187125</v>
      </c>
      <c r="K77" s="98">
        <f t="shared" si="8"/>
        <v>1.7984852470690558E-3</v>
      </c>
      <c r="L77" s="99">
        <f t="shared" si="9"/>
        <v>5.4717751781638313</v>
      </c>
      <c r="M77" s="6"/>
    </row>
    <row r="78" spans="1:13" s="7" customFormat="1" x14ac:dyDescent="0.4">
      <c r="A78" s="390"/>
      <c r="B78" s="103">
        <v>319</v>
      </c>
      <c r="C78" s="46" t="s">
        <v>86</v>
      </c>
      <c r="D78" s="122">
        <v>3328.5540000000001</v>
      </c>
      <c r="E78" s="122">
        <v>1933.7739999999999</v>
      </c>
      <c r="F78" s="13">
        <f t="shared" si="6"/>
        <v>172.12735304125511</v>
      </c>
      <c r="G78" s="99">
        <f t="shared" si="7"/>
        <v>1.6502026166886813E-2</v>
      </c>
      <c r="H78" s="122">
        <v>16517.95</v>
      </c>
      <c r="I78" s="122">
        <v>5780.6270000000004</v>
      </c>
      <c r="J78" s="97">
        <f t="shared" si="5"/>
        <v>285.74668457245207</v>
      </c>
      <c r="K78" s="98">
        <f t="shared" si="8"/>
        <v>1.6374861102394007E-2</v>
      </c>
      <c r="L78" s="99">
        <f t="shared" si="9"/>
        <v>20.15113255579536</v>
      </c>
      <c r="M78" s="6"/>
    </row>
    <row r="79" spans="1:13" s="7" customFormat="1" x14ac:dyDescent="0.4">
      <c r="A79" s="390"/>
      <c r="B79" s="103">
        <v>320</v>
      </c>
      <c r="C79" s="46" t="s">
        <v>458</v>
      </c>
      <c r="D79" s="122">
        <v>7874.89</v>
      </c>
      <c r="E79" s="122">
        <v>3516.88</v>
      </c>
      <c r="F79" s="13">
        <f t="shared" si="6"/>
        <v>223.91693774026979</v>
      </c>
      <c r="G79" s="99">
        <f t="shared" si="7"/>
        <v>3.9041469911966366E-2</v>
      </c>
      <c r="H79" s="122">
        <v>27178.986000000001</v>
      </c>
      <c r="I79" s="122">
        <v>14728.545</v>
      </c>
      <c r="J79" s="97">
        <f t="shared" si="5"/>
        <v>184.53272879296631</v>
      </c>
      <c r="K79" s="98">
        <f t="shared" si="8"/>
        <v>2.6943544486689404E-2</v>
      </c>
      <c r="L79" s="99">
        <f t="shared" si="9"/>
        <v>28.974186159851584</v>
      </c>
      <c r="M79" s="6"/>
    </row>
    <row r="80" spans="1:13" s="7" customFormat="1" x14ac:dyDescent="0.4">
      <c r="A80" s="390"/>
      <c r="B80" s="103">
        <v>321</v>
      </c>
      <c r="C80" s="46" t="s">
        <v>88</v>
      </c>
      <c r="D80" s="122">
        <v>35.015000000000001</v>
      </c>
      <c r="E80" s="122">
        <v>0</v>
      </c>
      <c r="F80" s="13" t="s">
        <v>289</v>
      </c>
      <c r="G80" s="99">
        <f t="shared" si="7"/>
        <v>1.7359443356891363E-4</v>
      </c>
      <c r="H80" s="122">
        <v>2296.6280000000002</v>
      </c>
      <c r="I80" s="122">
        <v>2024.857</v>
      </c>
      <c r="J80" s="97">
        <f t="shared" si="5"/>
        <v>113.42173793013532</v>
      </c>
      <c r="K80" s="98">
        <f t="shared" si="8"/>
        <v>2.2767331602207867E-3</v>
      </c>
      <c r="L80" s="99">
        <f t="shared" si="9"/>
        <v>1.5246265394308525</v>
      </c>
      <c r="M80" s="6"/>
    </row>
    <row r="81" spans="1:13" s="7" customFormat="1" x14ac:dyDescent="0.4">
      <c r="A81" s="390"/>
      <c r="B81" s="103">
        <v>322</v>
      </c>
      <c r="C81" s="46" t="s">
        <v>89</v>
      </c>
      <c r="D81" s="122">
        <v>974.64099999999996</v>
      </c>
      <c r="E81" s="122">
        <v>1529.1279999999999</v>
      </c>
      <c r="F81" s="13">
        <f t="shared" si="6"/>
        <v>63.738352839003667</v>
      </c>
      <c r="G81" s="99">
        <f t="shared" si="7"/>
        <v>4.8319934978734696E-3</v>
      </c>
      <c r="H81" s="122">
        <v>1397.732</v>
      </c>
      <c r="I81" s="122">
        <v>2653.8429999999998</v>
      </c>
      <c r="J81" s="97">
        <f t="shared" si="5"/>
        <v>52.668224910064389</v>
      </c>
      <c r="K81" s="98">
        <f t="shared" si="8"/>
        <v>1.3856239641342526E-3</v>
      </c>
      <c r="L81" s="99">
        <f t="shared" si="9"/>
        <v>69.730177172734102</v>
      </c>
      <c r="M81" s="6"/>
    </row>
    <row r="82" spans="1:13" s="7" customFormat="1" x14ac:dyDescent="0.4">
      <c r="A82" s="390"/>
      <c r="B82" s="103">
        <v>323</v>
      </c>
      <c r="C82" s="46" t="s">
        <v>90</v>
      </c>
      <c r="D82" s="122">
        <v>20422.613000000001</v>
      </c>
      <c r="E82" s="122">
        <v>15255.93</v>
      </c>
      <c r="F82" s="13">
        <f t="shared" si="6"/>
        <v>133.8667193674853</v>
      </c>
      <c r="G82" s="99">
        <f t="shared" si="7"/>
        <v>0.10124951979814743</v>
      </c>
      <c r="H82" s="122">
        <v>50839.712</v>
      </c>
      <c r="I82" s="122">
        <v>42723.73</v>
      </c>
      <c r="J82" s="97">
        <f t="shared" si="5"/>
        <v>118.99642657605034</v>
      </c>
      <c r="K82" s="98">
        <f t="shared" si="8"/>
        <v>5.0399306359791243E-2</v>
      </c>
      <c r="L82" s="99">
        <f t="shared" si="9"/>
        <v>40.170591446308748</v>
      </c>
      <c r="M82" s="6"/>
    </row>
    <row r="83" spans="1:13" s="7" customFormat="1" x14ac:dyDescent="0.4">
      <c r="A83" s="390"/>
      <c r="B83" s="103">
        <v>324</v>
      </c>
      <c r="C83" s="46" t="s">
        <v>91</v>
      </c>
      <c r="D83" s="122">
        <v>90949.239000000001</v>
      </c>
      <c r="E83" s="122">
        <v>73707.887000000002</v>
      </c>
      <c r="F83" s="13">
        <f t="shared" si="6"/>
        <v>123.39146148633999</v>
      </c>
      <c r="G83" s="99">
        <f t="shared" si="7"/>
        <v>0.45090051771323003</v>
      </c>
      <c r="H83" s="122">
        <v>129184.414</v>
      </c>
      <c r="I83" s="122">
        <v>120209.52899999999</v>
      </c>
      <c r="J83" s="97">
        <f t="shared" si="5"/>
        <v>107.4660345770093</v>
      </c>
      <c r="K83" s="98">
        <f t="shared" si="8"/>
        <v>0.12806533715407564</v>
      </c>
      <c r="L83" s="99">
        <f t="shared" si="9"/>
        <v>70.402640832507856</v>
      </c>
      <c r="M83" s="6"/>
    </row>
    <row r="84" spans="1:13" s="7" customFormat="1" x14ac:dyDescent="0.4">
      <c r="A84" s="390"/>
      <c r="B84" s="103">
        <v>325</v>
      </c>
      <c r="C84" s="46" t="s">
        <v>92</v>
      </c>
      <c r="D84" s="138">
        <v>2.4420000000000002</v>
      </c>
      <c r="E84" s="138">
        <v>4.0259999999999998</v>
      </c>
      <c r="F84" s="13">
        <f t="shared" si="6"/>
        <v>60.655737704918046</v>
      </c>
      <c r="G84" s="99">
        <f t="shared" si="7"/>
        <v>1.2106743018000488E-5</v>
      </c>
      <c r="H84" s="122">
        <v>195.297</v>
      </c>
      <c r="I84" s="122">
        <v>309.88400000000001</v>
      </c>
      <c r="J84" s="97">
        <f t="shared" si="5"/>
        <v>63.0226149139678</v>
      </c>
      <c r="K84" s="98">
        <f t="shared" si="8"/>
        <v>1.9360521424960375E-4</v>
      </c>
      <c r="L84" s="99">
        <f t="shared" si="9"/>
        <v>1.2504032320004916</v>
      </c>
      <c r="M84" s="6"/>
    </row>
    <row r="85" spans="1:13" s="7" customFormat="1" x14ac:dyDescent="0.4">
      <c r="A85" s="390"/>
      <c r="B85" s="103">
        <v>326</v>
      </c>
      <c r="C85" s="46" t="s">
        <v>93</v>
      </c>
      <c r="D85" s="122">
        <v>1804.7809999999999</v>
      </c>
      <c r="E85" s="122">
        <v>1712.327</v>
      </c>
      <c r="F85" s="13">
        <f t="shared" si="6"/>
        <v>105.39931917209738</v>
      </c>
      <c r="G85" s="99">
        <f t="shared" si="7"/>
        <v>8.9475920437223338E-3</v>
      </c>
      <c r="H85" s="122">
        <v>3498.96</v>
      </c>
      <c r="I85" s="122">
        <v>3316.8429999999998</v>
      </c>
      <c r="J85" s="97">
        <f t="shared" si="5"/>
        <v>105.49067290794289</v>
      </c>
      <c r="K85" s="98">
        <f t="shared" si="8"/>
        <v>3.4686498023563783E-3</v>
      </c>
      <c r="L85" s="99">
        <f t="shared" si="9"/>
        <v>51.580498205180966</v>
      </c>
      <c r="M85" s="6"/>
    </row>
    <row r="86" spans="1:13" s="7" customFormat="1" x14ac:dyDescent="0.4">
      <c r="A86" s="390"/>
      <c r="B86" s="103">
        <v>327</v>
      </c>
      <c r="C86" s="46" t="s">
        <v>94</v>
      </c>
      <c r="D86" s="122">
        <v>2859.0509999999999</v>
      </c>
      <c r="E86" s="122">
        <v>2392.5430000000001</v>
      </c>
      <c r="F86" s="13">
        <f t="shared" si="6"/>
        <v>119.49841653838614</v>
      </c>
      <c r="G86" s="99">
        <f t="shared" si="7"/>
        <v>1.4174363526763847E-2</v>
      </c>
      <c r="H86" s="122">
        <v>4547.07</v>
      </c>
      <c r="I86" s="122">
        <v>3539.607</v>
      </c>
      <c r="J86" s="97">
        <f t="shared" si="5"/>
        <v>128.46256660697077</v>
      </c>
      <c r="K86" s="98">
        <f t="shared" si="8"/>
        <v>4.507680412694233E-3</v>
      </c>
      <c r="L86" s="99">
        <f t="shared" si="9"/>
        <v>62.876775593953916</v>
      </c>
      <c r="M86" s="6"/>
    </row>
    <row r="87" spans="1:13" s="7" customFormat="1" x14ac:dyDescent="0.4">
      <c r="A87" s="390"/>
      <c r="B87" s="103">
        <v>328</v>
      </c>
      <c r="C87" s="46" t="s">
        <v>95</v>
      </c>
      <c r="D87" s="122">
        <v>876.35500000000002</v>
      </c>
      <c r="E87" s="122">
        <v>675.58699999999999</v>
      </c>
      <c r="F87" s="13">
        <f t="shared" si="6"/>
        <v>129.71756413311684</v>
      </c>
      <c r="G87" s="99">
        <f t="shared" si="7"/>
        <v>4.3447194011219563E-3</v>
      </c>
      <c r="H87" s="122">
        <v>2686.7359999999999</v>
      </c>
      <c r="I87" s="122">
        <v>2166.3470000000002</v>
      </c>
      <c r="J87" s="97">
        <f t="shared" si="5"/>
        <v>124.0214979410039</v>
      </c>
      <c r="K87" s="98">
        <f t="shared" si="8"/>
        <v>2.6634617987584207E-3</v>
      </c>
      <c r="L87" s="99">
        <f t="shared" si="9"/>
        <v>32.617830706105849</v>
      </c>
      <c r="M87" s="6"/>
    </row>
    <row r="88" spans="1:13" s="7" customFormat="1" x14ac:dyDescent="0.4">
      <c r="A88" s="390"/>
      <c r="B88" s="103">
        <v>329</v>
      </c>
      <c r="C88" s="46" t="s">
        <v>96</v>
      </c>
      <c r="D88" s="122">
        <v>449.61099999999999</v>
      </c>
      <c r="E88" s="122">
        <v>249.792</v>
      </c>
      <c r="F88" s="13">
        <f t="shared" si="6"/>
        <v>179.99415513707405</v>
      </c>
      <c r="G88" s="99">
        <f t="shared" si="7"/>
        <v>2.229043749003365E-3</v>
      </c>
      <c r="H88" s="122">
        <v>1942.895</v>
      </c>
      <c r="I88" s="122">
        <v>1128.546</v>
      </c>
      <c r="J88" s="97">
        <f t="shared" si="5"/>
        <v>172.15913219310511</v>
      </c>
      <c r="K88" s="98">
        <f t="shared" si="8"/>
        <v>1.9260644184984094E-3</v>
      </c>
      <c r="L88" s="99">
        <f t="shared" si="9"/>
        <v>23.141291732183159</v>
      </c>
      <c r="M88" s="6"/>
    </row>
    <row r="89" spans="1:13" s="7" customFormat="1" x14ac:dyDescent="0.4">
      <c r="A89" s="390"/>
      <c r="B89" s="103">
        <v>330</v>
      </c>
      <c r="C89" s="46" t="s">
        <v>97</v>
      </c>
      <c r="D89" s="122">
        <v>996.78</v>
      </c>
      <c r="E89" s="122">
        <v>580.00800000000004</v>
      </c>
      <c r="F89" s="13">
        <f t="shared" si="6"/>
        <v>171.85625025861711</v>
      </c>
      <c r="G89" s="99">
        <f t="shared" si="7"/>
        <v>4.9417523773474716E-3</v>
      </c>
      <c r="H89" s="122">
        <v>2729.4989999999998</v>
      </c>
      <c r="I89" s="122">
        <v>1654.0540000000001</v>
      </c>
      <c r="J89" s="97">
        <f t="shared" si="5"/>
        <v>165.01873578492598</v>
      </c>
      <c r="K89" s="98">
        <f t="shared" si="8"/>
        <v>2.7058543586899906E-3</v>
      </c>
      <c r="L89" s="99">
        <f t="shared" si="9"/>
        <v>36.518789711958135</v>
      </c>
      <c r="M89" s="6"/>
    </row>
    <row r="90" spans="1:13" s="7" customFormat="1" x14ac:dyDescent="0.4">
      <c r="A90" s="390"/>
      <c r="B90" s="103">
        <v>331</v>
      </c>
      <c r="C90" s="46" t="s">
        <v>98</v>
      </c>
      <c r="D90" s="122">
        <v>744.77099999999996</v>
      </c>
      <c r="E90" s="122">
        <v>463.29</v>
      </c>
      <c r="F90" s="13">
        <f t="shared" si="6"/>
        <v>160.75697727125558</v>
      </c>
      <c r="G90" s="99">
        <f t="shared" si="7"/>
        <v>3.6923632695574291E-3</v>
      </c>
      <c r="H90" s="122">
        <v>2661.1660000000002</v>
      </c>
      <c r="I90" s="122">
        <v>1450.5440000000001</v>
      </c>
      <c r="J90" s="97">
        <f t="shared" si="5"/>
        <v>183.45986057644581</v>
      </c>
      <c r="K90" s="98">
        <f t="shared" si="8"/>
        <v>2.6381133022205208E-3</v>
      </c>
      <c r="L90" s="99">
        <f t="shared" si="9"/>
        <v>27.986641945673433</v>
      </c>
      <c r="M90" s="6"/>
    </row>
    <row r="91" spans="1:13" s="7" customFormat="1" x14ac:dyDescent="0.4">
      <c r="A91" s="390"/>
      <c r="B91" s="103">
        <v>332</v>
      </c>
      <c r="C91" s="46" t="s">
        <v>99</v>
      </c>
      <c r="D91" s="122">
        <v>23.021999999999998</v>
      </c>
      <c r="E91" s="122">
        <v>29.652000000000001</v>
      </c>
      <c r="F91" s="13">
        <f t="shared" si="6"/>
        <v>77.64063132335086</v>
      </c>
      <c r="G91" s="99">
        <f t="shared" si="7"/>
        <v>1.1413654289942966E-4</v>
      </c>
      <c r="H91" s="122">
        <v>331.82600000000002</v>
      </c>
      <c r="I91" s="122">
        <v>361.95400000000001</v>
      </c>
      <c r="J91" s="97">
        <f t="shared" si="5"/>
        <v>91.676290357338232</v>
      </c>
      <c r="K91" s="98">
        <f t="shared" si="8"/>
        <v>3.2895151396892435E-4</v>
      </c>
      <c r="L91" s="99">
        <f t="shared" si="9"/>
        <v>6.9379735162404383</v>
      </c>
      <c r="M91" s="6"/>
    </row>
    <row r="92" spans="1:13" s="7" customFormat="1" x14ac:dyDescent="0.4">
      <c r="A92" s="390"/>
      <c r="B92" s="103">
        <v>333</v>
      </c>
      <c r="C92" s="46" t="s">
        <v>100</v>
      </c>
      <c r="D92" s="122">
        <v>229.02199999999999</v>
      </c>
      <c r="E92" s="122">
        <v>90.881</v>
      </c>
      <c r="F92" s="13">
        <f t="shared" si="6"/>
        <v>252.00206863920948</v>
      </c>
      <c r="G92" s="99">
        <f t="shared" si="7"/>
        <v>1.1354260849584389E-3</v>
      </c>
      <c r="H92" s="122">
        <v>763.84900000000005</v>
      </c>
      <c r="I92" s="122">
        <v>554.39599999999996</v>
      </c>
      <c r="J92" s="97">
        <f t="shared" si="5"/>
        <v>137.78039524094692</v>
      </c>
      <c r="K92" s="98">
        <f t="shared" si="8"/>
        <v>7.572320583487999E-4</v>
      </c>
      <c r="L92" s="99">
        <f t="shared" si="9"/>
        <v>29.982627456473725</v>
      </c>
      <c r="M92" s="6"/>
    </row>
    <row r="93" spans="1:13" s="7" customFormat="1" x14ac:dyDescent="0.4">
      <c r="A93" s="390"/>
      <c r="B93" s="103">
        <v>334</v>
      </c>
      <c r="C93" s="46" t="s">
        <v>101</v>
      </c>
      <c r="D93" s="122">
        <v>20.576000000000001</v>
      </c>
      <c r="E93" s="122">
        <v>11.946</v>
      </c>
      <c r="F93" s="13">
        <f t="shared" si="6"/>
        <v>172.24175456219658</v>
      </c>
      <c r="G93" s="99">
        <f t="shared" si="7"/>
        <v>1.0200996901653484E-4</v>
      </c>
      <c r="H93" s="122">
        <v>71.302000000000007</v>
      </c>
      <c r="I93" s="122">
        <v>40.026000000000003</v>
      </c>
      <c r="J93" s="97">
        <f t="shared" si="5"/>
        <v>178.13920951381604</v>
      </c>
      <c r="K93" s="98">
        <f t="shared" si="8"/>
        <v>7.0684337119491071E-5</v>
      </c>
      <c r="L93" s="99">
        <f t="shared" si="9"/>
        <v>28.857535552999913</v>
      </c>
      <c r="M93" s="6"/>
    </row>
    <row r="94" spans="1:13" s="7" customFormat="1" x14ac:dyDescent="0.4">
      <c r="A94" s="390"/>
      <c r="B94" s="103">
        <v>335</v>
      </c>
      <c r="C94" s="46" t="s">
        <v>102</v>
      </c>
      <c r="D94" s="122">
        <v>445.21499999999997</v>
      </c>
      <c r="E94" s="122">
        <v>168.95</v>
      </c>
      <c r="F94" s="13">
        <f t="shared" si="6"/>
        <v>263.51879254217226</v>
      </c>
      <c r="G94" s="99">
        <f t="shared" si="7"/>
        <v>2.2072496284844746E-3</v>
      </c>
      <c r="H94" s="122">
        <v>1057.6849999999999</v>
      </c>
      <c r="I94" s="122">
        <v>861.80499999999995</v>
      </c>
      <c r="J94" s="97">
        <f t="shared" si="5"/>
        <v>122.72903963193529</v>
      </c>
      <c r="K94" s="98">
        <f t="shared" si="8"/>
        <v>1.0485226656507377E-3</v>
      </c>
      <c r="L94" s="99">
        <f t="shared" si="9"/>
        <v>42.093345372204389</v>
      </c>
      <c r="M94" s="6"/>
    </row>
    <row r="95" spans="1:13" s="7" customFormat="1" x14ac:dyDescent="0.4">
      <c r="A95" s="390"/>
      <c r="B95" s="103">
        <v>336</v>
      </c>
      <c r="C95" s="46" t="s">
        <v>103</v>
      </c>
      <c r="D95" s="122">
        <v>300.18</v>
      </c>
      <c r="E95" s="122">
        <v>176.48</v>
      </c>
      <c r="F95" s="13">
        <f t="shared" si="6"/>
        <v>170.09292837715324</v>
      </c>
      <c r="G95" s="99">
        <f t="shared" si="7"/>
        <v>1.4882072559964728E-3</v>
      </c>
      <c r="H95" s="122">
        <v>984.51700000000005</v>
      </c>
      <c r="I95" s="122">
        <v>677.25300000000004</v>
      </c>
      <c r="J95" s="97">
        <f t="shared" si="5"/>
        <v>145.36916041715577</v>
      </c>
      <c r="K95" s="98">
        <f t="shared" si="8"/>
        <v>9.7598849299977534E-4</v>
      </c>
      <c r="L95" s="99">
        <f t="shared" si="9"/>
        <v>30.490077875750238</v>
      </c>
      <c r="M95" s="6"/>
    </row>
    <row r="96" spans="1:13" s="7" customFormat="1" x14ac:dyDescent="0.4">
      <c r="A96" s="390"/>
      <c r="B96" s="103">
        <v>337</v>
      </c>
      <c r="C96" s="46" t="s">
        <v>104</v>
      </c>
      <c r="D96" s="122">
        <v>34.219000000000001</v>
      </c>
      <c r="E96" s="122">
        <v>38.19</v>
      </c>
      <c r="F96" s="13">
        <f t="shared" si="6"/>
        <v>89.601990049751251</v>
      </c>
      <c r="G96" s="99">
        <f t="shared" si="7"/>
        <v>1.6964809145493805E-4</v>
      </c>
      <c r="H96" s="122">
        <v>338.53300000000002</v>
      </c>
      <c r="I96" s="122">
        <v>323.52100000000002</v>
      </c>
      <c r="J96" s="97">
        <f t="shared" si="5"/>
        <v>104.64019337230042</v>
      </c>
      <c r="K96" s="98">
        <f t="shared" si="8"/>
        <v>3.3560041370610461E-4</v>
      </c>
      <c r="L96" s="99">
        <f t="shared" si="9"/>
        <v>10.108024919284087</v>
      </c>
      <c r="M96" s="6"/>
    </row>
    <row r="97" spans="1:13" s="7" customFormat="1" x14ac:dyDescent="0.4">
      <c r="A97" s="390"/>
      <c r="B97" s="103">
        <v>338</v>
      </c>
      <c r="C97" s="46" t="s">
        <v>105</v>
      </c>
      <c r="D97" s="135"/>
      <c r="E97" s="135"/>
      <c r="F97" s="13"/>
      <c r="G97" s="99"/>
      <c r="H97" s="122">
        <v>273.85599999999999</v>
      </c>
      <c r="I97" s="122">
        <v>216.81200000000001</v>
      </c>
      <c r="J97" s="97">
        <f>H97/I97*100</f>
        <v>126.31035182554471</v>
      </c>
      <c r="K97" s="98">
        <f t="shared" si="8"/>
        <v>2.7148368665949547E-4</v>
      </c>
      <c r="L97" s="99">
        <f>D97/H97*100</f>
        <v>0</v>
      </c>
      <c r="M97" s="6"/>
    </row>
    <row r="98" spans="1:13" s="7" customFormat="1" x14ac:dyDescent="0.4">
      <c r="A98" s="390"/>
      <c r="B98" s="103">
        <v>401</v>
      </c>
      <c r="C98" s="46" t="s">
        <v>106</v>
      </c>
      <c r="D98" s="122">
        <v>34263.99</v>
      </c>
      <c r="E98" s="122">
        <v>39392.745999999999</v>
      </c>
      <c r="F98" s="13">
        <f t="shared" si="6"/>
        <v>86.980455741775401</v>
      </c>
      <c r="G98" s="99">
        <f t="shared" si="7"/>
        <v>0.16987113910783722</v>
      </c>
      <c r="H98" s="122">
        <v>136251.29699999999</v>
      </c>
      <c r="I98" s="122">
        <v>179033.041</v>
      </c>
      <c r="J98" s="97">
        <f t="shared" si="5"/>
        <v>76.103995239627295</v>
      </c>
      <c r="K98" s="98">
        <f t="shared" si="8"/>
        <v>0.13507100235780062</v>
      </c>
      <c r="L98" s="99">
        <f t="shared" si="9"/>
        <v>25.147643181701234</v>
      </c>
      <c r="M98" s="6"/>
    </row>
    <row r="99" spans="1:13" s="7" customFormat="1" x14ac:dyDescent="0.4">
      <c r="A99" s="390"/>
      <c r="B99" s="103">
        <v>402</v>
      </c>
      <c r="C99" s="46" t="s">
        <v>107</v>
      </c>
      <c r="D99" s="122">
        <v>6154.1</v>
      </c>
      <c r="E99" s="122">
        <v>3113.518</v>
      </c>
      <c r="F99" s="13">
        <f t="shared" si="6"/>
        <v>197.65744087556263</v>
      </c>
      <c r="G99" s="99">
        <f t="shared" si="7"/>
        <v>3.0510281411579361E-2</v>
      </c>
      <c r="H99" s="122">
        <v>8273.5220000000008</v>
      </c>
      <c r="I99" s="122">
        <v>4463.9660000000003</v>
      </c>
      <c r="J99" s="97">
        <f t="shared" si="5"/>
        <v>185.34016612133695</v>
      </c>
      <c r="K99" s="98">
        <f t="shared" si="8"/>
        <v>8.2018515359109992E-3</v>
      </c>
      <c r="L99" s="99">
        <f t="shared" si="9"/>
        <v>74.383074100727598</v>
      </c>
      <c r="M99" s="6"/>
    </row>
    <row r="100" spans="1:13" s="7" customFormat="1" x14ac:dyDescent="0.4">
      <c r="A100" s="390"/>
      <c r="B100" s="103">
        <v>403</v>
      </c>
      <c r="C100" s="46" t="s">
        <v>108</v>
      </c>
      <c r="D100" s="122">
        <v>3826.0450000000001</v>
      </c>
      <c r="E100" s="122">
        <v>2082.6959999999999</v>
      </c>
      <c r="F100" s="13">
        <f t="shared" si="6"/>
        <v>183.70635944948279</v>
      </c>
      <c r="G100" s="99">
        <f t="shared" si="7"/>
        <v>1.8968445368675545E-2</v>
      </c>
      <c r="H100" s="122">
        <v>21816.210999999999</v>
      </c>
      <c r="I100" s="122">
        <v>12696.486000000001</v>
      </c>
      <c r="J100" s="97">
        <f t="shared" si="5"/>
        <v>171.82873276905119</v>
      </c>
      <c r="K100" s="98">
        <f t="shared" si="8"/>
        <v>2.1627225225014014E-2</v>
      </c>
      <c r="L100" s="99">
        <f t="shared" si="9"/>
        <v>17.53762374227129</v>
      </c>
      <c r="M100" s="6"/>
    </row>
    <row r="101" spans="1:13" s="7" customFormat="1" x14ac:dyDescent="0.4">
      <c r="A101" s="390"/>
      <c r="B101" s="103">
        <v>404</v>
      </c>
      <c r="C101" s="46" t="s">
        <v>109</v>
      </c>
      <c r="D101" s="122">
        <v>2155.8560000000002</v>
      </c>
      <c r="E101" s="122">
        <v>1580.336</v>
      </c>
      <c r="F101" s="13">
        <f t="shared" si="6"/>
        <v>136.41757195938081</v>
      </c>
      <c r="G101" s="99">
        <f t="shared" si="7"/>
        <v>1.0688122266918289E-2</v>
      </c>
      <c r="H101" s="122">
        <v>8274.0319999999992</v>
      </c>
      <c r="I101" s="122">
        <v>8902.5149999999994</v>
      </c>
      <c r="J101" s="97">
        <f t="shared" si="5"/>
        <v>92.940388193673357</v>
      </c>
      <c r="K101" s="98">
        <f t="shared" si="8"/>
        <v>8.2023571179694367E-3</v>
      </c>
      <c r="L101" s="99">
        <f t="shared" si="9"/>
        <v>26.05568844790545</v>
      </c>
      <c r="M101" s="6"/>
    </row>
    <row r="102" spans="1:13" s="7" customFormat="1" x14ac:dyDescent="0.4">
      <c r="A102" s="390"/>
      <c r="B102" s="103">
        <v>405</v>
      </c>
      <c r="C102" s="46" t="s">
        <v>110</v>
      </c>
      <c r="D102" s="122">
        <v>473.94799999999998</v>
      </c>
      <c r="E102" s="122">
        <v>401.964</v>
      </c>
      <c r="F102" s="13">
        <f t="shared" si="6"/>
        <v>117.90807136957537</v>
      </c>
      <c r="G102" s="99">
        <f t="shared" si="7"/>
        <v>2.3496996887368122E-3</v>
      </c>
      <c r="H102" s="122">
        <v>723.62800000000004</v>
      </c>
      <c r="I102" s="122">
        <v>605.375</v>
      </c>
      <c r="J102" s="97">
        <f t="shared" si="5"/>
        <v>119.53384265950857</v>
      </c>
      <c r="K102" s="98">
        <f t="shared" si="8"/>
        <v>7.1735947801047776E-4</v>
      </c>
      <c r="L102" s="99">
        <f t="shared" si="9"/>
        <v>65.496083623077041</v>
      </c>
      <c r="M102" s="6"/>
    </row>
    <row r="103" spans="1:13" s="7" customFormat="1" x14ac:dyDescent="0.4">
      <c r="A103" s="390"/>
      <c r="B103" s="103">
        <v>406</v>
      </c>
      <c r="C103" s="46" t="s">
        <v>111</v>
      </c>
      <c r="D103" s="122">
        <v>11962.966</v>
      </c>
      <c r="E103" s="122">
        <v>11861.058999999999</v>
      </c>
      <c r="F103" s="13">
        <f t="shared" si="6"/>
        <v>100.85917286137773</v>
      </c>
      <c r="G103" s="99">
        <f t="shared" si="7"/>
        <v>5.9308990620424745E-2</v>
      </c>
      <c r="H103" s="122">
        <v>78286.53</v>
      </c>
      <c r="I103" s="122">
        <v>70694.260999999999</v>
      </c>
      <c r="J103" s="97">
        <f t="shared" si="5"/>
        <v>110.73958323151578</v>
      </c>
      <c r="K103" s="98">
        <f t="shared" si="8"/>
        <v>7.7608362716826335E-2</v>
      </c>
      <c r="L103" s="99">
        <f t="shared" si="9"/>
        <v>15.281001725328739</v>
      </c>
      <c r="M103" s="6"/>
    </row>
    <row r="104" spans="1:13" s="7" customFormat="1" x14ac:dyDescent="0.4">
      <c r="A104" s="390"/>
      <c r="B104" s="103">
        <v>407</v>
      </c>
      <c r="C104" s="46" t="s">
        <v>112</v>
      </c>
      <c r="D104" s="122">
        <v>28165.138999999999</v>
      </c>
      <c r="E104" s="122">
        <v>28383.644</v>
      </c>
      <c r="F104" s="13">
        <f t="shared" si="6"/>
        <v>99.230172841795778</v>
      </c>
      <c r="G104" s="99">
        <f t="shared" si="7"/>
        <v>0.13963476655989487</v>
      </c>
      <c r="H104" s="122">
        <v>111625.341</v>
      </c>
      <c r="I104" s="122">
        <v>97198.982000000004</v>
      </c>
      <c r="J104" s="97">
        <f t="shared" si="5"/>
        <v>114.84208857249143</v>
      </c>
      <c r="K104" s="98">
        <f t="shared" si="8"/>
        <v>0.11065837191554441</v>
      </c>
      <c r="L104" s="99">
        <f t="shared" si="9"/>
        <v>25.231850355556805</v>
      </c>
      <c r="M104" s="6"/>
    </row>
    <row r="105" spans="1:13" s="7" customFormat="1" x14ac:dyDescent="0.4">
      <c r="A105" s="390"/>
      <c r="B105" s="103">
        <v>408</v>
      </c>
      <c r="C105" s="46" t="s">
        <v>113</v>
      </c>
      <c r="D105" s="122">
        <v>7682.768</v>
      </c>
      <c r="E105" s="122">
        <v>7113.4610000000002</v>
      </c>
      <c r="F105" s="13">
        <f t="shared" si="6"/>
        <v>108.0032349934863</v>
      </c>
      <c r="G105" s="99">
        <f t="shared" si="7"/>
        <v>3.8088983555658297E-2</v>
      </c>
      <c r="H105" s="122">
        <v>16988.643</v>
      </c>
      <c r="I105" s="122">
        <v>17385.059000000001</v>
      </c>
      <c r="J105" s="97">
        <f t="shared" si="5"/>
        <v>97.719789159185481</v>
      </c>
      <c r="K105" s="98">
        <f t="shared" si="8"/>
        <v>1.6841476662852121E-2</v>
      </c>
      <c r="L105" s="99">
        <f t="shared" si="9"/>
        <v>45.222964541664687</v>
      </c>
      <c r="M105" s="6"/>
    </row>
    <row r="106" spans="1:13" s="7" customFormat="1" x14ac:dyDescent="0.4">
      <c r="A106" s="390"/>
      <c r="B106" s="103">
        <v>409</v>
      </c>
      <c r="C106" s="46" t="s">
        <v>114</v>
      </c>
      <c r="D106" s="122">
        <v>39816.550000000003</v>
      </c>
      <c r="E106" s="122">
        <v>39683.69</v>
      </c>
      <c r="F106" s="13">
        <f t="shared" si="6"/>
        <v>100.33479749489022</v>
      </c>
      <c r="G106" s="99">
        <f t="shared" si="7"/>
        <v>0.19739915590227985</v>
      </c>
      <c r="H106" s="122">
        <v>286054.08100000001</v>
      </c>
      <c r="I106" s="122">
        <v>301032.01400000002</v>
      </c>
      <c r="J106" s="97">
        <f t="shared" si="5"/>
        <v>95.024471716154409</v>
      </c>
      <c r="K106" s="98">
        <f t="shared" si="8"/>
        <v>0.28357610019088109</v>
      </c>
      <c r="L106" s="99">
        <f t="shared" si="9"/>
        <v>13.919238579225166</v>
      </c>
      <c r="M106" s="6"/>
    </row>
    <row r="107" spans="1:13" s="7" customFormat="1" x14ac:dyDescent="0.4">
      <c r="A107" s="390"/>
      <c r="B107" s="103">
        <v>410</v>
      </c>
      <c r="C107" s="46" t="s">
        <v>115</v>
      </c>
      <c r="D107" s="122">
        <v>264158.66899999999</v>
      </c>
      <c r="E107" s="122">
        <v>234097.44699999999</v>
      </c>
      <c r="F107" s="13">
        <f t="shared" si="6"/>
        <v>112.84132842337236</v>
      </c>
      <c r="G107" s="99">
        <f t="shared" si="7"/>
        <v>1.3096237189025601</v>
      </c>
      <c r="H107" s="122">
        <v>595383.04399999999</v>
      </c>
      <c r="I107" s="122">
        <v>567386.01100000006</v>
      </c>
      <c r="J107" s="97">
        <f t="shared" si="5"/>
        <v>104.93438901510032</v>
      </c>
      <c r="K107" s="98">
        <f t="shared" si="8"/>
        <v>0.59022546067886994</v>
      </c>
      <c r="L107" s="99">
        <f t="shared" si="9"/>
        <v>44.367852202388214</v>
      </c>
      <c r="M107" s="6"/>
    </row>
    <row r="108" spans="1:13" s="7" customFormat="1" x14ac:dyDescent="0.4">
      <c r="A108" s="390"/>
      <c r="B108" s="103">
        <v>411</v>
      </c>
      <c r="C108" s="46" t="s">
        <v>116</v>
      </c>
      <c r="D108" s="122">
        <v>4119.652</v>
      </c>
      <c r="E108" s="122">
        <v>3808.7429999999999</v>
      </c>
      <c r="F108" s="13">
        <f t="shared" si="6"/>
        <v>108.16303436593122</v>
      </c>
      <c r="G108" s="99">
        <f t="shared" si="7"/>
        <v>2.0424065555934377E-2</v>
      </c>
      <c r="H108" s="122">
        <v>15551.342000000001</v>
      </c>
      <c r="I108" s="122">
        <v>12161.403</v>
      </c>
      <c r="J108" s="97">
        <f t="shared" si="5"/>
        <v>127.87457170854381</v>
      </c>
      <c r="K108" s="98">
        <f t="shared" si="8"/>
        <v>1.5416626470344457E-2</v>
      </c>
      <c r="L108" s="99">
        <f t="shared" si="9"/>
        <v>26.490652703798812</v>
      </c>
      <c r="M108" s="6"/>
    </row>
    <row r="109" spans="1:13" s="7" customFormat="1" x14ac:dyDescent="0.4">
      <c r="A109" s="390"/>
      <c r="B109" s="103">
        <v>412</v>
      </c>
      <c r="C109" s="46" t="s">
        <v>117</v>
      </c>
      <c r="D109" s="122">
        <v>2454.3110000000001</v>
      </c>
      <c r="E109" s="122">
        <v>2141.5039999999999</v>
      </c>
      <c r="F109" s="13">
        <f t="shared" si="6"/>
        <v>114.60688376019846</v>
      </c>
      <c r="G109" s="99">
        <f t="shared" si="7"/>
        <v>1.2167777462429074E-2</v>
      </c>
      <c r="H109" s="122">
        <v>10706.380999999999</v>
      </c>
      <c r="I109" s="122">
        <v>9250.3790000000008</v>
      </c>
      <c r="J109" s="97">
        <f t="shared" si="5"/>
        <v>115.73991725095803</v>
      </c>
      <c r="K109" s="98">
        <f t="shared" si="8"/>
        <v>1.0613635577314996E-2</v>
      </c>
      <c r="L109" s="99">
        <f t="shared" si="9"/>
        <v>22.923815246253614</v>
      </c>
      <c r="M109" s="6"/>
    </row>
    <row r="110" spans="1:13" s="7" customFormat="1" x14ac:dyDescent="0.4">
      <c r="A110" s="390"/>
      <c r="B110" s="103">
        <v>413</v>
      </c>
      <c r="C110" s="46" t="s">
        <v>118</v>
      </c>
      <c r="D110" s="122">
        <v>87321.426999999996</v>
      </c>
      <c r="E110" s="122">
        <v>85543.796000000002</v>
      </c>
      <c r="F110" s="13">
        <f t="shared" si="6"/>
        <v>102.07803614419917</v>
      </c>
      <c r="G110" s="99">
        <f t="shared" si="7"/>
        <v>0.43291485530470486</v>
      </c>
      <c r="H110" s="122">
        <v>126820.63</v>
      </c>
      <c r="I110" s="122">
        <v>124596.87699999999</v>
      </c>
      <c r="J110" s="97">
        <f t="shared" si="5"/>
        <v>101.78475821669271</v>
      </c>
      <c r="K110" s="98">
        <f t="shared" si="8"/>
        <v>0.12572202974146929</v>
      </c>
      <c r="L110" s="99">
        <f t="shared" si="9"/>
        <v>68.85427631135407</v>
      </c>
      <c r="M110" s="6"/>
    </row>
    <row r="111" spans="1:13" s="7" customFormat="1" x14ac:dyDescent="0.4">
      <c r="A111" s="27"/>
      <c r="B111" s="103">
        <v>414</v>
      </c>
      <c r="C111" s="46" t="s">
        <v>119</v>
      </c>
      <c r="D111" s="139">
        <v>0.72</v>
      </c>
      <c r="E111" s="139">
        <v>0</v>
      </c>
      <c r="F111" s="13" t="s">
        <v>289</v>
      </c>
      <c r="G111" s="99">
        <f t="shared" si="7"/>
        <v>3.5695556809829447E-6</v>
      </c>
      <c r="H111" s="122">
        <v>1.55</v>
      </c>
      <c r="I111" s="122">
        <v>0</v>
      </c>
      <c r="J111" s="97" t="s">
        <v>305</v>
      </c>
      <c r="K111" s="98">
        <f t="shared" si="8"/>
        <v>1.5365729227120016E-6</v>
      </c>
      <c r="L111" s="99">
        <f t="shared" si="9"/>
        <v>46.451612903225801</v>
      </c>
      <c r="M111" s="6"/>
    </row>
    <row r="112" spans="1:13" s="7" customFormat="1" ht="19.5" thickBot="1" x14ac:dyDescent="0.45">
      <c r="A112" s="20" t="s">
        <v>120</v>
      </c>
      <c r="B112" s="21" t="s">
        <v>121</v>
      </c>
      <c r="C112" s="22"/>
      <c r="D112" s="129">
        <f>SUM(D66:D111)</f>
        <v>1177338.2959999999</v>
      </c>
      <c r="E112" s="130">
        <f>SUM(E66:E111)</f>
        <v>1044407.143</v>
      </c>
      <c r="F112" s="25">
        <f t="shared" ref="F112:F175" si="10">D112/E112*100</f>
        <v>112.72790538545749</v>
      </c>
      <c r="G112" s="24">
        <f t="shared" si="7"/>
        <v>5.8369091707299718</v>
      </c>
      <c r="H112" s="131">
        <f>SUM(H66:H111)</f>
        <v>4352203.9279999984</v>
      </c>
      <c r="I112" s="132">
        <f>SUM(I66:I111)</f>
        <v>3736879.9540000004</v>
      </c>
      <c r="J112" s="25">
        <f t="shared" si="5"/>
        <v>116.46624942664663</v>
      </c>
      <c r="K112" s="26">
        <f t="shared" si="8"/>
        <v>4.3145023934745881</v>
      </c>
      <c r="L112" s="24">
        <f t="shared" si="9"/>
        <v>27.051542516782551</v>
      </c>
      <c r="M112" s="6"/>
    </row>
    <row r="113" spans="1:13" s="7" customFormat="1" x14ac:dyDescent="0.4">
      <c r="A113" s="391" t="s">
        <v>122</v>
      </c>
      <c r="B113" s="90">
        <v>201</v>
      </c>
      <c r="C113" s="104" t="s">
        <v>123</v>
      </c>
      <c r="D113" s="140">
        <v>8654.0120000000006</v>
      </c>
      <c r="E113" s="140">
        <v>6325.5510000000004</v>
      </c>
      <c r="F113" s="10">
        <f t="shared" si="10"/>
        <v>136.81040592353139</v>
      </c>
      <c r="G113" s="95">
        <f t="shared" si="7"/>
        <v>4.2904135691520247E-2</v>
      </c>
      <c r="H113" s="133">
        <v>13896.083000000001</v>
      </c>
      <c r="I113" s="133">
        <v>9013.35</v>
      </c>
      <c r="J113" s="93">
        <f t="shared" si="5"/>
        <v>154.17223340933171</v>
      </c>
      <c r="K113" s="94">
        <f t="shared" si="8"/>
        <v>1.3775706367457136E-2</v>
      </c>
      <c r="L113" s="95">
        <f t="shared" si="9"/>
        <v>62.276628601023752</v>
      </c>
      <c r="M113" s="6"/>
    </row>
    <row r="114" spans="1:13" s="7" customFormat="1" x14ac:dyDescent="0.4">
      <c r="A114" s="390"/>
      <c r="B114" s="103">
        <v>202</v>
      </c>
      <c r="C114" s="46" t="s">
        <v>124</v>
      </c>
      <c r="D114" s="122">
        <v>56042.868999999999</v>
      </c>
      <c r="E114" s="122">
        <v>57388.586000000003</v>
      </c>
      <c r="F114" s="13">
        <f t="shared" si="10"/>
        <v>97.655079008219502</v>
      </c>
      <c r="G114" s="99">
        <f t="shared" si="7"/>
        <v>0.27784464085768468</v>
      </c>
      <c r="H114" s="122">
        <v>124337.47</v>
      </c>
      <c r="I114" s="122">
        <v>131525.92199999999</v>
      </c>
      <c r="J114" s="97">
        <f t="shared" si="5"/>
        <v>94.534573952654</v>
      </c>
      <c r="K114" s="98">
        <f t="shared" si="8"/>
        <v>0.12326038043904249</v>
      </c>
      <c r="L114" s="99">
        <f t="shared" si="9"/>
        <v>45.073193945477577</v>
      </c>
      <c r="M114" s="6"/>
    </row>
    <row r="115" spans="1:13" s="7" customFormat="1" x14ac:dyDescent="0.4">
      <c r="A115" s="390"/>
      <c r="B115" s="103">
        <v>203</v>
      </c>
      <c r="C115" s="46" t="s">
        <v>125</v>
      </c>
      <c r="D115" s="122">
        <v>122523.48299999999</v>
      </c>
      <c r="E115" s="122">
        <v>78562.396999999997</v>
      </c>
      <c r="F115" s="13">
        <f t="shared" si="10"/>
        <v>155.95690518455032</v>
      </c>
      <c r="G115" s="99">
        <f t="shared" si="7"/>
        <v>0.60743665943953784</v>
      </c>
      <c r="H115" s="122">
        <v>237137.94699999999</v>
      </c>
      <c r="I115" s="122">
        <v>189962.98199999999</v>
      </c>
      <c r="J115" s="97">
        <f t="shared" si="5"/>
        <v>124.83376734947234</v>
      </c>
      <c r="K115" s="98">
        <f t="shared" si="8"/>
        <v>0.23508370858562178</v>
      </c>
      <c r="L115" s="99">
        <f t="shared" si="9"/>
        <v>51.667598775323796</v>
      </c>
      <c r="M115" s="6"/>
    </row>
    <row r="116" spans="1:13" s="7" customFormat="1" x14ac:dyDescent="0.4">
      <c r="A116" s="390"/>
      <c r="B116" s="103">
        <v>204</v>
      </c>
      <c r="C116" s="46" t="s">
        <v>126</v>
      </c>
      <c r="D116" s="122">
        <v>29014.511999999999</v>
      </c>
      <c r="E116" s="122">
        <v>22535.468000000001</v>
      </c>
      <c r="F116" s="13">
        <f t="shared" si="10"/>
        <v>128.75043021072381</v>
      </c>
      <c r="G116" s="99">
        <f t="shared" si="7"/>
        <v>0.14384571686187198</v>
      </c>
      <c r="H116" s="122">
        <v>83172.736999999994</v>
      </c>
      <c r="I116" s="122">
        <v>75191.186000000002</v>
      </c>
      <c r="J116" s="97">
        <f t="shared" si="5"/>
        <v>110.6150087857372</v>
      </c>
      <c r="K116" s="98">
        <f t="shared" si="8"/>
        <v>8.2452242310997834E-2</v>
      </c>
      <c r="L116" s="99">
        <f t="shared" si="9"/>
        <v>34.884642548194613</v>
      </c>
      <c r="M116" s="6"/>
    </row>
    <row r="117" spans="1:13" s="7" customFormat="1" x14ac:dyDescent="0.4">
      <c r="A117" s="390"/>
      <c r="B117" s="103">
        <v>205</v>
      </c>
      <c r="C117" s="46" t="s">
        <v>127</v>
      </c>
      <c r="D117" s="122">
        <v>340638.12900000002</v>
      </c>
      <c r="E117" s="122">
        <v>254325.22899999999</v>
      </c>
      <c r="F117" s="13">
        <f t="shared" si="10"/>
        <v>133.93800148706444</v>
      </c>
      <c r="G117" s="99">
        <f t="shared" si="7"/>
        <v>1.6887871785157655</v>
      </c>
      <c r="H117" s="122">
        <v>1689233.574</v>
      </c>
      <c r="I117" s="122">
        <v>1449820.4990000001</v>
      </c>
      <c r="J117" s="97">
        <f t="shared" si="5"/>
        <v>116.51329079462822</v>
      </c>
      <c r="K117" s="98">
        <f t="shared" si="8"/>
        <v>1.6746003677060779</v>
      </c>
      <c r="L117" s="99">
        <f t="shared" si="9"/>
        <v>20.165247378631605</v>
      </c>
      <c r="M117" s="6"/>
    </row>
    <row r="118" spans="1:13" s="7" customFormat="1" x14ac:dyDescent="0.4">
      <c r="A118" s="390"/>
      <c r="B118" s="103">
        <v>206</v>
      </c>
      <c r="C118" s="46" t="s">
        <v>128</v>
      </c>
      <c r="D118" s="122">
        <v>59518.072</v>
      </c>
      <c r="E118" s="122">
        <v>58251.851999999999</v>
      </c>
      <c r="F118" s="13">
        <f t="shared" si="10"/>
        <v>102.17369912977188</v>
      </c>
      <c r="G118" s="99">
        <f t="shared" si="7"/>
        <v>0.29507371115104436</v>
      </c>
      <c r="H118" s="122">
        <v>246229.522</v>
      </c>
      <c r="I118" s="122">
        <v>326888.22700000001</v>
      </c>
      <c r="J118" s="97">
        <f t="shared" si="5"/>
        <v>75.325295211687134</v>
      </c>
      <c r="K118" s="98">
        <f t="shared" si="8"/>
        <v>0.24409652663065751</v>
      </c>
      <c r="L118" s="99">
        <f t="shared" si="9"/>
        <v>24.171785542433859</v>
      </c>
      <c r="M118" s="6"/>
    </row>
    <row r="119" spans="1:13" s="7" customFormat="1" x14ac:dyDescent="0.4">
      <c r="A119" s="390"/>
      <c r="B119" s="103">
        <v>207</v>
      </c>
      <c r="C119" s="46" t="s">
        <v>129</v>
      </c>
      <c r="D119" s="122">
        <v>355872.52100000001</v>
      </c>
      <c r="E119" s="122">
        <v>243251.57399999999</v>
      </c>
      <c r="F119" s="13">
        <f t="shared" si="10"/>
        <v>146.29813700609395</v>
      </c>
      <c r="G119" s="99">
        <f t="shared" si="7"/>
        <v>1.7643149708906563</v>
      </c>
      <c r="H119" s="122">
        <v>1887106.307</v>
      </c>
      <c r="I119" s="122">
        <v>1627204.362</v>
      </c>
      <c r="J119" s="97">
        <f t="shared" si="5"/>
        <v>115.97229893610623</v>
      </c>
      <c r="K119" s="98">
        <f t="shared" si="8"/>
        <v>1.8707590023324141</v>
      </c>
      <c r="L119" s="99">
        <f t="shared" si="9"/>
        <v>18.858106704425317</v>
      </c>
      <c r="M119" s="6"/>
    </row>
    <row r="120" spans="1:13" s="7" customFormat="1" x14ac:dyDescent="0.4">
      <c r="A120" s="390"/>
      <c r="B120" s="103">
        <v>208</v>
      </c>
      <c r="C120" s="46" t="s">
        <v>130</v>
      </c>
      <c r="D120" s="122">
        <v>192807.77</v>
      </c>
      <c r="E120" s="122">
        <v>293792.179</v>
      </c>
      <c r="F120" s="13">
        <f t="shared" si="10"/>
        <v>65.62726436635333</v>
      </c>
      <c r="G120" s="99">
        <f t="shared" si="7"/>
        <v>0.95588620936271251</v>
      </c>
      <c r="H120" s="122">
        <v>897927.50699999998</v>
      </c>
      <c r="I120" s="122">
        <v>918995.978</v>
      </c>
      <c r="J120" s="97">
        <f t="shared" si="5"/>
        <v>97.70744687633443</v>
      </c>
      <c r="K120" s="98">
        <f t="shared" si="8"/>
        <v>0.89014909278354282</v>
      </c>
      <c r="L120" s="99">
        <f t="shared" si="9"/>
        <v>21.472531857741608</v>
      </c>
      <c r="M120" s="6"/>
    </row>
    <row r="121" spans="1:13" s="7" customFormat="1" x14ac:dyDescent="0.4">
      <c r="A121" s="390"/>
      <c r="B121" s="103">
        <v>209</v>
      </c>
      <c r="C121" s="46" t="s">
        <v>131</v>
      </c>
      <c r="D121" s="122">
        <v>253.03700000000001</v>
      </c>
      <c r="E121" s="122">
        <v>105.68300000000001</v>
      </c>
      <c r="F121" s="13">
        <f t="shared" si="10"/>
        <v>239.43018271623626</v>
      </c>
      <c r="G121" s="99">
        <f t="shared" si="7"/>
        <v>1.2544856400678909E-3</v>
      </c>
      <c r="H121" s="122">
        <v>80837.380999999994</v>
      </c>
      <c r="I121" s="122">
        <v>86478.048999999999</v>
      </c>
      <c r="J121" s="97">
        <f t="shared" si="5"/>
        <v>93.477341284607377</v>
      </c>
      <c r="K121" s="98">
        <f t="shared" si="8"/>
        <v>8.013711663713137E-2</v>
      </c>
      <c r="L121" s="99">
        <f t="shared" si="9"/>
        <v>0.31301978969358252</v>
      </c>
      <c r="M121" s="6"/>
    </row>
    <row r="122" spans="1:13" s="7" customFormat="1" x14ac:dyDescent="0.4">
      <c r="A122" s="390"/>
      <c r="B122" s="103">
        <v>210</v>
      </c>
      <c r="C122" s="46" t="s">
        <v>132</v>
      </c>
      <c r="D122" s="122">
        <v>283139.87300000002</v>
      </c>
      <c r="E122" s="122">
        <v>227941.46299999999</v>
      </c>
      <c r="F122" s="13">
        <f t="shared" si="10"/>
        <v>124.21604620481006</v>
      </c>
      <c r="G122" s="99">
        <f t="shared" si="7"/>
        <v>1.4037271419165827</v>
      </c>
      <c r="H122" s="122">
        <v>981483.96</v>
      </c>
      <c r="I122" s="122">
        <v>839940.96900000004</v>
      </c>
      <c r="J122" s="97">
        <f t="shared" si="5"/>
        <v>116.85154031342408</v>
      </c>
      <c r="K122" s="98">
        <f t="shared" si="8"/>
        <v>0.9729817271046125</v>
      </c>
      <c r="L122" s="99">
        <f t="shared" si="9"/>
        <v>28.848140625752055</v>
      </c>
      <c r="M122" s="6"/>
    </row>
    <row r="123" spans="1:13" s="7" customFormat="1" x14ac:dyDescent="0.4">
      <c r="A123" s="390"/>
      <c r="B123" s="103">
        <v>211</v>
      </c>
      <c r="C123" s="46" t="s">
        <v>133</v>
      </c>
      <c r="D123" s="122">
        <v>6.5309999999999997</v>
      </c>
      <c r="E123" s="122">
        <v>4.0369999999999999</v>
      </c>
      <c r="F123" s="13">
        <f t="shared" si="10"/>
        <v>161.7785484270498</v>
      </c>
      <c r="G123" s="99">
        <f t="shared" si="7"/>
        <v>3.2378844656249458E-5</v>
      </c>
      <c r="H123" s="122">
        <v>151.16</v>
      </c>
      <c r="I123" s="122">
        <v>182.12799999999999</v>
      </c>
      <c r="J123" s="97">
        <f t="shared" si="5"/>
        <v>82.996573838179742</v>
      </c>
      <c r="K123" s="98">
        <f t="shared" si="8"/>
        <v>1.4985055677235238E-4</v>
      </c>
      <c r="L123" s="99">
        <f t="shared" si="9"/>
        <v>4.3205874569992062</v>
      </c>
      <c r="M123" s="6"/>
    </row>
    <row r="124" spans="1:13" s="7" customFormat="1" x14ac:dyDescent="0.4">
      <c r="A124" s="390"/>
      <c r="B124" s="103">
        <v>212</v>
      </c>
      <c r="C124" s="46" t="s">
        <v>134</v>
      </c>
      <c r="D124" s="122">
        <v>5.5650000000000004</v>
      </c>
      <c r="E124" s="122">
        <v>4.5289999999999999</v>
      </c>
      <c r="F124" s="13">
        <f t="shared" si="10"/>
        <v>122.87480680061825</v>
      </c>
      <c r="G124" s="99">
        <f t="shared" si="7"/>
        <v>2.7589690784264012E-5</v>
      </c>
      <c r="H124" s="122">
        <v>18.173999999999999</v>
      </c>
      <c r="I124" s="122">
        <v>57.878999999999998</v>
      </c>
      <c r="J124" s="97">
        <f t="shared" si="5"/>
        <v>31.399989633545843</v>
      </c>
      <c r="K124" s="98">
        <f t="shared" si="8"/>
        <v>1.8016565353140593E-5</v>
      </c>
      <c r="L124" s="99">
        <f t="shared" si="9"/>
        <v>30.62066688676131</v>
      </c>
      <c r="M124" s="6"/>
    </row>
    <row r="125" spans="1:13" s="7" customFormat="1" x14ac:dyDescent="0.4">
      <c r="A125" s="390"/>
      <c r="B125" s="103">
        <v>213</v>
      </c>
      <c r="C125" s="46" t="s">
        <v>135</v>
      </c>
      <c r="D125" s="122">
        <v>461985.61</v>
      </c>
      <c r="E125" s="122">
        <v>440284.53100000002</v>
      </c>
      <c r="F125" s="13">
        <f t="shared" si="10"/>
        <v>104.92887609535389</v>
      </c>
      <c r="G125" s="99">
        <f t="shared" si="7"/>
        <v>2.2903935537609321</v>
      </c>
      <c r="H125" s="122">
        <v>2716849.1579999998</v>
      </c>
      <c r="I125" s="122">
        <v>2570220.8849999998</v>
      </c>
      <c r="J125" s="97">
        <f t="shared" si="5"/>
        <v>105.70488995151092</v>
      </c>
      <c r="K125" s="98">
        <f t="shared" si="8"/>
        <v>2.6933140975972263</v>
      </c>
      <c r="L125" s="99">
        <f t="shared" si="9"/>
        <v>17.004463005965679</v>
      </c>
      <c r="M125" s="6"/>
    </row>
    <row r="126" spans="1:13" s="7" customFormat="1" x14ac:dyDescent="0.4">
      <c r="A126" s="390"/>
      <c r="B126" s="103">
        <v>215</v>
      </c>
      <c r="C126" s="46" t="s">
        <v>136</v>
      </c>
      <c r="D126" s="122">
        <v>49608.6</v>
      </c>
      <c r="E126" s="122">
        <v>31149.741999999998</v>
      </c>
      <c r="F126" s="13">
        <f t="shared" si="10"/>
        <v>159.25846191599277</v>
      </c>
      <c r="G126" s="99">
        <f t="shared" si="7"/>
        <v>0.24594536104945905</v>
      </c>
      <c r="H126" s="122">
        <v>749252.56799999997</v>
      </c>
      <c r="I126" s="122">
        <v>544741.24</v>
      </c>
      <c r="J126" s="97">
        <f t="shared" si="5"/>
        <v>137.54283923868147</v>
      </c>
      <c r="K126" s="98">
        <f t="shared" si="8"/>
        <v>0.74276206984595661</v>
      </c>
      <c r="L126" s="99">
        <f t="shared" si="9"/>
        <v>6.6210784078353662</v>
      </c>
      <c r="M126" s="6"/>
    </row>
    <row r="127" spans="1:13" s="7" customFormat="1" x14ac:dyDescent="0.4">
      <c r="A127" s="390"/>
      <c r="B127" s="103">
        <v>217</v>
      </c>
      <c r="C127" s="46" t="s">
        <v>137</v>
      </c>
      <c r="D127" s="122">
        <v>32251.093000000001</v>
      </c>
      <c r="E127" s="122">
        <v>21056.58</v>
      </c>
      <c r="F127" s="13">
        <f t="shared" si="10"/>
        <v>153.16396584820515</v>
      </c>
      <c r="G127" s="99">
        <f t="shared" si="7"/>
        <v>0.15989176699452678</v>
      </c>
      <c r="H127" s="122">
        <v>95284.842000000004</v>
      </c>
      <c r="I127" s="122">
        <v>83569.032999999996</v>
      </c>
      <c r="J127" s="97">
        <f t="shared" si="5"/>
        <v>114.01931861530576</v>
      </c>
      <c r="K127" s="98">
        <f t="shared" si="8"/>
        <v>9.4459424620704058E-2</v>
      </c>
      <c r="L127" s="99">
        <f t="shared" si="9"/>
        <v>33.847034137916708</v>
      </c>
      <c r="M127" s="6"/>
    </row>
    <row r="128" spans="1:13" s="7" customFormat="1" x14ac:dyDescent="0.4">
      <c r="A128" s="390"/>
      <c r="B128" s="103">
        <v>218</v>
      </c>
      <c r="C128" s="46" t="s">
        <v>138</v>
      </c>
      <c r="D128" s="122">
        <v>157201.94099999999</v>
      </c>
      <c r="E128" s="122">
        <v>126728.103</v>
      </c>
      <c r="F128" s="13">
        <f t="shared" si="10"/>
        <v>124.04662997283246</v>
      </c>
      <c r="G128" s="99">
        <f t="shared" si="7"/>
        <v>0.7793626132751329</v>
      </c>
      <c r="H128" s="122">
        <v>456931.092</v>
      </c>
      <c r="I128" s="122">
        <v>352272.587</v>
      </c>
      <c r="J128" s="97">
        <f t="shared" si="5"/>
        <v>129.70952292691456</v>
      </c>
      <c r="K128" s="98">
        <f t="shared" si="8"/>
        <v>0.45297286678221071</v>
      </c>
      <c r="L128" s="99">
        <f t="shared" si="9"/>
        <v>34.403861709633887</v>
      </c>
      <c r="M128" s="6"/>
    </row>
    <row r="129" spans="1:13" s="7" customFormat="1" x14ac:dyDescent="0.4">
      <c r="A129" s="390"/>
      <c r="B129" s="103">
        <v>219</v>
      </c>
      <c r="C129" s="46" t="s">
        <v>139</v>
      </c>
      <c r="D129" s="122">
        <v>20880.25</v>
      </c>
      <c r="E129" s="122">
        <v>15285.120999999999</v>
      </c>
      <c r="F129" s="13">
        <f t="shared" si="10"/>
        <v>136.60506841915091</v>
      </c>
      <c r="G129" s="99">
        <f t="shared" si="7"/>
        <v>0.10351835417756129</v>
      </c>
      <c r="H129" s="122">
        <v>21080.612000000001</v>
      </c>
      <c r="I129" s="122">
        <v>15639.424000000001</v>
      </c>
      <c r="J129" s="97">
        <f t="shared" si="5"/>
        <v>134.79148592684743</v>
      </c>
      <c r="K129" s="98">
        <f t="shared" si="8"/>
        <v>2.0897998447353353E-2</v>
      </c>
      <c r="L129" s="99">
        <f t="shared" si="9"/>
        <v>99.04954372292417</v>
      </c>
      <c r="M129" s="6"/>
    </row>
    <row r="130" spans="1:13" s="7" customFormat="1" x14ac:dyDescent="0.4">
      <c r="A130" s="390"/>
      <c r="B130" s="103">
        <v>220</v>
      </c>
      <c r="C130" s="46" t="s">
        <v>140</v>
      </c>
      <c r="D130" s="122">
        <v>185494.62599999999</v>
      </c>
      <c r="E130" s="122">
        <v>142930.12700000001</v>
      </c>
      <c r="F130" s="13">
        <f t="shared" si="10"/>
        <v>129.77993505875776</v>
      </c>
      <c r="G130" s="99">
        <f t="shared" si="7"/>
        <v>0.91962971670848137</v>
      </c>
      <c r="H130" s="122">
        <v>851759.72900000005</v>
      </c>
      <c r="I130" s="122">
        <v>697818.48499999999</v>
      </c>
      <c r="J130" s="97">
        <f t="shared" si="5"/>
        <v>122.06035628305261</v>
      </c>
      <c r="K130" s="98">
        <f t="shared" si="8"/>
        <v>0.84438124918575008</v>
      </c>
      <c r="L130" s="99">
        <f t="shared" si="9"/>
        <v>21.777811240005217</v>
      </c>
      <c r="M130" s="6"/>
    </row>
    <row r="131" spans="1:13" s="7" customFormat="1" x14ac:dyDescent="0.4">
      <c r="A131" s="390"/>
      <c r="B131" s="103">
        <v>221</v>
      </c>
      <c r="C131" s="46" t="s">
        <v>141</v>
      </c>
      <c r="D131" s="122">
        <v>885.36699999999996</v>
      </c>
      <c r="E131" s="122">
        <v>789.06500000000005</v>
      </c>
      <c r="F131" s="13">
        <f t="shared" si="10"/>
        <v>112.20457123304162</v>
      </c>
      <c r="G131" s="99">
        <f t="shared" si="7"/>
        <v>4.3893983397289265E-3</v>
      </c>
      <c r="H131" s="122">
        <v>24430.654999999999</v>
      </c>
      <c r="I131" s="122">
        <v>30221.14</v>
      </c>
      <c r="J131" s="97">
        <f t="shared" si="5"/>
        <v>80.839620874659261</v>
      </c>
      <c r="K131" s="98">
        <f t="shared" si="8"/>
        <v>2.4219021262657146E-2</v>
      </c>
      <c r="L131" s="99">
        <f t="shared" si="9"/>
        <v>3.624000257054099</v>
      </c>
      <c r="M131" s="6"/>
    </row>
    <row r="132" spans="1:13" s="7" customFormat="1" x14ac:dyDescent="0.4">
      <c r="A132" s="390"/>
      <c r="B132" s="103">
        <v>222</v>
      </c>
      <c r="C132" s="46" t="s">
        <v>142</v>
      </c>
      <c r="D132" s="122">
        <v>25286.012999999999</v>
      </c>
      <c r="E132" s="122">
        <v>23074.131000000001</v>
      </c>
      <c r="F132" s="13">
        <f t="shared" si="10"/>
        <v>109.58598180793892</v>
      </c>
      <c r="G132" s="99">
        <f t="shared" si="7"/>
        <v>0.12536087687994249</v>
      </c>
      <c r="H132" s="122">
        <v>61828.726000000002</v>
      </c>
      <c r="I132" s="122">
        <v>62932.718999999997</v>
      </c>
      <c r="J132" s="97">
        <f t="shared" si="5"/>
        <v>98.245756710432303</v>
      </c>
      <c r="K132" s="98">
        <f t="shared" si="8"/>
        <v>6.1293126591857768E-2</v>
      </c>
      <c r="L132" s="99">
        <f t="shared" si="9"/>
        <v>40.89686887612725</v>
      </c>
      <c r="M132" s="6"/>
    </row>
    <row r="133" spans="1:13" s="7" customFormat="1" x14ac:dyDescent="0.4">
      <c r="A133" s="390"/>
      <c r="B133" s="103">
        <v>225</v>
      </c>
      <c r="C133" s="46" t="s">
        <v>143</v>
      </c>
      <c r="D133" s="134">
        <v>32746.455000000002</v>
      </c>
      <c r="E133" s="122">
        <v>28126.039000000001</v>
      </c>
      <c r="F133" s="13">
        <f t="shared" si="10"/>
        <v>116.42753890798487</v>
      </c>
      <c r="G133" s="99">
        <f t="shared" si="7"/>
        <v>0.16234763121847551</v>
      </c>
      <c r="H133" s="122">
        <v>220351.37299999999</v>
      </c>
      <c r="I133" s="122">
        <v>177320.679</v>
      </c>
      <c r="J133" s="97">
        <f t="shared" si="5"/>
        <v>124.26716062823107</v>
      </c>
      <c r="K133" s="98">
        <f t="shared" si="8"/>
        <v>0.21844255047368547</v>
      </c>
      <c r="L133" s="99">
        <f t="shared" si="9"/>
        <v>14.86101699942664</v>
      </c>
      <c r="M133" s="6"/>
    </row>
    <row r="134" spans="1:13" s="7" customFormat="1" x14ac:dyDescent="0.4">
      <c r="A134" s="390"/>
      <c r="B134" s="103">
        <v>228</v>
      </c>
      <c r="C134" s="46" t="s">
        <v>144</v>
      </c>
      <c r="D134" s="122">
        <v>317.86200000000002</v>
      </c>
      <c r="E134" s="122">
        <v>927.48800000000006</v>
      </c>
      <c r="F134" s="13">
        <f t="shared" si="10"/>
        <v>34.271278981507038</v>
      </c>
      <c r="G134" s="99">
        <f t="shared" si="7"/>
        <v>1.5758695942619458E-3</v>
      </c>
      <c r="H134" s="122">
        <v>6929.8239999999996</v>
      </c>
      <c r="I134" s="122">
        <v>6610.9350000000004</v>
      </c>
      <c r="J134" s="97">
        <f t="shared" si="5"/>
        <v>104.8236595882428</v>
      </c>
      <c r="K134" s="98">
        <f t="shared" si="8"/>
        <v>6.869793495199855E-3</v>
      </c>
      <c r="L134" s="99">
        <f t="shared" si="9"/>
        <v>4.5868697386831183</v>
      </c>
      <c r="M134" s="6"/>
    </row>
    <row r="135" spans="1:13" s="7" customFormat="1" x14ac:dyDescent="0.4">
      <c r="A135" s="390"/>
      <c r="B135" s="103">
        <v>230</v>
      </c>
      <c r="C135" s="46" t="s">
        <v>145</v>
      </c>
      <c r="D135" s="134">
        <v>13561.073</v>
      </c>
      <c r="E135" s="122">
        <v>7560.7690000000002</v>
      </c>
      <c r="F135" s="13">
        <f t="shared" si="10"/>
        <v>179.36102795892853</v>
      </c>
      <c r="G135" s="99">
        <f t="shared" si="7"/>
        <v>6.723195162135337E-2</v>
      </c>
      <c r="H135" s="122">
        <v>57411.968999999997</v>
      </c>
      <c r="I135" s="122">
        <v>45258.283000000003</v>
      </c>
      <c r="J135" s="97">
        <f t="shared" si="5"/>
        <v>126.85405895756141</v>
      </c>
      <c r="K135" s="98">
        <f t="shared" si="8"/>
        <v>5.6914630325794087E-2</v>
      </c>
      <c r="L135" s="99">
        <f t="shared" si="9"/>
        <v>23.620637362219714</v>
      </c>
      <c r="M135" s="6"/>
    </row>
    <row r="136" spans="1:13" s="7" customFormat="1" x14ac:dyDescent="0.4">
      <c r="A136" s="390"/>
      <c r="B136" s="103">
        <v>233</v>
      </c>
      <c r="C136" s="46" t="s">
        <v>146</v>
      </c>
      <c r="D136" s="122">
        <v>13328.749</v>
      </c>
      <c r="E136" s="122">
        <v>5277.6610000000001</v>
      </c>
      <c r="F136" s="13">
        <f t="shared" si="10"/>
        <v>252.55030590255797</v>
      </c>
      <c r="G136" s="99">
        <f t="shared" si="7"/>
        <v>6.6080155157424644E-2</v>
      </c>
      <c r="H136" s="122">
        <v>117393.98</v>
      </c>
      <c r="I136" s="122">
        <v>33990.809000000001</v>
      </c>
      <c r="J136" s="97">
        <f t="shared" si="5"/>
        <v>345.3697733407875</v>
      </c>
      <c r="K136" s="98">
        <f t="shared" si="8"/>
        <v>0.11637703932735113</v>
      </c>
      <c r="L136" s="99">
        <f t="shared" si="9"/>
        <v>11.353860734596442</v>
      </c>
      <c r="M136" s="6"/>
    </row>
    <row r="137" spans="1:13" s="7" customFormat="1" x14ac:dyDescent="0.4">
      <c r="A137" s="390"/>
      <c r="B137" s="103">
        <v>234</v>
      </c>
      <c r="C137" s="46" t="s">
        <v>147</v>
      </c>
      <c r="D137" s="122">
        <v>207694.095</v>
      </c>
      <c r="E137" s="122">
        <v>163644.99100000001</v>
      </c>
      <c r="F137" s="13">
        <f t="shared" si="10"/>
        <v>126.91747772469246</v>
      </c>
      <c r="G137" s="99">
        <f t="shared" si="7"/>
        <v>1.0296883843248075</v>
      </c>
      <c r="H137" s="122">
        <v>560229.40800000005</v>
      </c>
      <c r="I137" s="122">
        <v>422475.81199999998</v>
      </c>
      <c r="J137" s="97">
        <f t="shared" si="5"/>
        <v>132.60626811932136</v>
      </c>
      <c r="K137" s="98">
        <f t="shared" si="8"/>
        <v>0.55537634763856425</v>
      </c>
      <c r="L137" s="99">
        <f t="shared" si="9"/>
        <v>37.073044012712728</v>
      </c>
      <c r="M137" s="6"/>
    </row>
    <row r="138" spans="1:13" s="7" customFormat="1" x14ac:dyDescent="0.4">
      <c r="A138" s="390"/>
      <c r="B138" s="103">
        <v>241</v>
      </c>
      <c r="C138" s="46" t="s">
        <v>148</v>
      </c>
      <c r="D138" s="122">
        <v>1022.551</v>
      </c>
      <c r="E138" s="122">
        <v>886.55100000000004</v>
      </c>
      <c r="F138" s="13">
        <f t="shared" si="10"/>
        <v>115.34034703023288</v>
      </c>
      <c r="G138" s="99">
        <f t="shared" si="7"/>
        <v>5.0695176821455431E-3</v>
      </c>
      <c r="H138" s="122">
        <v>16235.35</v>
      </c>
      <c r="I138" s="122">
        <v>12328.751</v>
      </c>
      <c r="J138" s="97">
        <f t="shared" si="5"/>
        <v>131.68689999497923</v>
      </c>
      <c r="K138" s="98">
        <f t="shared" si="8"/>
        <v>1.6094709161775678E-2</v>
      </c>
      <c r="L138" s="99">
        <f t="shared" si="9"/>
        <v>6.2982996978814754</v>
      </c>
      <c r="M138" s="6"/>
    </row>
    <row r="139" spans="1:13" s="7" customFormat="1" x14ac:dyDescent="0.4">
      <c r="A139" s="390"/>
      <c r="B139" s="103">
        <v>242</v>
      </c>
      <c r="C139" s="46" t="s">
        <v>149</v>
      </c>
      <c r="D139" s="122">
        <v>12779.13</v>
      </c>
      <c r="E139" s="122">
        <v>10042.478999999999</v>
      </c>
      <c r="F139" s="13">
        <f t="shared" si="10"/>
        <v>127.25075153256482</v>
      </c>
      <c r="G139" s="99">
        <f t="shared" si="7"/>
        <v>6.3355300124332756E-2</v>
      </c>
      <c r="H139" s="122">
        <v>31463.736000000001</v>
      </c>
      <c r="I139" s="122">
        <v>27179.17</v>
      </c>
      <c r="J139" s="97">
        <f t="shared" ref="J139:J203" si="11">H139/I139*100</f>
        <v>115.76415320997661</v>
      </c>
      <c r="K139" s="98">
        <f t="shared" si="8"/>
        <v>3.1191177280618595E-2</v>
      </c>
      <c r="L139" s="99">
        <f t="shared" si="9"/>
        <v>40.615424690825016</v>
      </c>
      <c r="M139" s="6"/>
    </row>
    <row r="140" spans="1:13" s="7" customFormat="1" x14ac:dyDescent="0.4">
      <c r="A140" s="390"/>
      <c r="B140" s="103">
        <v>243</v>
      </c>
      <c r="C140" s="46" t="s">
        <v>150</v>
      </c>
      <c r="D140" s="122">
        <v>32.57</v>
      </c>
      <c r="E140" s="122">
        <v>45.448999999999998</v>
      </c>
      <c r="F140" s="13">
        <f t="shared" si="10"/>
        <v>71.662742854628263</v>
      </c>
      <c r="G140" s="99">
        <f t="shared" ref="G140:G203" si="12">D140/$D$7*100</f>
        <v>1.6147281740224237E-4</v>
      </c>
      <c r="H140" s="122">
        <v>274.279</v>
      </c>
      <c r="I140" s="122">
        <v>377.49599999999998</v>
      </c>
      <c r="J140" s="97">
        <f t="shared" si="11"/>
        <v>72.657458622078124</v>
      </c>
      <c r="K140" s="98">
        <f t="shared" ref="K140:K204" si="13">H140/$H$7*100</f>
        <v>2.7190302236679037E-4</v>
      </c>
      <c r="L140" s="99">
        <f t="shared" ref="L140:L204" si="14">D140/H140*100</f>
        <v>11.87476985113698</v>
      </c>
      <c r="M140" s="6"/>
    </row>
    <row r="141" spans="1:13" s="7" customFormat="1" x14ac:dyDescent="0.4">
      <c r="A141" s="390"/>
      <c r="B141" s="103">
        <v>244</v>
      </c>
      <c r="C141" s="46" t="s">
        <v>151</v>
      </c>
      <c r="D141" s="122">
        <v>20.201000000000001</v>
      </c>
      <c r="E141" s="122">
        <v>8.8019999999999996</v>
      </c>
      <c r="F141" s="13">
        <f t="shared" si="10"/>
        <v>229.50465803226541</v>
      </c>
      <c r="G141" s="99">
        <f t="shared" si="12"/>
        <v>1.0015082543268953E-4</v>
      </c>
      <c r="H141" s="122">
        <v>1817.3910000000001</v>
      </c>
      <c r="I141" s="122">
        <v>1866.6510000000001</v>
      </c>
      <c r="J141" s="97">
        <f t="shared" si="11"/>
        <v>97.361049280235036</v>
      </c>
      <c r="K141" s="98">
        <f t="shared" si="13"/>
        <v>1.8016476132777341E-3</v>
      </c>
      <c r="L141" s="99">
        <f t="shared" si="14"/>
        <v>1.1115384636547665</v>
      </c>
      <c r="M141" s="6"/>
    </row>
    <row r="142" spans="1:13" s="7" customFormat="1" x14ac:dyDescent="0.4">
      <c r="A142" s="390"/>
      <c r="B142" s="103">
        <v>247</v>
      </c>
      <c r="C142" s="46" t="s">
        <v>152</v>
      </c>
      <c r="D142" s="122">
        <v>330.495</v>
      </c>
      <c r="E142" s="122">
        <v>353.50299999999999</v>
      </c>
      <c r="F142" s="13">
        <f t="shared" si="10"/>
        <v>93.491427229754777</v>
      </c>
      <c r="G142" s="99">
        <f t="shared" si="12"/>
        <v>1.6385004233145253E-3</v>
      </c>
      <c r="H142" s="122">
        <v>427.48599999999999</v>
      </c>
      <c r="I142" s="122">
        <v>426.839</v>
      </c>
      <c r="J142" s="97">
        <f t="shared" si="11"/>
        <v>100.15157940113251</v>
      </c>
      <c r="K142" s="98">
        <f t="shared" si="13"/>
        <v>4.2378284673449208E-4</v>
      </c>
      <c r="L142" s="99">
        <f t="shared" si="14"/>
        <v>77.311303761994537</v>
      </c>
      <c r="M142" s="6"/>
    </row>
    <row r="143" spans="1:13" s="7" customFormat="1" x14ac:dyDescent="0.4">
      <c r="A143" s="390"/>
      <c r="B143" s="103">
        <v>248</v>
      </c>
      <c r="C143" s="46" t="s">
        <v>153</v>
      </c>
      <c r="D143" s="139"/>
      <c r="E143" s="139"/>
      <c r="F143" s="13"/>
      <c r="G143" s="99"/>
      <c r="H143" s="122">
        <v>156.74600000000001</v>
      </c>
      <c r="I143" s="122">
        <v>230.489</v>
      </c>
      <c r="J143" s="97">
        <f t="shared" si="11"/>
        <v>68.005848435283241</v>
      </c>
      <c r="K143" s="98">
        <f t="shared" si="13"/>
        <v>1.5538816731833254E-4</v>
      </c>
      <c r="L143" s="99">
        <f t="shared" si="14"/>
        <v>0</v>
      </c>
      <c r="M143" s="6"/>
    </row>
    <row r="144" spans="1:13" s="7" customFormat="1" x14ac:dyDescent="0.4">
      <c r="A144" s="390"/>
      <c r="B144" s="103">
        <v>249</v>
      </c>
      <c r="C144" s="46" t="s">
        <v>154</v>
      </c>
      <c r="D144" s="139">
        <v>0</v>
      </c>
      <c r="E144" s="139">
        <v>6.1070000000000002</v>
      </c>
      <c r="F144" s="13" t="s">
        <v>295</v>
      </c>
      <c r="G144" s="99">
        <f t="shared" si="12"/>
        <v>0</v>
      </c>
      <c r="H144" s="139">
        <v>2.02</v>
      </c>
      <c r="I144" s="139">
        <v>6.3849999999999998</v>
      </c>
      <c r="J144" s="97">
        <f t="shared" si="11"/>
        <v>31.636648394675021</v>
      </c>
      <c r="K144" s="98">
        <f t="shared" si="13"/>
        <v>2.0025014863730604E-6</v>
      </c>
      <c r="L144" s="99">
        <f t="shared" si="14"/>
        <v>0</v>
      </c>
      <c r="M144" s="6"/>
    </row>
    <row r="145" spans="1:13" s="7" customFormat="1" x14ac:dyDescent="0.4">
      <c r="A145" s="390"/>
      <c r="B145" s="14"/>
      <c r="C145" s="15" t="s">
        <v>155</v>
      </c>
      <c r="D145" s="125">
        <f>D115+D116+D118+D119+D120+D121+D122+D125+D127+D128+D130+D131+D132+D133+D135+D136+D138+D139</f>
        <v>1979671.8760000002</v>
      </c>
      <c r="E145" s="126">
        <f>E115+E116+E118+E119+E120+E121+E122+E125+E127+E128+E130+E131+E132+E133+E135+E136+E138+E139</f>
        <v>1731196.6520000005</v>
      </c>
      <c r="F145" s="16">
        <f t="shared" si="10"/>
        <v>114.35280178672618</v>
      </c>
      <c r="G145" s="17">
        <f t="shared" si="12"/>
        <v>9.8146513770249513</v>
      </c>
      <c r="H145" s="127">
        <f>H115+H116+H118+H119+H120+H121+H122+H125+H127+H128+H130+H131+H132+H133+H135+H136+H138+H139</f>
        <v>9063835.970999999</v>
      </c>
      <c r="I145" s="128">
        <f>I115+I116+I118+I119+I120+I121+I122+I125+I127+I128+I130+I131+I132+I133+I135+I136+I138+I139</f>
        <v>8157774.2939999998</v>
      </c>
      <c r="J145" s="18">
        <f t="shared" si="11"/>
        <v>111.10672647153774</v>
      </c>
      <c r="K145" s="19">
        <f t="shared" si="13"/>
        <v>8.9853193089946082</v>
      </c>
      <c r="L145" s="17">
        <f t="shared" si="14"/>
        <v>21.841435373874997</v>
      </c>
      <c r="M145" s="6"/>
    </row>
    <row r="146" spans="1:13" s="7" customFormat="1" x14ac:dyDescent="0.4">
      <c r="A146" s="390"/>
      <c r="B146" s="14"/>
      <c r="C146" s="15" t="s">
        <v>156</v>
      </c>
      <c r="D146" s="125">
        <f>D113+D114+D126</f>
        <v>114305.481</v>
      </c>
      <c r="E146" s="126">
        <f>E113+E114+E126</f>
        <v>94863.879000000001</v>
      </c>
      <c r="F146" s="16">
        <f t="shared" si="10"/>
        <v>120.49420939238632</v>
      </c>
      <c r="G146" s="17">
        <f t="shared" si="12"/>
        <v>0.56669413759866394</v>
      </c>
      <c r="H146" s="127">
        <f>H113+H114+H126</f>
        <v>887486.12100000004</v>
      </c>
      <c r="I146" s="128">
        <f>I113+I114+I126</f>
        <v>685280.51199999999</v>
      </c>
      <c r="J146" s="18">
        <f t="shared" si="11"/>
        <v>129.50698370363114</v>
      </c>
      <c r="K146" s="19">
        <f t="shared" si="13"/>
        <v>0.87979815665245631</v>
      </c>
      <c r="L146" s="17">
        <f t="shared" si="14"/>
        <v>12.879692233519446</v>
      </c>
      <c r="M146" s="6"/>
    </row>
    <row r="147" spans="1:13" s="7" customFormat="1" x14ac:dyDescent="0.4">
      <c r="A147" s="27"/>
      <c r="B147" s="14"/>
      <c r="C147" s="15" t="s">
        <v>39</v>
      </c>
      <c r="D147" s="125">
        <f>D148-D145-D146</f>
        <v>569925.69799999951</v>
      </c>
      <c r="E147" s="126">
        <f>E148-E145-E146</f>
        <v>434605.25599999999</v>
      </c>
      <c r="F147" s="16">
        <f t="shared" si="10"/>
        <v>131.13640254732667</v>
      </c>
      <c r="G147" s="17">
        <f t="shared" si="12"/>
        <v>2.8255298792139838</v>
      </c>
      <c r="H147" s="127">
        <f>H148-H145-H146</f>
        <v>2280320.6739999978</v>
      </c>
      <c r="I147" s="128">
        <f>I148-I145-I146</f>
        <v>1897694.5370000005</v>
      </c>
      <c r="J147" s="18">
        <f t="shared" si="11"/>
        <v>120.16268316843434</v>
      </c>
      <c r="K147" s="19">
        <f t="shared" si="13"/>
        <v>2.2605670985605024</v>
      </c>
      <c r="L147" s="17">
        <f t="shared" si="14"/>
        <v>24.993225930819239</v>
      </c>
      <c r="M147" s="6"/>
    </row>
    <row r="148" spans="1:13" s="7" customFormat="1" ht="19.5" thickBot="1" x14ac:dyDescent="0.45">
      <c r="A148" s="20" t="s">
        <v>290</v>
      </c>
      <c r="B148" s="21" t="s">
        <v>158</v>
      </c>
      <c r="C148" s="22"/>
      <c r="D148" s="129">
        <f>SUM(D113:D144)</f>
        <v>2663903.0549999997</v>
      </c>
      <c r="E148" s="130">
        <f>SUM(E113:E144)</f>
        <v>2260665.7870000005</v>
      </c>
      <c r="F148" s="23">
        <f t="shared" si="10"/>
        <v>117.8371022518597</v>
      </c>
      <c r="G148" s="24">
        <f t="shared" si="12"/>
        <v>13.206875393837599</v>
      </c>
      <c r="H148" s="131">
        <f>SUM(H113:H144)</f>
        <v>12231642.765999997</v>
      </c>
      <c r="I148" s="132">
        <f>SUM(I113:I144)</f>
        <v>10740749.343</v>
      </c>
      <c r="J148" s="25">
        <f t="shared" si="11"/>
        <v>113.88072075224107</v>
      </c>
      <c r="K148" s="26">
        <f t="shared" si="13"/>
        <v>12.125684564207567</v>
      </c>
      <c r="L148" s="24">
        <f t="shared" si="14"/>
        <v>21.77878397826322</v>
      </c>
      <c r="M148" s="6"/>
    </row>
    <row r="149" spans="1:13" s="7" customFormat="1" x14ac:dyDescent="0.4">
      <c r="A149" s="391" t="s">
        <v>159</v>
      </c>
      <c r="B149" s="90">
        <v>150</v>
      </c>
      <c r="C149" s="104" t="s">
        <v>160</v>
      </c>
      <c r="D149" s="133">
        <v>703.03899999999999</v>
      </c>
      <c r="E149" s="133">
        <v>374.34800000000001</v>
      </c>
      <c r="F149" s="10">
        <f t="shared" si="10"/>
        <v>187.8035945163324</v>
      </c>
      <c r="G149" s="95">
        <f t="shared" si="12"/>
        <v>3.4854678561146786E-3</v>
      </c>
      <c r="H149" s="133">
        <v>8260.6309999999994</v>
      </c>
      <c r="I149" s="133">
        <v>6075.5379999999996</v>
      </c>
      <c r="J149" s="93">
        <f t="shared" si="11"/>
        <v>135.96542396739187</v>
      </c>
      <c r="K149" s="94">
        <f t="shared" si="13"/>
        <v>8.1890722058808804E-3</v>
      </c>
      <c r="L149" s="95">
        <f t="shared" si="14"/>
        <v>8.5107178858370514</v>
      </c>
      <c r="M149" s="6"/>
    </row>
    <row r="150" spans="1:13" s="7" customFormat="1" x14ac:dyDescent="0.4">
      <c r="A150" s="390" t="s">
        <v>161</v>
      </c>
      <c r="B150" s="103">
        <v>151</v>
      </c>
      <c r="C150" s="46" t="s">
        <v>162</v>
      </c>
      <c r="D150" s="122">
        <v>157.69399999999999</v>
      </c>
      <c r="E150" s="122">
        <v>79.004000000000005</v>
      </c>
      <c r="F150" s="13">
        <f t="shared" si="10"/>
        <v>199.60255176953063</v>
      </c>
      <c r="G150" s="99">
        <f t="shared" si="12"/>
        <v>7.8180210216239514E-4</v>
      </c>
      <c r="H150" s="122">
        <v>3249.7809999999999</v>
      </c>
      <c r="I150" s="122">
        <v>5198.9579999999996</v>
      </c>
      <c r="J150" s="97">
        <f t="shared" si="11"/>
        <v>62.508314166030964</v>
      </c>
      <c r="K150" s="98">
        <f t="shared" si="13"/>
        <v>3.2216293479638267E-3</v>
      </c>
      <c r="L150" s="99">
        <f t="shared" si="14"/>
        <v>4.8524500574038676</v>
      </c>
      <c r="M150" s="6"/>
    </row>
    <row r="151" spans="1:13" s="7" customFormat="1" x14ac:dyDescent="0.4">
      <c r="A151" s="390"/>
      <c r="B151" s="103">
        <v>152</v>
      </c>
      <c r="C151" s="46" t="s">
        <v>163</v>
      </c>
      <c r="D151" s="122">
        <v>6345.7969999999996</v>
      </c>
      <c r="E151" s="122">
        <v>4984.3689999999997</v>
      </c>
      <c r="F151" s="13">
        <f t="shared" si="10"/>
        <v>127.31394886694784</v>
      </c>
      <c r="G151" s="99">
        <f t="shared" si="12"/>
        <v>3.1460660738492401E-2</v>
      </c>
      <c r="H151" s="122">
        <v>33986.002</v>
      </c>
      <c r="I151" s="122">
        <v>36387.677000000003</v>
      </c>
      <c r="J151" s="97">
        <f t="shared" si="11"/>
        <v>93.399757285962494</v>
      </c>
      <c r="K151" s="98">
        <f t="shared" si="13"/>
        <v>3.3691593822216738E-2</v>
      </c>
      <c r="L151" s="99">
        <f t="shared" si="14"/>
        <v>18.67179611182274</v>
      </c>
      <c r="M151" s="6"/>
    </row>
    <row r="152" spans="1:13" s="7" customFormat="1" x14ac:dyDescent="0.4">
      <c r="A152" s="390"/>
      <c r="B152" s="103">
        <v>153</v>
      </c>
      <c r="C152" s="46" t="s">
        <v>164</v>
      </c>
      <c r="D152" s="122">
        <v>62694.563999999998</v>
      </c>
      <c r="E152" s="122">
        <v>57112.224000000002</v>
      </c>
      <c r="F152" s="13">
        <f t="shared" si="10"/>
        <v>109.77433482541321</v>
      </c>
      <c r="G152" s="99">
        <f t="shared" si="12"/>
        <v>0.31082185707354004</v>
      </c>
      <c r="H152" s="122">
        <v>118152.076</v>
      </c>
      <c r="I152" s="122">
        <v>89138.233999999997</v>
      </c>
      <c r="J152" s="97">
        <f t="shared" si="11"/>
        <v>132.54926724260659</v>
      </c>
      <c r="K152" s="98">
        <f t="shared" si="13"/>
        <v>0.11712856822181326</v>
      </c>
      <c r="L152" s="99">
        <f t="shared" si="14"/>
        <v>53.062600440469623</v>
      </c>
      <c r="M152" s="6"/>
    </row>
    <row r="153" spans="1:13" s="7" customFormat="1" x14ac:dyDescent="0.4">
      <c r="A153" s="390"/>
      <c r="B153" s="103">
        <v>154</v>
      </c>
      <c r="C153" s="46" t="s">
        <v>165</v>
      </c>
      <c r="D153" s="122">
        <v>721.86</v>
      </c>
      <c r="E153" s="122">
        <v>502.39100000000002</v>
      </c>
      <c r="F153" s="13">
        <f t="shared" si="10"/>
        <v>143.68489881387205</v>
      </c>
      <c r="G153" s="99">
        <f t="shared" si="12"/>
        <v>3.5787770331588177E-3</v>
      </c>
      <c r="H153" s="122">
        <v>3766.0450000000001</v>
      </c>
      <c r="I153" s="122">
        <v>4807.5680000000002</v>
      </c>
      <c r="J153" s="97">
        <f t="shared" si="11"/>
        <v>78.335761449448043</v>
      </c>
      <c r="K153" s="98">
        <f t="shared" si="13"/>
        <v>3.733421143687046E-3</v>
      </c>
      <c r="L153" s="99">
        <f t="shared" si="14"/>
        <v>19.167588278950465</v>
      </c>
      <c r="M153" s="6"/>
    </row>
    <row r="154" spans="1:13" s="7" customFormat="1" x14ac:dyDescent="0.4">
      <c r="A154" s="390"/>
      <c r="B154" s="103">
        <v>155</v>
      </c>
      <c r="C154" s="46" t="s">
        <v>166</v>
      </c>
      <c r="D154" s="122">
        <v>1998.49</v>
      </c>
      <c r="E154" s="122">
        <v>807.40599999999995</v>
      </c>
      <c r="F154" s="13">
        <f t="shared" si="10"/>
        <v>247.51983512631816</v>
      </c>
      <c r="G154" s="99">
        <f t="shared" si="12"/>
        <v>9.90794629567723E-3</v>
      </c>
      <c r="H154" s="122">
        <v>4827.1809999999996</v>
      </c>
      <c r="I154" s="122">
        <v>3111.8119999999999</v>
      </c>
      <c r="J154" s="97">
        <f t="shared" si="11"/>
        <v>155.124441965003</v>
      </c>
      <c r="K154" s="98">
        <f t="shared" si="13"/>
        <v>4.7853649145998978E-3</v>
      </c>
      <c r="L154" s="99">
        <f t="shared" si="14"/>
        <v>41.400767860165182</v>
      </c>
      <c r="M154" s="6"/>
    </row>
    <row r="155" spans="1:13" s="7" customFormat="1" x14ac:dyDescent="0.4">
      <c r="A155" s="390"/>
      <c r="B155" s="103">
        <v>156</v>
      </c>
      <c r="C155" s="46" t="s">
        <v>167</v>
      </c>
      <c r="D155" s="122">
        <v>15877.538</v>
      </c>
      <c r="E155" s="122">
        <v>3213.7979999999998</v>
      </c>
      <c r="F155" s="13">
        <f t="shared" si="10"/>
        <v>494.04281165151025</v>
      </c>
      <c r="G155" s="99">
        <f t="shared" si="12"/>
        <v>7.8716327733225816E-2</v>
      </c>
      <c r="H155" s="122">
        <v>24925.859</v>
      </c>
      <c r="I155" s="122">
        <v>6649.2479999999996</v>
      </c>
      <c r="J155" s="97">
        <f t="shared" si="11"/>
        <v>374.86733838172381</v>
      </c>
      <c r="K155" s="98">
        <f t="shared" si="13"/>
        <v>2.4709935493378871E-2</v>
      </c>
      <c r="L155" s="99">
        <f t="shared" si="14"/>
        <v>63.699060481727031</v>
      </c>
      <c r="M155" s="6"/>
    </row>
    <row r="156" spans="1:13" s="7" customFormat="1" x14ac:dyDescent="0.4">
      <c r="A156" s="390"/>
      <c r="B156" s="103">
        <v>157</v>
      </c>
      <c r="C156" s="46" t="s">
        <v>168</v>
      </c>
      <c r="D156" s="122">
        <v>44213.195</v>
      </c>
      <c r="E156" s="122">
        <v>31403.041000000001</v>
      </c>
      <c r="F156" s="13">
        <f t="shared" si="10"/>
        <v>140.79271813197963</v>
      </c>
      <c r="G156" s="99">
        <f t="shared" si="12"/>
        <v>0.21919647414813437</v>
      </c>
      <c r="H156" s="122">
        <v>59049.328000000001</v>
      </c>
      <c r="I156" s="122">
        <v>38064.182999999997</v>
      </c>
      <c r="J156" s="97">
        <f t="shared" si="11"/>
        <v>155.13094816720488</v>
      </c>
      <c r="K156" s="98">
        <f t="shared" si="13"/>
        <v>5.8537805489767503E-2</v>
      </c>
      <c r="L156" s="99">
        <f t="shared" si="14"/>
        <v>74.875018052703325</v>
      </c>
      <c r="M156" s="6"/>
    </row>
    <row r="157" spans="1:13" s="7" customFormat="1" x14ac:dyDescent="0.4">
      <c r="A157" s="390"/>
      <c r="B157" s="103">
        <v>223</v>
      </c>
      <c r="C157" s="46" t="s">
        <v>169</v>
      </c>
      <c r="D157" s="122">
        <v>279849.40000000002</v>
      </c>
      <c r="E157" s="122">
        <v>204505.69200000001</v>
      </c>
      <c r="F157" s="13">
        <f t="shared" si="10"/>
        <v>136.8418635506732</v>
      </c>
      <c r="G157" s="99">
        <f t="shared" si="12"/>
        <v>1.3874139105412064</v>
      </c>
      <c r="H157" s="122">
        <v>591207.38399999996</v>
      </c>
      <c r="I157" s="122">
        <v>549692.82900000003</v>
      </c>
      <c r="J157" s="97">
        <f t="shared" si="11"/>
        <v>107.55231882422827</v>
      </c>
      <c r="K157" s="98">
        <f t="shared" si="13"/>
        <v>0.58608597287857844</v>
      </c>
      <c r="L157" s="99">
        <f t="shared" si="14"/>
        <v>47.335234229753809</v>
      </c>
      <c r="M157" s="6"/>
    </row>
    <row r="158" spans="1:13" s="7" customFormat="1" x14ac:dyDescent="0.4">
      <c r="A158" s="390"/>
      <c r="B158" s="103">
        <v>224</v>
      </c>
      <c r="C158" s="46" t="s">
        <v>170</v>
      </c>
      <c r="D158" s="122">
        <v>18076.579000000002</v>
      </c>
      <c r="E158" s="122">
        <v>82844.805999999997</v>
      </c>
      <c r="F158" s="13">
        <f t="shared" si="10"/>
        <v>21.819809681249062</v>
      </c>
      <c r="G158" s="99">
        <f t="shared" si="12"/>
        <v>8.9618548975259726E-2</v>
      </c>
      <c r="H158" s="122">
        <v>395552.23</v>
      </c>
      <c r="I158" s="122">
        <v>603961.48199999996</v>
      </c>
      <c r="J158" s="97">
        <f t="shared" si="11"/>
        <v>65.492956386910777</v>
      </c>
      <c r="K158" s="98">
        <f t="shared" si="13"/>
        <v>0.39212570718474188</v>
      </c>
      <c r="L158" s="99">
        <f t="shared" si="14"/>
        <v>4.5699600783441419</v>
      </c>
      <c r="M158" s="6"/>
    </row>
    <row r="159" spans="1:13" s="7" customFormat="1" x14ac:dyDescent="0.4">
      <c r="A159" s="390"/>
      <c r="B159" s="103">
        <v>227</v>
      </c>
      <c r="C159" s="46" t="s">
        <v>171</v>
      </c>
      <c r="D159" s="134">
        <v>44243.427000000003</v>
      </c>
      <c r="E159" s="122">
        <v>44692.017</v>
      </c>
      <c r="F159" s="13">
        <f t="shared" si="10"/>
        <v>98.996263695147178</v>
      </c>
      <c r="G159" s="99">
        <f t="shared" si="12"/>
        <v>0.21934635582500586</v>
      </c>
      <c r="H159" s="122">
        <v>238393.08100000001</v>
      </c>
      <c r="I159" s="122">
        <v>198323.50200000001</v>
      </c>
      <c r="J159" s="97">
        <f t="shared" si="11"/>
        <v>120.20415059028153</v>
      </c>
      <c r="K159" s="98">
        <f t="shared" si="13"/>
        <v>0.23632796982354129</v>
      </c>
      <c r="L159" s="99">
        <f t="shared" si="14"/>
        <v>18.559023111916577</v>
      </c>
      <c r="M159" s="6"/>
    </row>
    <row r="160" spans="1:13" s="7" customFormat="1" x14ac:dyDescent="0.4">
      <c r="A160" s="390"/>
      <c r="B160" s="103">
        <v>229</v>
      </c>
      <c r="C160" s="46" t="s">
        <v>172</v>
      </c>
      <c r="D160" s="134">
        <v>24.103999999999999</v>
      </c>
      <c r="E160" s="135">
        <v>8.99</v>
      </c>
      <c r="F160" s="13">
        <f t="shared" si="10"/>
        <v>268.12013348164629</v>
      </c>
      <c r="G160" s="99">
        <f t="shared" si="12"/>
        <v>1.1950079185335125E-4</v>
      </c>
      <c r="H160" s="122">
        <v>599.70699999999999</v>
      </c>
      <c r="I160" s="122">
        <v>270.69299999999998</v>
      </c>
      <c r="J160" s="97">
        <f t="shared" si="11"/>
        <v>221.54507135389539</v>
      </c>
      <c r="K160" s="98">
        <f t="shared" si="13"/>
        <v>5.9451195984570741E-4</v>
      </c>
      <c r="L160" s="99">
        <f t="shared" si="14"/>
        <v>4.0192960895904166</v>
      </c>
      <c r="M160" s="6"/>
    </row>
    <row r="161" spans="1:13" s="7" customFormat="1" x14ac:dyDescent="0.4">
      <c r="A161" s="390"/>
      <c r="B161" s="103">
        <v>231</v>
      </c>
      <c r="C161" s="46" t="s">
        <v>173</v>
      </c>
      <c r="D161" s="122">
        <v>36023.504000000001</v>
      </c>
      <c r="E161" s="122">
        <v>24986.37</v>
      </c>
      <c r="F161" s="13">
        <f t="shared" si="10"/>
        <v>144.17261891183074</v>
      </c>
      <c r="G161" s="99">
        <f t="shared" si="12"/>
        <v>0.17859431021126643</v>
      </c>
      <c r="H161" s="122">
        <v>73328.157999999996</v>
      </c>
      <c r="I161" s="122">
        <v>59192.847000000002</v>
      </c>
      <c r="J161" s="97">
        <f t="shared" si="11"/>
        <v>123.8800999046388</v>
      </c>
      <c r="K161" s="98">
        <f t="shared" si="13"/>
        <v>7.2692943261385451E-2</v>
      </c>
      <c r="L161" s="99">
        <f t="shared" si="14"/>
        <v>49.126426985933563</v>
      </c>
      <c r="M161" s="6"/>
    </row>
    <row r="162" spans="1:13" s="7" customFormat="1" x14ac:dyDescent="0.4">
      <c r="A162" s="390"/>
      <c r="B162" s="103">
        <v>232</v>
      </c>
      <c r="C162" s="46" t="s">
        <v>174</v>
      </c>
      <c r="D162" s="122">
        <v>3372.355</v>
      </c>
      <c r="E162" s="122">
        <v>2415.3580000000002</v>
      </c>
      <c r="F162" s="13">
        <f t="shared" si="10"/>
        <v>139.62133149620055</v>
      </c>
      <c r="G162" s="99">
        <f t="shared" si="12"/>
        <v>1.6719179095196168E-2</v>
      </c>
      <c r="H162" s="122">
        <v>20192.728999999999</v>
      </c>
      <c r="I162" s="122">
        <v>25715.862000000001</v>
      </c>
      <c r="J162" s="97">
        <f t="shared" si="11"/>
        <v>78.52246601727758</v>
      </c>
      <c r="K162" s="98">
        <f t="shared" si="13"/>
        <v>2.0017806849717028E-2</v>
      </c>
      <c r="L162" s="99">
        <f t="shared" si="14"/>
        <v>16.700838207653852</v>
      </c>
      <c r="M162" s="6"/>
    </row>
    <row r="163" spans="1:13" s="7" customFormat="1" x14ac:dyDescent="0.4">
      <c r="A163" s="390"/>
      <c r="B163" s="103">
        <v>235</v>
      </c>
      <c r="C163" s="46" t="s">
        <v>175</v>
      </c>
      <c r="D163" s="122">
        <v>29856.032999999999</v>
      </c>
      <c r="E163" s="122">
        <v>22265.07</v>
      </c>
      <c r="F163" s="13">
        <f t="shared" si="10"/>
        <v>134.09359593300178</v>
      </c>
      <c r="G163" s="99">
        <f t="shared" si="12"/>
        <v>0.14801773917606148</v>
      </c>
      <c r="H163" s="122">
        <v>35441.394</v>
      </c>
      <c r="I163" s="122">
        <v>29188.199000000001</v>
      </c>
      <c r="J163" s="97">
        <f t="shared" si="11"/>
        <v>121.42370963004603</v>
      </c>
      <c r="K163" s="98">
        <f t="shared" si="13"/>
        <v>3.5134378299075869E-2</v>
      </c>
      <c r="L163" s="99">
        <f t="shared" si="14"/>
        <v>84.240571914298854</v>
      </c>
      <c r="M163" s="6"/>
    </row>
    <row r="164" spans="1:13" s="7" customFormat="1" x14ac:dyDescent="0.4">
      <c r="A164" s="390"/>
      <c r="B164" s="103">
        <v>236</v>
      </c>
      <c r="C164" s="46" t="s">
        <v>176</v>
      </c>
      <c r="D164" s="122">
        <v>770.46199999999999</v>
      </c>
      <c r="E164" s="122">
        <v>964.11400000000003</v>
      </c>
      <c r="F164" s="13">
        <f t="shared" si="10"/>
        <v>79.9139935733741</v>
      </c>
      <c r="G164" s="99">
        <f t="shared" si="12"/>
        <v>3.8197319570576131E-3</v>
      </c>
      <c r="H164" s="122">
        <v>4301.5169999999998</v>
      </c>
      <c r="I164" s="122">
        <v>4343.0600000000004</v>
      </c>
      <c r="J164" s="97">
        <f t="shared" si="11"/>
        <v>99.043462443530586</v>
      </c>
      <c r="K164" s="98">
        <f t="shared" si="13"/>
        <v>4.2642545476034594E-3</v>
      </c>
      <c r="L164" s="99">
        <f t="shared" si="14"/>
        <v>17.911401954240795</v>
      </c>
      <c r="M164" s="6"/>
    </row>
    <row r="165" spans="1:13" s="7" customFormat="1" x14ac:dyDescent="0.4">
      <c r="A165" s="390"/>
      <c r="B165" s="103">
        <v>237</v>
      </c>
      <c r="C165" s="46" t="s">
        <v>177</v>
      </c>
      <c r="D165" s="122">
        <v>1432.47</v>
      </c>
      <c r="E165" s="122">
        <v>1244.7809999999999</v>
      </c>
      <c r="F165" s="13">
        <f t="shared" si="10"/>
        <v>115.07807397445818</v>
      </c>
      <c r="G165" s="99">
        <f t="shared" si="12"/>
        <v>7.101779758802277E-3</v>
      </c>
      <c r="H165" s="122">
        <v>12891.675999999999</v>
      </c>
      <c r="I165" s="122">
        <v>12129.509</v>
      </c>
      <c r="J165" s="97">
        <f t="shared" si="11"/>
        <v>106.28357668888329</v>
      </c>
      <c r="K165" s="98">
        <f t="shared" si="13"/>
        <v>1.2780000174178173E-2</v>
      </c>
      <c r="L165" s="99">
        <f t="shared" si="14"/>
        <v>11.111588594066435</v>
      </c>
      <c r="M165" s="6"/>
    </row>
    <row r="166" spans="1:13" s="7" customFormat="1" x14ac:dyDescent="0.4">
      <c r="A166" s="390"/>
      <c r="B166" s="103">
        <v>238</v>
      </c>
      <c r="C166" s="46" t="s">
        <v>178</v>
      </c>
      <c r="D166" s="122">
        <v>47044.817999999999</v>
      </c>
      <c r="E166" s="122">
        <v>28556.163</v>
      </c>
      <c r="F166" s="13">
        <f t="shared" si="10"/>
        <v>164.74488536852797</v>
      </c>
      <c r="G166" s="99">
        <f t="shared" si="12"/>
        <v>0.23323485743431766</v>
      </c>
      <c r="H166" s="122">
        <v>60128.909</v>
      </c>
      <c r="I166" s="122">
        <v>35716.167999999998</v>
      </c>
      <c r="J166" s="97">
        <f t="shared" si="11"/>
        <v>168.35207237237771</v>
      </c>
      <c r="K166" s="98">
        <f t="shared" si="13"/>
        <v>5.9608034478460636E-2</v>
      </c>
      <c r="L166" s="99">
        <f t="shared" si="14"/>
        <v>78.239932808360109</v>
      </c>
      <c r="M166" s="6"/>
    </row>
    <row r="167" spans="1:13" s="7" customFormat="1" x14ac:dyDescent="0.4">
      <c r="A167" s="390"/>
      <c r="B167" s="103">
        <v>239</v>
      </c>
      <c r="C167" s="46" t="s">
        <v>179</v>
      </c>
      <c r="D167" s="122">
        <v>195.97399999999999</v>
      </c>
      <c r="E167" s="122">
        <v>844.85299999999995</v>
      </c>
      <c r="F167" s="13">
        <f t="shared" si="10"/>
        <v>23.196224668670169</v>
      </c>
      <c r="G167" s="99">
        <f t="shared" si="12"/>
        <v>9.7158347920132167E-4</v>
      </c>
      <c r="H167" s="122">
        <v>1925.2660000000001</v>
      </c>
      <c r="I167" s="122">
        <v>2536.21</v>
      </c>
      <c r="J167" s="97">
        <f t="shared" si="11"/>
        <v>75.911143004719634</v>
      </c>
      <c r="K167" s="98">
        <f t="shared" si="13"/>
        <v>1.9085881320116418E-3</v>
      </c>
      <c r="L167" s="99">
        <f t="shared" si="14"/>
        <v>10.179060971315131</v>
      </c>
      <c r="M167" s="6"/>
    </row>
    <row r="168" spans="1:13" s="7" customFormat="1" x14ac:dyDescent="0.4">
      <c r="A168" s="390"/>
      <c r="B168" s="103">
        <v>240</v>
      </c>
      <c r="C168" s="46" t="s">
        <v>180</v>
      </c>
      <c r="D168" s="122">
        <v>69.445999999999998</v>
      </c>
      <c r="E168" s="122">
        <v>36.347999999999999</v>
      </c>
      <c r="F168" s="13">
        <f t="shared" si="10"/>
        <v>191.05865522174534</v>
      </c>
      <c r="G168" s="99">
        <f t="shared" si="12"/>
        <v>3.4429356086325218E-4</v>
      </c>
      <c r="H168" s="122">
        <v>795.14800000000002</v>
      </c>
      <c r="I168" s="122">
        <v>943.00599999999997</v>
      </c>
      <c r="J168" s="97">
        <f t="shared" si="11"/>
        <v>84.320566359068778</v>
      </c>
      <c r="K168" s="98">
        <f t="shared" si="13"/>
        <v>7.8825992667651789E-4</v>
      </c>
      <c r="L168" s="99">
        <f t="shared" si="14"/>
        <v>8.7337200118720038</v>
      </c>
      <c r="M168" s="6"/>
    </row>
    <row r="169" spans="1:13" s="7" customFormat="1" x14ac:dyDescent="0.4">
      <c r="A169" s="390"/>
      <c r="B169" s="103">
        <v>245</v>
      </c>
      <c r="C169" s="46" t="s">
        <v>181</v>
      </c>
      <c r="D169" s="122">
        <v>96685.660999999993</v>
      </c>
      <c r="E169" s="122">
        <v>101236.27</v>
      </c>
      <c r="F169" s="13">
        <f t="shared" si="10"/>
        <v>95.504961808648218</v>
      </c>
      <c r="G169" s="99">
        <f t="shared" si="12"/>
        <v>0.47934007012797381</v>
      </c>
      <c r="H169" s="141">
        <v>312039.38</v>
      </c>
      <c r="I169" s="142">
        <v>304019.79399999999</v>
      </c>
      <c r="J169" s="97">
        <f t="shared" si="11"/>
        <v>102.63784995525653</v>
      </c>
      <c r="K169" s="98">
        <f t="shared" si="13"/>
        <v>0.30933629814699415</v>
      </c>
      <c r="L169" s="99">
        <f t="shared" si="14"/>
        <v>30.98508303663467</v>
      </c>
      <c r="M169" s="6"/>
    </row>
    <row r="170" spans="1:13" s="7" customFormat="1" x14ac:dyDescent="0.4">
      <c r="A170" s="390"/>
      <c r="B170" s="103">
        <v>246</v>
      </c>
      <c r="C170" s="46" t="s">
        <v>182</v>
      </c>
      <c r="D170" s="122">
        <v>1610.7380000000001</v>
      </c>
      <c r="E170" s="122">
        <v>1369.145</v>
      </c>
      <c r="F170" s="13">
        <f t="shared" si="10"/>
        <v>117.64553790869485</v>
      </c>
      <c r="G170" s="99">
        <f t="shared" si="12"/>
        <v>7.9855819145487599E-3</v>
      </c>
      <c r="H170" s="133">
        <v>22624.327000000001</v>
      </c>
      <c r="I170" s="133">
        <v>18181.23</v>
      </c>
      <c r="J170" s="93">
        <f t="shared" si="11"/>
        <v>124.43782406360846</v>
      </c>
      <c r="K170" s="98">
        <f t="shared" si="13"/>
        <v>2.2428340814698102E-2</v>
      </c>
      <c r="L170" s="99">
        <f t="shared" si="14"/>
        <v>7.1194957533985432</v>
      </c>
      <c r="M170" s="6"/>
    </row>
    <row r="171" spans="1:13" s="7" customFormat="1" x14ac:dyDescent="0.4">
      <c r="A171" s="390"/>
      <c r="B171" s="14"/>
      <c r="C171" s="15" t="s">
        <v>155</v>
      </c>
      <c r="D171" s="125">
        <f>D157+D159+D161+D162+D163+D164+D165+D169+D170</f>
        <v>493844.05000000005</v>
      </c>
      <c r="E171" s="126">
        <f>E157+E159+E161+E162+E163+E164+E165+E169+E170</f>
        <v>403678.8170000001</v>
      </c>
      <c r="F171" s="16">
        <f t="shared" si="10"/>
        <v>122.33588417397685</v>
      </c>
      <c r="G171" s="17">
        <f t="shared" si="12"/>
        <v>2.4483386586071192</v>
      </c>
      <c r="H171" s="127">
        <f>H157+H159+H161+H162+H163+H164+H165+H169+H170</f>
        <v>1310419.6459999999</v>
      </c>
      <c r="I171" s="128">
        <f>I157+I159+I161+I162+I163+I164+I165+I169+I170</f>
        <v>1200786.8319999999</v>
      </c>
      <c r="J171" s="18">
        <f t="shared" si="11"/>
        <v>109.13008129989221</v>
      </c>
      <c r="K171" s="19">
        <f t="shared" si="13"/>
        <v>1.2990679647957721</v>
      </c>
      <c r="L171" s="17">
        <f t="shared" si="14"/>
        <v>37.685946750526668</v>
      </c>
      <c r="M171" s="6"/>
    </row>
    <row r="172" spans="1:13" s="7" customFormat="1" x14ac:dyDescent="0.4">
      <c r="A172" s="27"/>
      <c r="B172" s="14"/>
      <c r="C172" s="15" t="s">
        <v>183</v>
      </c>
      <c r="D172" s="125">
        <f>D173-D171</f>
        <v>198123.09800000011</v>
      </c>
      <c r="E172" s="126">
        <f>E173-E171</f>
        <v>210767.74099999998</v>
      </c>
      <c r="F172" s="16">
        <f t="shared" si="10"/>
        <v>94.000674420095493</v>
      </c>
      <c r="G172" s="17">
        <f t="shared" si="12"/>
        <v>0.9822380972220015</v>
      </c>
      <c r="H172" s="127">
        <f>H173-H171</f>
        <v>715218.16300000041</v>
      </c>
      <c r="I172" s="128">
        <f>I173-I171</f>
        <v>832860.77700000047</v>
      </c>
      <c r="J172" s="18">
        <f t="shared" si="11"/>
        <v>85.874876420071828</v>
      </c>
      <c r="K172" s="19">
        <f t="shared" si="13"/>
        <v>0.70902249232104486</v>
      </c>
      <c r="L172" s="17">
        <f t="shared" si="14"/>
        <v>27.701071959493852</v>
      </c>
      <c r="M172" s="6"/>
    </row>
    <row r="173" spans="1:13" s="7" customFormat="1" ht="19.5" thickBot="1" x14ac:dyDescent="0.45">
      <c r="A173" s="20" t="s">
        <v>184</v>
      </c>
      <c r="B173" s="21" t="s">
        <v>185</v>
      </c>
      <c r="C173" s="22"/>
      <c r="D173" s="129">
        <f>SUM(D149:D170)</f>
        <v>691967.14800000016</v>
      </c>
      <c r="E173" s="130">
        <f>SUM(E149:E170)</f>
        <v>614446.55800000008</v>
      </c>
      <c r="F173" s="23">
        <f t="shared" si="10"/>
        <v>112.61632748864712</v>
      </c>
      <c r="G173" s="24">
        <f t="shared" si="12"/>
        <v>3.4305767558291205</v>
      </c>
      <c r="H173" s="131">
        <f>SUM(H149:H170)</f>
        <v>2025637.8090000004</v>
      </c>
      <c r="I173" s="132">
        <f>SUM(I149:I170)</f>
        <v>2033647.6090000004</v>
      </c>
      <c r="J173" s="25">
        <f t="shared" si="11"/>
        <v>99.606136286121924</v>
      </c>
      <c r="K173" s="26">
        <f t="shared" si="13"/>
        <v>2.008090457116817</v>
      </c>
      <c r="L173" s="24">
        <f t="shared" si="14"/>
        <v>34.160457754370441</v>
      </c>
      <c r="M173" s="6"/>
    </row>
    <row r="174" spans="1:13" s="7" customFormat="1" x14ac:dyDescent="0.4">
      <c r="A174" s="391" t="s">
        <v>186</v>
      </c>
      <c r="B174" s="90">
        <v>133</v>
      </c>
      <c r="C174" s="104" t="s">
        <v>187</v>
      </c>
      <c r="D174" s="133">
        <v>41.228999999999999</v>
      </c>
      <c r="E174" s="133">
        <v>29.835999999999999</v>
      </c>
      <c r="F174" s="13">
        <f t="shared" si="10"/>
        <v>138.18541359431561</v>
      </c>
      <c r="G174" s="99">
        <f t="shared" si="12"/>
        <v>2.0440168218228589E-4</v>
      </c>
      <c r="H174" s="133">
        <v>9062.2900000000009</v>
      </c>
      <c r="I174" s="133">
        <v>6558.558</v>
      </c>
      <c r="J174" s="93">
        <f t="shared" si="11"/>
        <v>138.17503786655544</v>
      </c>
      <c r="K174" s="94">
        <f t="shared" si="13"/>
        <v>8.9837867301701593E-3</v>
      </c>
      <c r="L174" s="99">
        <f>D174/H174*100</f>
        <v>0.45495123197337539</v>
      </c>
      <c r="M174" s="6"/>
    </row>
    <row r="175" spans="1:13" s="7" customFormat="1" x14ac:dyDescent="0.4">
      <c r="A175" s="390"/>
      <c r="B175" s="103">
        <v>134</v>
      </c>
      <c r="C175" s="46" t="s">
        <v>188</v>
      </c>
      <c r="D175" s="122">
        <v>86692.95</v>
      </c>
      <c r="E175" s="122">
        <v>51197.828000000001</v>
      </c>
      <c r="F175" s="13">
        <f t="shared" si="10"/>
        <v>169.32935123732199</v>
      </c>
      <c r="G175" s="99">
        <f t="shared" si="12"/>
        <v>0.42979904468565333</v>
      </c>
      <c r="H175" s="122">
        <v>119022.68</v>
      </c>
      <c r="I175" s="122">
        <v>80271.918000000005</v>
      </c>
      <c r="J175" s="97">
        <f t="shared" si="11"/>
        <v>148.27436912619928</v>
      </c>
      <c r="K175" s="98">
        <f t="shared" si="13"/>
        <v>0.11799163050104212</v>
      </c>
      <c r="L175" s="99">
        <f t="shared" ref="L175:L187" si="15">D175/H175*100</f>
        <v>72.83733654795877</v>
      </c>
      <c r="M175" s="6"/>
    </row>
    <row r="176" spans="1:13" s="7" customFormat="1" x14ac:dyDescent="0.4">
      <c r="A176" s="390"/>
      <c r="B176" s="103">
        <v>135</v>
      </c>
      <c r="C176" s="46" t="s">
        <v>189</v>
      </c>
      <c r="D176" s="122">
        <v>55143.224999999999</v>
      </c>
      <c r="E176" s="122">
        <v>38977.305999999997</v>
      </c>
      <c r="F176" s="13">
        <f t="shared" ref="F176:F189" si="16">D176/E176*100</f>
        <v>141.47520867655658</v>
      </c>
      <c r="G176" s="99">
        <f t="shared" si="12"/>
        <v>0.27338446120343163</v>
      </c>
      <c r="H176" s="122">
        <v>89428.928</v>
      </c>
      <c r="I176" s="122">
        <v>60453.688999999998</v>
      </c>
      <c r="J176" s="97">
        <f t="shared" si="11"/>
        <v>147.92964578224499</v>
      </c>
      <c r="K176" s="98">
        <f t="shared" si="13"/>
        <v>8.8654238239974953E-2</v>
      </c>
      <c r="L176" s="99">
        <f t="shared" si="15"/>
        <v>61.66150733686532</v>
      </c>
      <c r="M176" s="6"/>
    </row>
    <row r="177" spans="1:13" s="7" customFormat="1" x14ac:dyDescent="0.4">
      <c r="A177" s="390"/>
      <c r="B177" s="103">
        <v>137</v>
      </c>
      <c r="C177" s="46" t="s">
        <v>190</v>
      </c>
      <c r="D177" s="122">
        <v>402011.58799999999</v>
      </c>
      <c r="E177" s="122">
        <v>303650.95699999999</v>
      </c>
      <c r="F177" s="13">
        <f t="shared" si="16"/>
        <v>132.39266293502905</v>
      </c>
      <c r="G177" s="99">
        <f t="shared" si="12"/>
        <v>1.993059371897743</v>
      </c>
      <c r="H177" s="122">
        <v>892454.59499999997</v>
      </c>
      <c r="I177" s="122">
        <v>667791.83600000001</v>
      </c>
      <c r="J177" s="97">
        <f t="shared" si="11"/>
        <v>133.64263336097449</v>
      </c>
      <c r="K177" s="98">
        <f t="shared" si="13"/>
        <v>0.88472359059800376</v>
      </c>
      <c r="L177" s="99">
        <f t="shared" si="15"/>
        <v>45.045606830003493</v>
      </c>
      <c r="M177" s="6"/>
    </row>
    <row r="178" spans="1:13" s="7" customFormat="1" x14ac:dyDescent="0.4">
      <c r="A178" s="390"/>
      <c r="B178" s="103">
        <v>138</v>
      </c>
      <c r="C178" s="46" t="s">
        <v>191</v>
      </c>
      <c r="D178" s="122">
        <v>193775.24299999999</v>
      </c>
      <c r="E178" s="122">
        <v>137980.359</v>
      </c>
      <c r="F178" s="13">
        <f t="shared" si="16"/>
        <v>140.43683057818396</v>
      </c>
      <c r="G178" s="99">
        <f t="shared" si="12"/>
        <v>0.96068266595069529</v>
      </c>
      <c r="H178" s="122">
        <v>273312.16200000001</v>
      </c>
      <c r="I178" s="122">
        <v>208216.723</v>
      </c>
      <c r="J178" s="97">
        <f t="shared" si="11"/>
        <v>131.26330971984416</v>
      </c>
      <c r="K178" s="98">
        <f t="shared" si="13"/>
        <v>0.27094455972714587</v>
      </c>
      <c r="L178" s="99">
        <f t="shared" si="15"/>
        <v>70.898873135400393</v>
      </c>
      <c r="M178" s="6"/>
    </row>
    <row r="179" spans="1:13" s="7" customFormat="1" x14ac:dyDescent="0.4">
      <c r="A179" s="390"/>
      <c r="B179" s="103">
        <v>140</v>
      </c>
      <c r="C179" s="46" t="s">
        <v>192</v>
      </c>
      <c r="D179" s="122">
        <v>112987.113</v>
      </c>
      <c r="E179" s="122">
        <v>98535.41</v>
      </c>
      <c r="F179" s="13">
        <f t="shared" si="16"/>
        <v>114.66650719776779</v>
      </c>
      <c r="G179" s="99">
        <f t="shared" si="12"/>
        <v>0.56015804317640538</v>
      </c>
      <c r="H179" s="122">
        <v>197237.27100000001</v>
      </c>
      <c r="I179" s="122">
        <v>163994.603</v>
      </c>
      <c r="J179" s="97">
        <f t="shared" si="11"/>
        <v>120.27058658753545</v>
      </c>
      <c r="K179" s="98">
        <f t="shared" si="13"/>
        <v>0.19552867739884464</v>
      </c>
      <c r="L179" s="99">
        <f t="shared" si="15"/>
        <v>57.284869349059285</v>
      </c>
      <c r="M179" s="6"/>
    </row>
    <row r="180" spans="1:13" s="7" customFormat="1" x14ac:dyDescent="0.4">
      <c r="A180" s="390"/>
      <c r="B180" s="103">
        <v>141</v>
      </c>
      <c r="C180" s="46" t="s">
        <v>193</v>
      </c>
      <c r="D180" s="122">
        <v>112507.69100000001</v>
      </c>
      <c r="E180" s="122">
        <v>103676.30100000001</v>
      </c>
      <c r="F180" s="13">
        <f t="shared" si="16"/>
        <v>108.51823407550005</v>
      </c>
      <c r="G180" s="99">
        <f t="shared" si="12"/>
        <v>0.55778120494906069</v>
      </c>
      <c r="H180" s="122">
        <v>171288.886</v>
      </c>
      <c r="I180" s="122">
        <v>159169.33100000001</v>
      </c>
      <c r="J180" s="97">
        <f t="shared" si="11"/>
        <v>107.61425264770384</v>
      </c>
      <c r="K180" s="98">
        <f t="shared" si="13"/>
        <v>0.16980507367038894</v>
      </c>
      <c r="L180" s="99">
        <f t="shared" si="15"/>
        <v>65.683007010740909</v>
      </c>
      <c r="M180" s="6"/>
    </row>
    <row r="181" spans="1:13" s="7" customFormat="1" x14ac:dyDescent="0.4">
      <c r="A181" s="390"/>
      <c r="B181" s="103">
        <v>143</v>
      </c>
      <c r="C181" s="46" t="s">
        <v>194</v>
      </c>
      <c r="D181" s="122">
        <v>73865.145000000004</v>
      </c>
      <c r="E181" s="122">
        <v>55525.392</v>
      </c>
      <c r="F181" s="13">
        <f t="shared" si="16"/>
        <v>133.02948856263816</v>
      </c>
      <c r="G181" s="99">
        <f t="shared" si="12"/>
        <v>0.36620242772413747</v>
      </c>
      <c r="H181" s="122">
        <v>182402.93799999999</v>
      </c>
      <c r="I181" s="122">
        <v>194567.606</v>
      </c>
      <c r="J181" s="97">
        <f t="shared" si="11"/>
        <v>93.74784515773915</v>
      </c>
      <c r="K181" s="98">
        <f t="shared" si="13"/>
        <v>0.18082284874446197</v>
      </c>
      <c r="L181" s="99">
        <f t="shared" si="15"/>
        <v>40.495589495384124</v>
      </c>
      <c r="M181" s="6"/>
    </row>
    <row r="182" spans="1:13" s="7" customFormat="1" x14ac:dyDescent="0.4">
      <c r="A182" s="390"/>
      <c r="B182" s="103">
        <v>144</v>
      </c>
      <c r="C182" s="46" t="s">
        <v>195</v>
      </c>
      <c r="D182" s="122">
        <v>51009.046000000002</v>
      </c>
      <c r="E182" s="122">
        <v>44205.438999999998</v>
      </c>
      <c r="F182" s="13">
        <f t="shared" si="16"/>
        <v>115.39088210389676</v>
      </c>
      <c r="G182" s="99">
        <f t="shared" si="12"/>
        <v>0.25288837490391719</v>
      </c>
      <c r="H182" s="122">
        <v>69478.676999999996</v>
      </c>
      <c r="I182" s="122">
        <v>67724.06</v>
      </c>
      <c r="J182" s="97">
        <f t="shared" si="11"/>
        <v>102.59083256378901</v>
      </c>
      <c r="K182" s="98">
        <f t="shared" si="13"/>
        <v>6.8876808892937499E-2</v>
      </c>
      <c r="L182" s="99">
        <f t="shared" si="15"/>
        <v>73.416835499040957</v>
      </c>
      <c r="M182" s="6"/>
    </row>
    <row r="183" spans="1:13" s="7" customFormat="1" x14ac:dyDescent="0.4">
      <c r="A183" s="390"/>
      <c r="B183" s="103">
        <v>145</v>
      </c>
      <c r="C183" s="46" t="s">
        <v>196</v>
      </c>
      <c r="D183" s="122">
        <v>140.63300000000001</v>
      </c>
      <c r="E183" s="122">
        <v>172.96899999999999</v>
      </c>
      <c r="F183" s="13">
        <f t="shared" si="16"/>
        <v>81.305320606582683</v>
      </c>
      <c r="G183" s="99">
        <f t="shared" si="12"/>
        <v>6.9721850567177018E-4</v>
      </c>
      <c r="H183" s="122">
        <v>488.63200000000001</v>
      </c>
      <c r="I183" s="122">
        <v>496.32400000000001</v>
      </c>
      <c r="J183" s="97">
        <f t="shared" si="11"/>
        <v>98.450205913878847</v>
      </c>
      <c r="K183" s="98">
        <f t="shared" si="13"/>
        <v>4.8439916152942639E-4</v>
      </c>
      <c r="L183" s="99">
        <f t="shared" si="15"/>
        <v>28.78096399744593</v>
      </c>
      <c r="M183" s="6"/>
    </row>
    <row r="184" spans="1:13" s="7" customFormat="1" x14ac:dyDescent="0.4">
      <c r="A184" s="390"/>
      <c r="B184" s="103">
        <v>146</v>
      </c>
      <c r="C184" s="46" t="s">
        <v>197</v>
      </c>
      <c r="D184" s="122">
        <v>28890.382000000001</v>
      </c>
      <c r="E184" s="122">
        <v>14693.768</v>
      </c>
      <c r="F184" s="13">
        <f t="shared" si="16"/>
        <v>196.61656560795026</v>
      </c>
      <c r="G184" s="99">
        <f t="shared" si="12"/>
        <v>0.14323031554703808</v>
      </c>
      <c r="H184" s="122">
        <v>46398.887000000002</v>
      </c>
      <c r="I184" s="122">
        <v>22727.355</v>
      </c>
      <c r="J184" s="97">
        <f t="shared" si="11"/>
        <v>204.1543637612032</v>
      </c>
      <c r="K184" s="98">
        <f t="shared" si="13"/>
        <v>4.5996950585918649E-2</v>
      </c>
      <c r="L184" s="99">
        <f t="shared" si="15"/>
        <v>62.265247871139671</v>
      </c>
      <c r="M184" s="6"/>
    </row>
    <row r="185" spans="1:13" s="7" customFormat="1" x14ac:dyDescent="0.4">
      <c r="A185" s="390"/>
      <c r="B185" s="103">
        <v>147</v>
      </c>
      <c r="C185" s="46" t="s">
        <v>198</v>
      </c>
      <c r="D185" s="122">
        <v>385593.40299999999</v>
      </c>
      <c r="E185" s="122">
        <v>305394.266</v>
      </c>
      <c r="F185" s="13">
        <f t="shared" si="16"/>
        <v>126.26085225843762</v>
      </c>
      <c r="G185" s="99">
        <f t="shared" si="12"/>
        <v>1.9116626697613837</v>
      </c>
      <c r="H185" s="122">
        <v>1466149.1070000001</v>
      </c>
      <c r="I185" s="122">
        <v>1115528.8910000001</v>
      </c>
      <c r="J185" s="97">
        <f t="shared" si="11"/>
        <v>131.43085031941141</v>
      </c>
      <c r="K185" s="98">
        <f t="shared" si="13"/>
        <v>1.4534483990158589</v>
      </c>
      <c r="L185" s="99">
        <f t="shared" si="15"/>
        <v>26.299739989542548</v>
      </c>
      <c r="M185" s="6"/>
    </row>
    <row r="186" spans="1:13" s="7" customFormat="1" x14ac:dyDescent="0.4">
      <c r="A186" s="390"/>
      <c r="B186" s="103">
        <v>149</v>
      </c>
      <c r="C186" s="46" t="s">
        <v>199</v>
      </c>
      <c r="D186" s="122">
        <v>32138.486000000001</v>
      </c>
      <c r="E186" s="122">
        <v>29623.378000000001</v>
      </c>
      <c r="F186" s="13">
        <f t="shared" si="16"/>
        <v>108.49028088558977</v>
      </c>
      <c r="G186" s="99">
        <f t="shared" si="12"/>
        <v>0.15933349344373729</v>
      </c>
      <c r="H186" s="122">
        <v>34590.233</v>
      </c>
      <c r="I186" s="122">
        <v>33642.18</v>
      </c>
      <c r="J186" s="97">
        <f t="shared" si="11"/>
        <v>102.81804865201958</v>
      </c>
      <c r="K186" s="98">
        <f t="shared" si="13"/>
        <v>3.4290590592322021E-2</v>
      </c>
      <c r="L186" s="99">
        <f t="shared" si="15"/>
        <v>92.912025195089029</v>
      </c>
      <c r="M186" s="6"/>
    </row>
    <row r="187" spans="1:13" s="7" customFormat="1" x14ac:dyDescent="0.4">
      <c r="A187" s="27"/>
      <c r="B187" s="103">
        <v>158</v>
      </c>
      <c r="C187" s="46" t="s">
        <v>200</v>
      </c>
      <c r="D187" s="134">
        <v>167.78800000000001</v>
      </c>
      <c r="E187" s="122">
        <v>80.771000000000001</v>
      </c>
      <c r="F187" s="13">
        <f t="shared" si="16"/>
        <v>207.73297346820021</v>
      </c>
      <c r="G187" s="99">
        <f t="shared" si="12"/>
        <v>8.318452897232867E-4</v>
      </c>
      <c r="H187" s="134">
        <v>523.00400000000002</v>
      </c>
      <c r="I187" s="122">
        <v>363.947</v>
      </c>
      <c r="J187" s="97">
        <f t="shared" si="11"/>
        <v>143.70334142059147</v>
      </c>
      <c r="K187" s="98">
        <f t="shared" si="13"/>
        <v>5.184734095935921E-4</v>
      </c>
      <c r="L187" s="99">
        <f t="shared" si="15"/>
        <v>32.081590198162921</v>
      </c>
      <c r="M187" s="6"/>
    </row>
    <row r="188" spans="1:13" s="7" customFormat="1" ht="19.5" thickBot="1" x14ac:dyDescent="0.45">
      <c r="A188" s="20" t="s">
        <v>201</v>
      </c>
      <c r="B188" s="21" t="s">
        <v>202</v>
      </c>
      <c r="C188" s="22"/>
      <c r="D188" s="129">
        <f>SUM(D174:D187)</f>
        <v>1534963.9219999998</v>
      </c>
      <c r="E188" s="130">
        <f>SUM(E174:E187)</f>
        <v>1183743.9800000002</v>
      </c>
      <c r="F188" s="23">
        <f t="shared" si="16"/>
        <v>129.67026214570481</v>
      </c>
      <c r="G188" s="24">
        <f t="shared" si="12"/>
        <v>7.6099155387207791</v>
      </c>
      <c r="H188" s="131">
        <f>SUM(H174:H187)</f>
        <v>3551838.2900000005</v>
      </c>
      <c r="I188" s="132">
        <f>SUM(I174:I187)</f>
        <v>2781507.0210000006</v>
      </c>
      <c r="J188" s="25">
        <f t="shared" si="11"/>
        <v>127.69474472593825</v>
      </c>
      <c r="K188" s="26">
        <f t="shared" si="13"/>
        <v>3.521070027268193</v>
      </c>
      <c r="L188" s="24">
        <f t="shared" si="14"/>
        <v>43.216041854202757</v>
      </c>
      <c r="M188" s="6"/>
    </row>
    <row r="189" spans="1:13" s="7" customFormat="1" x14ac:dyDescent="0.4">
      <c r="A189" s="391" t="s">
        <v>203</v>
      </c>
      <c r="B189" s="90">
        <v>501</v>
      </c>
      <c r="C189" s="104" t="s">
        <v>204</v>
      </c>
      <c r="D189" s="133">
        <v>6903.0969999999998</v>
      </c>
      <c r="E189" s="133">
        <v>5216.0630000000001</v>
      </c>
      <c r="F189" s="10">
        <f t="shared" si="16"/>
        <v>132.34305260500113</v>
      </c>
      <c r="G189" s="95">
        <f t="shared" si="12"/>
        <v>3.4223595989897666E-2</v>
      </c>
      <c r="H189" s="133">
        <v>37861.271999999997</v>
      </c>
      <c r="I189" s="133">
        <v>31002.600999999999</v>
      </c>
      <c r="J189" s="93">
        <f t="shared" si="11"/>
        <v>122.12288897954078</v>
      </c>
      <c r="K189" s="94">
        <f t="shared" si="13"/>
        <v>3.7533293790086499E-2</v>
      </c>
      <c r="L189" s="95">
        <f t="shared" si="14"/>
        <v>18.232607187629618</v>
      </c>
      <c r="M189" s="6"/>
    </row>
    <row r="190" spans="1:13" s="7" customFormat="1" x14ac:dyDescent="0.4">
      <c r="A190" s="390"/>
      <c r="B190" s="103">
        <v>502</v>
      </c>
      <c r="C190" s="46" t="s">
        <v>205</v>
      </c>
      <c r="D190" s="135"/>
      <c r="E190" s="135"/>
      <c r="F190" s="10"/>
      <c r="G190" s="99"/>
      <c r="H190" s="122">
        <v>26.503</v>
      </c>
      <c r="I190" s="122">
        <v>19.603999999999999</v>
      </c>
      <c r="J190" s="97">
        <f t="shared" si="11"/>
        <v>135.1917975923281</v>
      </c>
      <c r="K190" s="98">
        <f t="shared" si="13"/>
        <v>2.6273414303636246E-5</v>
      </c>
      <c r="L190" s="99">
        <f t="shared" si="14"/>
        <v>0</v>
      </c>
      <c r="M190" s="6"/>
    </row>
    <row r="191" spans="1:13" s="7" customFormat="1" x14ac:dyDescent="0.4">
      <c r="A191" s="390"/>
      <c r="B191" s="103">
        <v>503</v>
      </c>
      <c r="C191" s="46" t="s">
        <v>206</v>
      </c>
      <c r="D191" s="122">
        <v>1330.4449999999999</v>
      </c>
      <c r="E191" s="122">
        <v>980.899</v>
      </c>
      <c r="F191" s="10">
        <f t="shared" ref="F191:F248" si="17">D191/E191*100</f>
        <v>135.63526927848838</v>
      </c>
      <c r="G191" s="99">
        <f t="shared" si="12"/>
        <v>6.5959687610907692E-3</v>
      </c>
      <c r="H191" s="122">
        <v>10923.048000000001</v>
      </c>
      <c r="I191" s="122">
        <v>27284.234</v>
      </c>
      <c r="J191" s="97">
        <f t="shared" si="11"/>
        <v>40.034285001367458</v>
      </c>
      <c r="K191" s="98">
        <f t="shared" si="13"/>
        <v>1.0828425671150636E-2</v>
      </c>
      <c r="L191" s="99">
        <f t="shared" si="14"/>
        <v>12.180162533388115</v>
      </c>
      <c r="M191" s="6"/>
    </row>
    <row r="192" spans="1:13" s="7" customFormat="1" x14ac:dyDescent="0.4">
      <c r="A192" s="390"/>
      <c r="B192" s="103">
        <v>504</v>
      </c>
      <c r="C192" s="46" t="s">
        <v>207</v>
      </c>
      <c r="D192" s="122">
        <v>5104.0829999999996</v>
      </c>
      <c r="E192" s="122">
        <v>3918.6170000000002</v>
      </c>
      <c r="F192" s="13">
        <f t="shared" si="17"/>
        <v>130.25215273653941</v>
      </c>
      <c r="G192" s="99">
        <f t="shared" si="12"/>
        <v>2.5304595095636765E-2</v>
      </c>
      <c r="H192" s="122">
        <v>10966.227999999999</v>
      </c>
      <c r="I192" s="122">
        <v>13050.397000000001</v>
      </c>
      <c r="J192" s="97">
        <f t="shared" si="11"/>
        <v>84.029842157292208</v>
      </c>
      <c r="K192" s="98">
        <f t="shared" si="13"/>
        <v>1.0871231618765282E-2</v>
      </c>
      <c r="L192" s="99">
        <f t="shared" si="14"/>
        <v>46.543652019637015</v>
      </c>
      <c r="M192" s="6"/>
    </row>
    <row r="193" spans="1:13" s="7" customFormat="1" x14ac:dyDescent="0.4">
      <c r="A193" s="390"/>
      <c r="B193" s="103">
        <v>505</v>
      </c>
      <c r="C193" s="46" t="s">
        <v>208</v>
      </c>
      <c r="D193" s="122">
        <v>4362.5889999999999</v>
      </c>
      <c r="E193" s="122">
        <v>3867.366</v>
      </c>
      <c r="F193" s="13">
        <f t="shared" si="17"/>
        <v>112.80517540879245</v>
      </c>
      <c r="G193" s="99">
        <f t="shared" si="12"/>
        <v>2.1628478262144032E-2</v>
      </c>
      <c r="H193" s="122">
        <v>7569.6790000000001</v>
      </c>
      <c r="I193" s="122">
        <v>5809.1620000000003</v>
      </c>
      <c r="J193" s="97">
        <f t="shared" si="11"/>
        <v>130.30586855728933</v>
      </c>
      <c r="K193" s="98">
        <f t="shared" si="13"/>
        <v>7.5041056677559118E-3</v>
      </c>
      <c r="L193" s="99">
        <f t="shared" si="14"/>
        <v>57.632417438044591</v>
      </c>
      <c r="M193" s="6"/>
    </row>
    <row r="194" spans="1:13" s="7" customFormat="1" x14ac:dyDescent="0.4">
      <c r="A194" s="390"/>
      <c r="B194" s="103">
        <v>506</v>
      </c>
      <c r="C194" s="46" t="s">
        <v>209</v>
      </c>
      <c r="D194" s="122">
        <v>17652.682000000001</v>
      </c>
      <c r="E194" s="122">
        <v>18234.115000000002</v>
      </c>
      <c r="F194" s="13">
        <f t="shared" si="17"/>
        <v>96.811290265527006</v>
      </c>
      <c r="G194" s="99">
        <f t="shared" si="12"/>
        <v>8.7516987941229682E-2</v>
      </c>
      <c r="H194" s="122">
        <v>95461.827999999994</v>
      </c>
      <c r="I194" s="122">
        <v>101388.48</v>
      </c>
      <c r="J194" s="97">
        <f t="shared" si="11"/>
        <v>94.154511439563933</v>
      </c>
      <c r="K194" s="98">
        <f t="shared" si="13"/>
        <v>9.4634877456380898E-2</v>
      </c>
      <c r="L194" s="99">
        <f t="shared" si="14"/>
        <v>18.4918750979711</v>
      </c>
      <c r="M194" s="6"/>
    </row>
    <row r="195" spans="1:13" s="7" customFormat="1" x14ac:dyDescent="0.4">
      <c r="A195" s="390"/>
      <c r="B195" s="103">
        <v>507</v>
      </c>
      <c r="C195" s="46" t="s">
        <v>210</v>
      </c>
      <c r="D195" s="122">
        <v>3205.1390000000001</v>
      </c>
      <c r="E195" s="122">
        <v>4095.73</v>
      </c>
      <c r="F195" s="13">
        <f t="shared" si="17"/>
        <v>78.255622318854023</v>
      </c>
      <c r="G195" s="99">
        <f t="shared" si="12"/>
        <v>1.589016961915277E-2</v>
      </c>
      <c r="H195" s="122">
        <v>5174.1660000000002</v>
      </c>
      <c r="I195" s="122">
        <v>7064.1629999999996</v>
      </c>
      <c r="J195" s="97">
        <f t="shared" si="11"/>
        <v>73.245280438744132</v>
      </c>
      <c r="K195" s="98">
        <f t="shared" si="13"/>
        <v>5.1293441117529464E-3</v>
      </c>
      <c r="L195" s="99">
        <f t="shared" si="14"/>
        <v>61.945036166214997</v>
      </c>
      <c r="M195" s="6"/>
    </row>
    <row r="196" spans="1:13" s="7" customFormat="1" x14ac:dyDescent="0.4">
      <c r="A196" s="390"/>
      <c r="B196" s="103">
        <v>508</v>
      </c>
      <c r="C196" s="46" t="s">
        <v>211</v>
      </c>
      <c r="D196" s="139">
        <v>10.398</v>
      </c>
      <c r="E196" s="139">
        <v>0</v>
      </c>
      <c r="F196" s="13" t="s">
        <v>289</v>
      </c>
      <c r="G196" s="99">
        <f t="shared" si="12"/>
        <v>5.1550333292862031E-5</v>
      </c>
      <c r="H196" s="122">
        <v>10.398</v>
      </c>
      <c r="I196" s="122">
        <v>12.176</v>
      </c>
      <c r="J196" s="97">
        <f t="shared" si="11"/>
        <v>85.397503285151117</v>
      </c>
      <c r="K196" s="98">
        <f t="shared" si="13"/>
        <v>1.0307925967973802E-5</v>
      </c>
      <c r="L196" s="99">
        <f t="shared" si="14"/>
        <v>100</v>
      </c>
      <c r="M196" s="6"/>
    </row>
    <row r="197" spans="1:13" s="7" customFormat="1" x14ac:dyDescent="0.4">
      <c r="A197" s="390"/>
      <c r="B197" s="103">
        <v>509</v>
      </c>
      <c r="C197" s="46" t="s">
        <v>212</v>
      </c>
      <c r="D197" s="122">
        <v>9.7940000000000005</v>
      </c>
      <c r="E197" s="122">
        <v>44.677999999999997</v>
      </c>
      <c r="F197" s="13">
        <f t="shared" si="17"/>
        <v>21.921303549845565</v>
      </c>
      <c r="G197" s="99">
        <f t="shared" si="12"/>
        <v>4.8555872693815228E-5</v>
      </c>
      <c r="H197" s="122">
        <v>2918.9160000000002</v>
      </c>
      <c r="I197" s="122">
        <v>3322.22</v>
      </c>
      <c r="J197" s="97">
        <f t="shared" si="11"/>
        <v>87.860406595589708</v>
      </c>
      <c r="K197" s="98">
        <f t="shared" si="13"/>
        <v>2.8936305092069842E-3</v>
      </c>
      <c r="L197" s="99">
        <f t="shared" si="14"/>
        <v>0.33553552072070592</v>
      </c>
      <c r="M197" s="6"/>
    </row>
    <row r="198" spans="1:13" s="7" customFormat="1" x14ac:dyDescent="0.4">
      <c r="A198" s="390"/>
      <c r="B198" s="103">
        <v>510</v>
      </c>
      <c r="C198" s="46" t="s">
        <v>213</v>
      </c>
      <c r="D198" s="122">
        <v>402.28500000000003</v>
      </c>
      <c r="E198" s="122">
        <v>392.87</v>
      </c>
      <c r="F198" s="13">
        <f t="shared" si="17"/>
        <v>102.39646702471556</v>
      </c>
      <c r="G198" s="99">
        <f t="shared" si="12"/>
        <v>1.9944148710058667E-3</v>
      </c>
      <c r="H198" s="122">
        <v>9380.0409999999993</v>
      </c>
      <c r="I198" s="122">
        <v>10331.9</v>
      </c>
      <c r="J198" s="97">
        <f t="shared" si="11"/>
        <v>90.787183383501585</v>
      </c>
      <c r="K198" s="98">
        <f t="shared" si="13"/>
        <v>9.2987851706634872E-3</v>
      </c>
      <c r="L198" s="99">
        <f t="shared" si="14"/>
        <v>4.2887339191800979</v>
      </c>
      <c r="M198" s="6"/>
    </row>
    <row r="199" spans="1:13" s="7" customFormat="1" x14ac:dyDescent="0.4">
      <c r="A199" s="390"/>
      <c r="B199" s="103">
        <v>511</v>
      </c>
      <c r="C199" s="46" t="s">
        <v>214</v>
      </c>
      <c r="D199" s="122">
        <v>16.687000000000001</v>
      </c>
      <c r="E199" s="122">
        <v>21.902999999999999</v>
      </c>
      <c r="F199" s="13">
        <f t="shared" si="17"/>
        <v>76.185910605853095</v>
      </c>
      <c r="G199" s="99">
        <f t="shared" si="12"/>
        <v>8.2729410623003346E-5</v>
      </c>
      <c r="H199" s="122">
        <v>225.79300000000001</v>
      </c>
      <c r="I199" s="122">
        <v>262.05399999999997</v>
      </c>
      <c r="J199" s="97">
        <f t="shared" si="11"/>
        <v>86.162775611133597</v>
      </c>
      <c r="K199" s="98">
        <f t="shared" si="13"/>
        <v>2.2383703866962E-4</v>
      </c>
      <c r="L199" s="99">
        <f t="shared" si="14"/>
        <v>7.3903973993879353</v>
      </c>
      <c r="M199" s="6"/>
    </row>
    <row r="200" spans="1:13" s="7" customFormat="1" x14ac:dyDescent="0.4">
      <c r="A200" s="390"/>
      <c r="B200" s="103">
        <v>512</v>
      </c>
      <c r="C200" s="46" t="s">
        <v>215</v>
      </c>
      <c r="D200" s="122"/>
      <c r="E200" s="122"/>
      <c r="F200" s="13"/>
      <c r="G200" s="99"/>
      <c r="H200" s="122">
        <v>238.58799999999999</v>
      </c>
      <c r="I200" s="122">
        <v>203.71</v>
      </c>
      <c r="J200" s="97">
        <f t="shared" si="11"/>
        <v>117.12139806587795</v>
      </c>
      <c r="K200" s="98">
        <f t="shared" si="13"/>
        <v>2.3652120031226518E-4</v>
      </c>
      <c r="L200" s="99">
        <f t="shared" si="14"/>
        <v>0</v>
      </c>
      <c r="M200" s="6"/>
    </row>
    <row r="201" spans="1:13" s="7" customFormat="1" x14ac:dyDescent="0.4">
      <c r="A201" s="390"/>
      <c r="B201" s="103">
        <v>513</v>
      </c>
      <c r="C201" s="46" t="s">
        <v>216</v>
      </c>
      <c r="D201" s="122">
        <v>62.262999999999998</v>
      </c>
      <c r="E201" s="122">
        <v>72.893000000000001</v>
      </c>
      <c r="F201" s="13">
        <f t="shared" si="17"/>
        <v>85.416981054422237</v>
      </c>
      <c r="G201" s="99">
        <f t="shared" si="12"/>
        <v>3.0868228522922377E-4</v>
      </c>
      <c r="H201" s="122">
        <v>1088.1569999999999</v>
      </c>
      <c r="I201" s="122">
        <v>1167.77</v>
      </c>
      <c r="J201" s="97">
        <f t="shared" si="11"/>
        <v>93.182476001267361</v>
      </c>
      <c r="K201" s="98">
        <f t="shared" si="13"/>
        <v>1.0787306979738861E-3</v>
      </c>
      <c r="L201" s="99">
        <f t="shared" si="14"/>
        <v>5.721876530684451</v>
      </c>
      <c r="M201" s="6"/>
    </row>
    <row r="202" spans="1:13" s="7" customFormat="1" x14ac:dyDescent="0.4">
      <c r="A202" s="390"/>
      <c r="B202" s="103">
        <v>514</v>
      </c>
      <c r="C202" s="46" t="s">
        <v>217</v>
      </c>
      <c r="D202" s="122">
        <v>12.013</v>
      </c>
      <c r="E202" s="122">
        <v>28.928000000000001</v>
      </c>
      <c r="F202" s="13">
        <f t="shared" si="17"/>
        <v>41.52724004424779</v>
      </c>
      <c r="G202" s="99">
        <f t="shared" si="12"/>
        <v>5.9557044993955711E-5</v>
      </c>
      <c r="H202" s="122">
        <v>855.77499999999998</v>
      </c>
      <c r="I202" s="122">
        <v>1405.4090000000001</v>
      </c>
      <c r="J202" s="97">
        <f t="shared" si="11"/>
        <v>60.891526950517601</v>
      </c>
      <c r="K202" s="98">
        <f t="shared" si="13"/>
        <v>8.4836173737668603E-4</v>
      </c>
      <c r="L202" s="99">
        <f t="shared" si="14"/>
        <v>1.4037568286056499</v>
      </c>
      <c r="M202" s="6"/>
    </row>
    <row r="203" spans="1:13" s="7" customFormat="1" x14ac:dyDescent="0.4">
      <c r="A203" s="390"/>
      <c r="B203" s="103">
        <v>515</v>
      </c>
      <c r="C203" s="46" t="s">
        <v>218</v>
      </c>
      <c r="D203" s="122">
        <v>2645.6419999999998</v>
      </c>
      <c r="E203" s="122">
        <v>12.571999999999999</v>
      </c>
      <c r="F203" s="13">
        <f t="shared" si="17"/>
        <v>21043.92300349984</v>
      </c>
      <c r="G203" s="99">
        <f t="shared" si="12"/>
        <v>1.3116342265204277E-2</v>
      </c>
      <c r="H203" s="122">
        <v>393173.61300000001</v>
      </c>
      <c r="I203" s="122">
        <v>348509.30200000003</v>
      </c>
      <c r="J203" s="97">
        <f t="shared" si="11"/>
        <v>112.81581603236519</v>
      </c>
      <c r="K203" s="98">
        <f t="shared" si="13"/>
        <v>0.38976769526493388</v>
      </c>
      <c r="L203" s="99">
        <f t="shared" si="14"/>
        <v>0.67289408864780553</v>
      </c>
      <c r="M203" s="6"/>
    </row>
    <row r="204" spans="1:13" s="7" customFormat="1" x14ac:dyDescent="0.4">
      <c r="A204" s="390"/>
      <c r="B204" s="103">
        <v>516</v>
      </c>
      <c r="C204" s="46" t="s">
        <v>219</v>
      </c>
      <c r="D204" s="122">
        <v>408.274</v>
      </c>
      <c r="E204" s="122">
        <v>197.05500000000001</v>
      </c>
      <c r="F204" s="13">
        <f t="shared" si="17"/>
        <v>207.18784095810813</v>
      </c>
      <c r="G204" s="99">
        <f t="shared" ref="G204:G244" si="18">D204/$D$7*100</f>
        <v>2.0241066334689317E-3</v>
      </c>
      <c r="H204" s="122">
        <v>11450.928</v>
      </c>
      <c r="I204" s="122">
        <v>8130.85</v>
      </c>
      <c r="J204" s="97">
        <f t="shared" ref="J204:J248" si="19">H204/I204*100</f>
        <v>140.83309863052446</v>
      </c>
      <c r="K204" s="98">
        <f t="shared" si="13"/>
        <v>1.1351732841757868E-2</v>
      </c>
      <c r="L204" s="99">
        <f t="shared" si="14"/>
        <v>3.5654228198797511</v>
      </c>
      <c r="M204" s="6"/>
    </row>
    <row r="205" spans="1:13" s="7" customFormat="1" x14ac:dyDescent="0.4">
      <c r="A205" s="390"/>
      <c r="B205" s="103">
        <v>517</v>
      </c>
      <c r="C205" s="46" t="s">
        <v>220</v>
      </c>
      <c r="D205" s="122">
        <v>2459.549</v>
      </c>
      <c r="E205" s="122">
        <v>2446.6750000000002</v>
      </c>
      <c r="F205" s="13">
        <f t="shared" si="17"/>
        <v>100.52618349392542</v>
      </c>
      <c r="G205" s="99">
        <f t="shared" si="18"/>
        <v>1.2193745980008225E-2</v>
      </c>
      <c r="H205" s="122">
        <v>14213.878000000001</v>
      </c>
      <c r="I205" s="122">
        <v>13967.567999999999</v>
      </c>
      <c r="J205" s="97">
        <f t="shared" si="19"/>
        <v>101.76344228286558</v>
      </c>
      <c r="K205" s="98">
        <f t="shared" ref="K205:K250" si="20">H205/$H$7*100</f>
        <v>1.4090748426794723E-2</v>
      </c>
      <c r="L205" s="99">
        <f t="shared" ref="L205:L248" si="21">D205/H205*100</f>
        <v>17.303856132717616</v>
      </c>
      <c r="M205" s="6"/>
    </row>
    <row r="206" spans="1:13" s="7" customFormat="1" x14ac:dyDescent="0.4">
      <c r="A206" s="390"/>
      <c r="B206" s="103">
        <v>518</v>
      </c>
      <c r="C206" s="46" t="s">
        <v>221</v>
      </c>
      <c r="D206" s="122">
        <v>26.864999999999998</v>
      </c>
      <c r="E206" s="122">
        <v>36.822000000000003</v>
      </c>
      <c r="F206" s="13">
        <f t="shared" si="17"/>
        <v>72.959100537721994</v>
      </c>
      <c r="G206" s="99">
        <f t="shared" si="18"/>
        <v>1.3318904634667612E-4</v>
      </c>
      <c r="H206" s="122">
        <v>3117.15</v>
      </c>
      <c r="I206" s="122">
        <v>3758.058</v>
      </c>
      <c r="J206" s="97">
        <f t="shared" si="19"/>
        <v>82.945766137723268</v>
      </c>
      <c r="K206" s="98">
        <f t="shared" si="20"/>
        <v>3.0901472813107847E-3</v>
      </c>
      <c r="L206" s="99">
        <f t="shared" si="21"/>
        <v>0.8618449545257687</v>
      </c>
      <c r="M206" s="6"/>
    </row>
    <row r="207" spans="1:13" s="7" customFormat="1" x14ac:dyDescent="0.4">
      <c r="A207" s="390"/>
      <c r="B207" s="103">
        <v>519</v>
      </c>
      <c r="C207" s="46" t="s">
        <v>222</v>
      </c>
      <c r="D207" s="122">
        <v>1332.7249999999999</v>
      </c>
      <c r="E207" s="122">
        <v>17.375</v>
      </c>
      <c r="F207" s="13">
        <f t="shared" si="17"/>
        <v>7670.3597122302153</v>
      </c>
      <c r="G207" s="99">
        <f t="shared" si="18"/>
        <v>6.6072723540805487E-3</v>
      </c>
      <c r="H207" s="122">
        <v>1927.443</v>
      </c>
      <c r="I207" s="122">
        <v>508.49599999999998</v>
      </c>
      <c r="J207" s="97">
        <f t="shared" si="19"/>
        <v>379.04781945187381</v>
      </c>
      <c r="K207" s="98">
        <f t="shared" si="20"/>
        <v>1.9107462734650252E-3</v>
      </c>
      <c r="L207" s="99">
        <f t="shared" si="21"/>
        <v>69.144716601217254</v>
      </c>
      <c r="M207" s="6"/>
    </row>
    <row r="208" spans="1:13" s="7" customFormat="1" x14ac:dyDescent="0.4">
      <c r="A208" s="390"/>
      <c r="B208" s="103">
        <v>520</v>
      </c>
      <c r="C208" s="46" t="s">
        <v>223</v>
      </c>
      <c r="D208" s="122">
        <v>175.751</v>
      </c>
      <c r="E208" s="122">
        <v>47.53</v>
      </c>
      <c r="F208" s="13">
        <f t="shared" si="17"/>
        <v>369.76856722070272</v>
      </c>
      <c r="G208" s="99">
        <f t="shared" si="18"/>
        <v>8.7132358401171325E-4</v>
      </c>
      <c r="H208" s="122">
        <v>2131.77</v>
      </c>
      <c r="I208" s="122">
        <v>1914.758</v>
      </c>
      <c r="J208" s="97">
        <f t="shared" si="19"/>
        <v>111.33365156327848</v>
      </c>
      <c r="K208" s="98">
        <f t="shared" si="20"/>
        <v>2.1133032641611382E-3</v>
      </c>
      <c r="L208" s="99">
        <f t="shared" si="21"/>
        <v>8.2443697021723725</v>
      </c>
      <c r="M208" s="6"/>
    </row>
    <row r="209" spans="1:13" s="7" customFormat="1" x14ac:dyDescent="0.4">
      <c r="A209" s="390"/>
      <c r="B209" s="103">
        <v>521</v>
      </c>
      <c r="C209" s="46" t="s">
        <v>224</v>
      </c>
      <c r="D209" s="122">
        <v>71.784000000000006</v>
      </c>
      <c r="E209" s="122">
        <v>126.316</v>
      </c>
      <c r="F209" s="13">
        <f t="shared" si="17"/>
        <v>56.828905285157859</v>
      </c>
      <c r="G209" s="99">
        <f t="shared" si="18"/>
        <v>3.5588470139399963E-4</v>
      </c>
      <c r="H209" s="122">
        <v>890.75900000000001</v>
      </c>
      <c r="I209" s="122">
        <v>1219.184</v>
      </c>
      <c r="J209" s="97">
        <f t="shared" si="19"/>
        <v>73.061900418640676</v>
      </c>
      <c r="K209" s="98">
        <f t="shared" si="20"/>
        <v>8.830426839109807E-4</v>
      </c>
      <c r="L209" s="99">
        <f t="shared" si="21"/>
        <v>8.0587454070068336</v>
      </c>
      <c r="M209" s="6"/>
    </row>
    <row r="210" spans="1:13" s="7" customFormat="1" x14ac:dyDescent="0.4">
      <c r="A210" s="390"/>
      <c r="B210" s="103">
        <v>522</v>
      </c>
      <c r="C210" s="46" t="s">
        <v>225</v>
      </c>
      <c r="D210" s="122">
        <v>639.52300000000002</v>
      </c>
      <c r="E210" s="122">
        <v>502.71</v>
      </c>
      <c r="F210" s="13">
        <f t="shared" si="17"/>
        <v>127.21509418949294</v>
      </c>
      <c r="G210" s="99">
        <f t="shared" si="18"/>
        <v>3.1705735524572998E-3</v>
      </c>
      <c r="H210" s="122">
        <v>726.40899999999999</v>
      </c>
      <c r="I210" s="122">
        <v>580.58000000000004</v>
      </c>
      <c r="J210" s="97">
        <f t="shared" si="19"/>
        <v>125.1178132212615</v>
      </c>
      <c r="K210" s="98">
        <f t="shared" si="20"/>
        <v>7.2011638723503389E-4</v>
      </c>
      <c r="L210" s="99">
        <f t="shared" si="21"/>
        <v>88.038969781486742</v>
      </c>
      <c r="M210" s="6"/>
    </row>
    <row r="211" spans="1:13" s="7" customFormat="1" x14ac:dyDescent="0.4">
      <c r="A211" s="390"/>
      <c r="B211" s="103">
        <v>523</v>
      </c>
      <c r="C211" s="46" t="s">
        <v>226</v>
      </c>
      <c r="D211" s="122">
        <v>2176.933</v>
      </c>
      <c r="E211" s="122">
        <v>1401.9110000000001</v>
      </c>
      <c r="F211" s="13">
        <f t="shared" si="17"/>
        <v>155.28325264585271</v>
      </c>
      <c r="G211" s="99">
        <f t="shared" si="18"/>
        <v>1.079261605176284E-2</v>
      </c>
      <c r="H211" s="122">
        <v>4487.1559999999999</v>
      </c>
      <c r="I211" s="122">
        <v>3212.0509999999999</v>
      </c>
      <c r="J211" s="97">
        <f t="shared" si="19"/>
        <v>139.69753282248632</v>
      </c>
      <c r="K211" s="98">
        <f t="shared" si="20"/>
        <v>4.4482854255385122E-3</v>
      </c>
      <c r="L211" s="99">
        <f t="shared" si="21"/>
        <v>48.514760797262227</v>
      </c>
      <c r="M211" s="6"/>
    </row>
    <row r="212" spans="1:13" s="7" customFormat="1" x14ac:dyDescent="0.4">
      <c r="A212" s="390"/>
      <c r="B212" s="103">
        <v>524</v>
      </c>
      <c r="C212" s="46" t="s">
        <v>227</v>
      </c>
      <c r="D212" s="122">
        <v>9062.3940000000002</v>
      </c>
      <c r="E212" s="122">
        <v>3415.788</v>
      </c>
      <c r="F212" s="13">
        <f t="shared" si="17"/>
        <v>265.30902971730097</v>
      </c>
      <c r="G212" s="99">
        <f t="shared" si="18"/>
        <v>4.492877775834133E-2</v>
      </c>
      <c r="H212" s="122">
        <v>41790.902999999998</v>
      </c>
      <c r="I212" s="122">
        <v>32419.903999999999</v>
      </c>
      <c r="J212" s="97">
        <f t="shared" si="19"/>
        <v>128.90507942281383</v>
      </c>
      <c r="K212" s="98">
        <f t="shared" si="20"/>
        <v>4.1428883848699201E-2</v>
      </c>
      <c r="L212" s="99">
        <f t="shared" si="21"/>
        <v>21.685087780946013</v>
      </c>
      <c r="M212" s="6"/>
    </row>
    <row r="213" spans="1:13" s="7" customFormat="1" x14ac:dyDescent="0.4">
      <c r="A213" s="390"/>
      <c r="B213" s="103">
        <v>525</v>
      </c>
      <c r="C213" s="46" t="s">
        <v>228</v>
      </c>
      <c r="D213" s="122">
        <v>290.37799999999999</v>
      </c>
      <c r="E213" s="122">
        <v>10.523999999999999</v>
      </c>
      <c r="F213" s="13">
        <f t="shared" si="17"/>
        <v>2759.1980235651845</v>
      </c>
      <c r="G213" s="99">
        <f t="shared" si="18"/>
        <v>1.4396117215728687E-3</v>
      </c>
      <c r="H213" s="122">
        <v>610.91600000000005</v>
      </c>
      <c r="I213" s="122">
        <v>992.82500000000005</v>
      </c>
      <c r="J213" s="97">
        <f t="shared" si="19"/>
        <v>61.533099992445806</v>
      </c>
      <c r="K213" s="98">
        <f t="shared" si="20"/>
        <v>6.0562386042033894E-4</v>
      </c>
      <c r="L213" s="99">
        <f t="shared" si="21"/>
        <v>47.531575535752864</v>
      </c>
      <c r="M213" s="6"/>
    </row>
    <row r="214" spans="1:13" s="7" customFormat="1" x14ac:dyDescent="0.4">
      <c r="A214" s="390"/>
      <c r="B214" s="103">
        <v>526</v>
      </c>
      <c r="C214" s="46" t="s">
        <v>229</v>
      </c>
      <c r="D214" s="122">
        <v>40.685000000000002</v>
      </c>
      <c r="E214" s="122">
        <v>322.68</v>
      </c>
      <c r="F214" s="13">
        <f t="shared" si="17"/>
        <v>12.608466592289574</v>
      </c>
      <c r="G214" s="99">
        <f t="shared" si="18"/>
        <v>2.0170468455665434E-4</v>
      </c>
      <c r="H214" s="122">
        <v>754.505</v>
      </c>
      <c r="I214" s="122">
        <v>1305.367</v>
      </c>
      <c r="J214" s="97">
        <f t="shared" si="19"/>
        <v>57.800220167968085</v>
      </c>
      <c r="K214" s="98">
        <f t="shared" si="20"/>
        <v>7.4796900196827029E-4</v>
      </c>
      <c r="L214" s="99">
        <f t="shared" si="21"/>
        <v>5.3922770558180533</v>
      </c>
      <c r="M214" s="6"/>
    </row>
    <row r="215" spans="1:13" s="7" customFormat="1" x14ac:dyDescent="0.4">
      <c r="A215" s="390"/>
      <c r="B215" s="103">
        <v>527</v>
      </c>
      <c r="C215" s="46" t="s">
        <v>230</v>
      </c>
      <c r="D215" s="122">
        <v>353.84</v>
      </c>
      <c r="E215" s="122">
        <v>233.01499999999999</v>
      </c>
      <c r="F215" s="13">
        <f t="shared" si="17"/>
        <v>151.85288500740296</v>
      </c>
      <c r="G215" s="99">
        <f t="shared" si="18"/>
        <v>1.7542383085541739E-3</v>
      </c>
      <c r="H215" s="122">
        <v>5296.11</v>
      </c>
      <c r="I215" s="122">
        <v>4874.049</v>
      </c>
      <c r="J215" s="97">
        <f t="shared" si="19"/>
        <v>108.65935077796713</v>
      </c>
      <c r="K215" s="98">
        <f t="shared" si="20"/>
        <v>5.2502317559382315E-3</v>
      </c>
      <c r="L215" s="99">
        <f t="shared" si="21"/>
        <v>6.6811301124787805</v>
      </c>
      <c r="M215" s="6"/>
    </row>
    <row r="216" spans="1:13" s="7" customFormat="1" x14ac:dyDescent="0.4">
      <c r="A216" s="390"/>
      <c r="B216" s="103">
        <v>528</v>
      </c>
      <c r="C216" s="46" t="s">
        <v>231</v>
      </c>
      <c r="D216" s="122">
        <v>15.066000000000001</v>
      </c>
      <c r="E216" s="122">
        <v>1.4490000000000001</v>
      </c>
      <c r="F216" s="13">
        <f t="shared" si="17"/>
        <v>1039.7515527950311</v>
      </c>
      <c r="G216" s="99">
        <f t="shared" si="18"/>
        <v>7.4692952624568119E-5</v>
      </c>
      <c r="H216" s="122">
        <v>116.871</v>
      </c>
      <c r="I216" s="122">
        <v>248.20599999999999</v>
      </c>
      <c r="J216" s="97">
        <f t="shared" si="19"/>
        <v>47.086291225836604</v>
      </c>
      <c r="K216" s="98">
        <f t="shared" si="20"/>
        <v>1.1585858970985442E-4</v>
      </c>
      <c r="L216" s="99">
        <f t="shared" si="21"/>
        <v>12.89113638113818</v>
      </c>
      <c r="M216" s="6"/>
    </row>
    <row r="217" spans="1:13" s="7" customFormat="1" x14ac:dyDescent="0.4">
      <c r="A217" s="390"/>
      <c r="B217" s="103">
        <v>529</v>
      </c>
      <c r="C217" s="46" t="s">
        <v>232</v>
      </c>
      <c r="D217" s="122">
        <v>0</v>
      </c>
      <c r="E217" s="122">
        <v>11.215</v>
      </c>
      <c r="F217" s="13" t="s">
        <v>304</v>
      </c>
      <c r="G217" s="99">
        <f t="shared" si="18"/>
        <v>0</v>
      </c>
      <c r="H217" s="122">
        <v>245.083</v>
      </c>
      <c r="I217" s="122">
        <v>364.55799999999999</v>
      </c>
      <c r="J217" s="97">
        <f t="shared" si="19"/>
        <v>67.227437060769475</v>
      </c>
      <c r="K217" s="98">
        <f t="shared" si="20"/>
        <v>2.4295993652711324E-4</v>
      </c>
      <c r="L217" s="99">
        <f t="shared" si="21"/>
        <v>0</v>
      </c>
      <c r="M217" s="6"/>
    </row>
    <row r="218" spans="1:13" s="7" customFormat="1" x14ac:dyDescent="0.4">
      <c r="A218" s="390"/>
      <c r="B218" s="103">
        <v>530</v>
      </c>
      <c r="C218" s="46" t="s">
        <v>233</v>
      </c>
      <c r="D218" s="122">
        <v>1.306</v>
      </c>
      <c r="E218" s="122">
        <v>0</v>
      </c>
      <c r="F218" s="13" t="s">
        <v>296</v>
      </c>
      <c r="G218" s="99">
        <f t="shared" si="18"/>
        <v>6.4747773880051753E-6</v>
      </c>
      <c r="H218" s="122">
        <v>1201.9549999999999</v>
      </c>
      <c r="I218" s="122">
        <v>63.16</v>
      </c>
      <c r="J218" s="97">
        <f t="shared" si="19"/>
        <v>1903.0319822672577</v>
      </c>
      <c r="K218" s="98">
        <f t="shared" si="20"/>
        <v>1.1915429079472927E-3</v>
      </c>
      <c r="L218" s="99">
        <f t="shared" si="21"/>
        <v>0.10865631408829783</v>
      </c>
      <c r="M218" s="6"/>
    </row>
    <row r="219" spans="1:13" s="7" customFormat="1" x14ac:dyDescent="0.4">
      <c r="A219" s="390"/>
      <c r="B219" s="103">
        <v>531</v>
      </c>
      <c r="C219" s="46" t="s">
        <v>234</v>
      </c>
      <c r="D219" s="122">
        <v>2086.7510000000002</v>
      </c>
      <c r="E219" s="122">
        <v>1701.412</v>
      </c>
      <c r="F219" s="13">
        <f t="shared" si="17"/>
        <v>122.6481886809309</v>
      </c>
      <c r="G219" s="99">
        <f t="shared" si="18"/>
        <v>1.034551928728728E-2</v>
      </c>
      <c r="H219" s="122">
        <v>4820.9520000000002</v>
      </c>
      <c r="I219" s="122">
        <v>4336.3360000000002</v>
      </c>
      <c r="J219" s="97">
        <f t="shared" si="19"/>
        <v>111.17570225185503</v>
      </c>
      <c r="K219" s="98">
        <f t="shared" si="20"/>
        <v>4.779189874125336E-3</v>
      </c>
      <c r="L219" s="99">
        <f t="shared" si="21"/>
        <v>43.285039967209798</v>
      </c>
      <c r="M219" s="6"/>
    </row>
    <row r="220" spans="1:13" s="7" customFormat="1" x14ac:dyDescent="0.4">
      <c r="A220" s="390"/>
      <c r="B220" s="103">
        <v>532</v>
      </c>
      <c r="C220" s="46" t="s">
        <v>235</v>
      </c>
      <c r="D220" s="122">
        <v>26.460999999999999</v>
      </c>
      <c r="E220" s="122">
        <v>2.734</v>
      </c>
      <c r="F220" s="13">
        <f t="shared" si="17"/>
        <v>967.84930504754936</v>
      </c>
      <c r="G220" s="99">
        <f t="shared" si="18"/>
        <v>1.3118612899234682E-4</v>
      </c>
      <c r="H220" s="122">
        <v>849.70799999999997</v>
      </c>
      <c r="I220" s="122">
        <v>404.11399999999998</v>
      </c>
      <c r="J220" s="97">
        <f t="shared" si="19"/>
        <v>210.26443033401466</v>
      </c>
      <c r="K220" s="98">
        <f t="shared" si="20"/>
        <v>8.4234729355598032E-4</v>
      </c>
      <c r="L220" s="99">
        <f t="shared" si="21"/>
        <v>3.1141286183018169</v>
      </c>
      <c r="M220" s="6"/>
    </row>
    <row r="221" spans="1:13" s="7" customFormat="1" x14ac:dyDescent="0.4">
      <c r="A221" s="390"/>
      <c r="B221" s="103">
        <v>533</v>
      </c>
      <c r="C221" s="46" t="s">
        <v>236</v>
      </c>
      <c r="D221" s="122">
        <v>3478.2849999999999</v>
      </c>
      <c r="E221" s="122">
        <v>2528.0520000000001</v>
      </c>
      <c r="F221" s="13">
        <f t="shared" si="17"/>
        <v>137.58755753441778</v>
      </c>
      <c r="G221" s="99">
        <f t="shared" si="18"/>
        <v>1.7244349974760782E-2</v>
      </c>
      <c r="H221" s="122">
        <v>23151.513999999999</v>
      </c>
      <c r="I221" s="122">
        <v>15282.254000000001</v>
      </c>
      <c r="J221" s="97">
        <f t="shared" si="19"/>
        <v>151.4927968086383</v>
      </c>
      <c r="K221" s="98">
        <f t="shared" si="20"/>
        <v>2.2950960988508275E-2</v>
      </c>
      <c r="L221" s="99">
        <f t="shared" si="21"/>
        <v>15.024006637319701</v>
      </c>
      <c r="M221" s="6"/>
    </row>
    <row r="222" spans="1:13" s="7" customFormat="1" x14ac:dyDescent="0.4">
      <c r="A222" s="390"/>
      <c r="B222" s="103">
        <v>534</v>
      </c>
      <c r="C222" s="46" t="s">
        <v>237</v>
      </c>
      <c r="D222" s="122">
        <v>350.702</v>
      </c>
      <c r="E222" s="122">
        <v>281.24</v>
      </c>
      <c r="F222" s="13">
        <f t="shared" si="17"/>
        <v>124.69847816811264</v>
      </c>
      <c r="G222" s="99">
        <f t="shared" si="18"/>
        <v>1.7386809950445566E-3</v>
      </c>
      <c r="H222" s="122">
        <v>1766.6690000000001</v>
      </c>
      <c r="I222" s="122">
        <v>1973.471</v>
      </c>
      <c r="J222" s="97">
        <f t="shared" si="19"/>
        <v>89.520899977754937</v>
      </c>
      <c r="K222" s="98">
        <f t="shared" si="20"/>
        <v>1.7513649992223802E-3</v>
      </c>
      <c r="L222" s="99">
        <f t="shared" si="21"/>
        <v>19.851030385431564</v>
      </c>
      <c r="M222" s="6"/>
    </row>
    <row r="223" spans="1:13" s="7" customFormat="1" x14ac:dyDescent="0.4">
      <c r="A223" s="390"/>
      <c r="B223" s="103">
        <v>535</v>
      </c>
      <c r="C223" s="46" t="s">
        <v>238</v>
      </c>
      <c r="D223" s="122">
        <v>629.75099999999998</v>
      </c>
      <c r="E223" s="122">
        <v>300.89800000000002</v>
      </c>
      <c r="F223" s="13">
        <f t="shared" si="17"/>
        <v>209.2905236990608</v>
      </c>
      <c r="G223" s="99">
        <f t="shared" si="18"/>
        <v>3.122126749520403E-3</v>
      </c>
      <c r="H223" s="122">
        <v>6672.2950000000001</v>
      </c>
      <c r="I223" s="122">
        <v>8809.4079999999994</v>
      </c>
      <c r="J223" s="97">
        <f t="shared" si="19"/>
        <v>75.740560546179722</v>
      </c>
      <c r="K223" s="98">
        <f t="shared" si="20"/>
        <v>6.6144953737720478E-3</v>
      </c>
      <c r="L223" s="99">
        <f t="shared" si="21"/>
        <v>9.438296717995831</v>
      </c>
      <c r="M223" s="6"/>
    </row>
    <row r="224" spans="1:13" s="7" customFormat="1" x14ac:dyDescent="0.4">
      <c r="A224" s="390"/>
      <c r="B224" s="103">
        <v>536</v>
      </c>
      <c r="C224" s="46" t="s">
        <v>239</v>
      </c>
      <c r="D224" s="122"/>
      <c r="E224" s="122"/>
      <c r="F224" s="13"/>
      <c r="G224" s="99"/>
      <c r="H224" s="122">
        <v>619.21500000000003</v>
      </c>
      <c r="I224" s="122">
        <v>106.101</v>
      </c>
      <c r="J224" s="97">
        <f t="shared" si="19"/>
        <v>583.60901405264804</v>
      </c>
      <c r="K224" s="98">
        <f t="shared" si="20"/>
        <v>6.1385096924974978E-4</v>
      </c>
      <c r="L224" s="99">
        <f t="shared" si="21"/>
        <v>0</v>
      </c>
      <c r="M224" s="6"/>
    </row>
    <row r="225" spans="1:13" s="7" customFormat="1" x14ac:dyDescent="0.4">
      <c r="A225" s="390"/>
      <c r="B225" s="103">
        <v>537</v>
      </c>
      <c r="C225" s="46" t="s">
        <v>240</v>
      </c>
      <c r="D225" s="122">
        <v>0</v>
      </c>
      <c r="E225" s="122">
        <v>0.46300000000000002</v>
      </c>
      <c r="F225" s="13" t="s">
        <v>304</v>
      </c>
      <c r="G225" s="99">
        <f t="shared" si="18"/>
        <v>0</v>
      </c>
      <c r="H225" s="122">
        <v>1.2230000000000001</v>
      </c>
      <c r="I225" s="122">
        <v>3.4049999999999998</v>
      </c>
      <c r="J225" s="97">
        <f t="shared" si="19"/>
        <v>35.917767988252578</v>
      </c>
      <c r="K225" s="98">
        <f t="shared" si="20"/>
        <v>1.2124056028882441E-6</v>
      </c>
      <c r="L225" s="99">
        <f>D225/H225*100</f>
        <v>0</v>
      </c>
      <c r="M225" s="6"/>
    </row>
    <row r="226" spans="1:13" s="7" customFormat="1" x14ac:dyDescent="0.4">
      <c r="A226" s="390"/>
      <c r="B226" s="103">
        <v>538</v>
      </c>
      <c r="C226" s="46" t="s">
        <v>241</v>
      </c>
      <c r="D226" s="122">
        <v>1811.588</v>
      </c>
      <c r="E226" s="122">
        <v>4078.433</v>
      </c>
      <c r="F226" s="13">
        <f t="shared" si="17"/>
        <v>44.418726505988943</v>
      </c>
      <c r="G226" s="99">
        <f t="shared" si="18"/>
        <v>8.9813392180562931E-3</v>
      </c>
      <c r="H226" s="122">
        <v>6580.8239999999996</v>
      </c>
      <c r="I226" s="122">
        <v>8645.8960000000006</v>
      </c>
      <c r="J226" s="97">
        <f t="shared" si="19"/>
        <v>76.115003002580636</v>
      </c>
      <c r="K226" s="98">
        <f t="shared" si="20"/>
        <v>6.5238167532472814E-3</v>
      </c>
      <c r="L226" s="99">
        <f t="shared" si="21"/>
        <v>27.528285211699931</v>
      </c>
      <c r="M226" s="6"/>
    </row>
    <row r="227" spans="1:13" s="7" customFormat="1" x14ac:dyDescent="0.4">
      <c r="A227" s="390"/>
      <c r="B227" s="103">
        <v>539</v>
      </c>
      <c r="C227" s="46" t="s">
        <v>242</v>
      </c>
      <c r="D227" s="122">
        <v>39.741999999999997</v>
      </c>
      <c r="E227" s="122">
        <v>36.305999999999997</v>
      </c>
      <c r="F227" s="13">
        <f t="shared" si="17"/>
        <v>109.4640004406985</v>
      </c>
      <c r="G227" s="99">
        <f t="shared" si="18"/>
        <v>1.9702955815781135E-4</v>
      </c>
      <c r="H227" s="122">
        <v>6252.0780000000004</v>
      </c>
      <c r="I227" s="122">
        <v>11622.498</v>
      </c>
      <c r="J227" s="97">
        <f t="shared" si="19"/>
        <v>53.792893747970538</v>
      </c>
      <c r="K227" s="98">
        <f t="shared" si="20"/>
        <v>6.1979185583763913E-3</v>
      </c>
      <c r="L227" s="99">
        <f t="shared" si="21"/>
        <v>0.63566065554524431</v>
      </c>
      <c r="M227" s="6"/>
    </row>
    <row r="228" spans="1:13" s="7" customFormat="1" x14ac:dyDescent="0.4">
      <c r="A228" s="390"/>
      <c r="B228" s="103">
        <v>540</v>
      </c>
      <c r="C228" s="46" t="s">
        <v>243</v>
      </c>
      <c r="D228" s="122">
        <v>111.89400000000001</v>
      </c>
      <c r="E228" s="122">
        <v>183.62200000000001</v>
      </c>
      <c r="F228" s="13">
        <f t="shared" si="17"/>
        <v>60.937142608184203</v>
      </c>
      <c r="G228" s="99">
        <f t="shared" si="18"/>
        <v>5.5473869912209121E-4</v>
      </c>
      <c r="H228" s="122">
        <v>721.69799999999998</v>
      </c>
      <c r="I228" s="122">
        <v>330.53699999999998</v>
      </c>
      <c r="J228" s="97">
        <f t="shared" si="19"/>
        <v>218.34106317900873</v>
      </c>
      <c r="K228" s="98">
        <f t="shared" si="20"/>
        <v>7.1544619688735885E-4</v>
      </c>
      <c r="L228" s="99">
        <f t="shared" si="21"/>
        <v>15.504269098708878</v>
      </c>
      <c r="M228" s="6"/>
    </row>
    <row r="229" spans="1:13" s="7" customFormat="1" x14ac:dyDescent="0.4">
      <c r="A229" s="390"/>
      <c r="B229" s="103">
        <v>541</v>
      </c>
      <c r="C229" s="46" t="s">
        <v>244</v>
      </c>
      <c r="D229" s="122">
        <v>20314.007000000001</v>
      </c>
      <c r="E229" s="122">
        <v>16429.507000000001</v>
      </c>
      <c r="F229" s="13">
        <f t="shared" si="17"/>
        <v>123.64343616640474</v>
      </c>
      <c r="G229" s="99">
        <f t="shared" si="18"/>
        <v>0.1007110820699685</v>
      </c>
      <c r="H229" s="122">
        <v>133023.69399999999</v>
      </c>
      <c r="I229" s="122">
        <v>126778.163</v>
      </c>
      <c r="J229" s="97">
        <f t="shared" si="19"/>
        <v>104.92634603011244</v>
      </c>
      <c r="K229" s="98">
        <f t="shared" si="20"/>
        <v>0.13187135889001739</v>
      </c>
      <c r="L229" s="99">
        <f t="shared" si="21"/>
        <v>15.270968944825727</v>
      </c>
      <c r="M229" s="6"/>
    </row>
    <row r="230" spans="1:13" s="7" customFormat="1" x14ac:dyDescent="0.4">
      <c r="A230" s="390"/>
      <c r="B230" s="103">
        <v>542</v>
      </c>
      <c r="C230" s="46" t="s">
        <v>245</v>
      </c>
      <c r="D230" s="122">
        <v>5427.5969999999998</v>
      </c>
      <c r="E230" s="122">
        <v>4032.8719999999998</v>
      </c>
      <c r="F230" s="13">
        <f t="shared" si="17"/>
        <v>134.58391439153041</v>
      </c>
      <c r="G230" s="99">
        <f t="shared" si="18"/>
        <v>2.6908485701994427E-2</v>
      </c>
      <c r="H230" s="122">
        <v>27661.442999999999</v>
      </c>
      <c r="I230" s="122">
        <v>27538.858</v>
      </c>
      <c r="J230" s="97">
        <f t="shared" si="19"/>
        <v>100.44513465300557</v>
      </c>
      <c r="K230" s="98">
        <f t="shared" si="20"/>
        <v>2.7421822139962217E-2</v>
      </c>
      <c r="L230" s="99">
        <f t="shared" si="21"/>
        <v>19.621525167721725</v>
      </c>
      <c r="M230" s="6"/>
    </row>
    <row r="231" spans="1:13" s="7" customFormat="1" x14ac:dyDescent="0.4">
      <c r="A231" s="390"/>
      <c r="B231" s="103">
        <v>543</v>
      </c>
      <c r="C231" s="46" t="s">
        <v>246</v>
      </c>
      <c r="D231" s="122">
        <v>9717.9549999999999</v>
      </c>
      <c r="E231" s="122">
        <v>7593.4989999999998</v>
      </c>
      <c r="F231" s="13">
        <f t="shared" si="17"/>
        <v>127.97730005627182</v>
      </c>
      <c r="G231" s="99">
        <f t="shared" si="18"/>
        <v>4.8178863163592517E-2</v>
      </c>
      <c r="H231" s="122">
        <v>78203.876999999993</v>
      </c>
      <c r="I231" s="122">
        <v>60589.805999999997</v>
      </c>
      <c r="J231" s="97">
        <f t="shared" si="19"/>
        <v>129.07101402503253</v>
      </c>
      <c r="K231" s="98">
        <f t="shared" si="20"/>
        <v>7.752642570922573E-2</v>
      </c>
      <c r="L231" s="99">
        <f t="shared" si="21"/>
        <v>12.426436351742511</v>
      </c>
      <c r="M231" s="6"/>
    </row>
    <row r="232" spans="1:13" s="7" customFormat="1" x14ac:dyDescent="0.4">
      <c r="A232" s="390"/>
      <c r="B232" s="103">
        <v>544</v>
      </c>
      <c r="C232" s="46" t="s">
        <v>247</v>
      </c>
      <c r="D232" s="122">
        <v>337.36799999999999</v>
      </c>
      <c r="E232" s="122">
        <v>336.83300000000003</v>
      </c>
      <c r="F232" s="13">
        <f t="shared" si="17"/>
        <v>100.15883241843879</v>
      </c>
      <c r="G232" s="99">
        <f t="shared" si="18"/>
        <v>1.672574806919242E-3</v>
      </c>
      <c r="H232" s="122">
        <v>1133.2170000000001</v>
      </c>
      <c r="I232" s="122">
        <v>1074.78</v>
      </c>
      <c r="J232" s="97">
        <f t="shared" si="19"/>
        <v>105.43711271143863</v>
      </c>
      <c r="K232" s="98">
        <f t="shared" si="20"/>
        <v>1.1234003598431786E-3</v>
      </c>
      <c r="L232" s="99">
        <f t="shared" si="21"/>
        <v>29.770820593054992</v>
      </c>
      <c r="M232" s="6"/>
    </row>
    <row r="233" spans="1:13" s="7" customFormat="1" x14ac:dyDescent="0.4">
      <c r="A233" s="390"/>
      <c r="B233" s="103">
        <v>545</v>
      </c>
      <c r="C233" s="46" t="s">
        <v>248</v>
      </c>
      <c r="D233" s="122">
        <v>2436.8429999999998</v>
      </c>
      <c r="E233" s="122">
        <v>1429.511</v>
      </c>
      <c r="F233" s="13">
        <f t="shared" si="17"/>
        <v>170.46689392386628</v>
      </c>
      <c r="G233" s="99">
        <f t="shared" si="18"/>
        <v>1.2081176075435447E-2</v>
      </c>
      <c r="H233" s="122">
        <v>15828.287</v>
      </c>
      <c r="I233" s="122">
        <v>15763.728999999999</v>
      </c>
      <c r="J233" s="97">
        <f t="shared" si="19"/>
        <v>100.40953507891439</v>
      </c>
      <c r="K233" s="98">
        <f t="shared" si="20"/>
        <v>1.569117239813831E-2</v>
      </c>
      <c r="L233" s="99">
        <f t="shared" si="21"/>
        <v>15.395494155495157</v>
      </c>
      <c r="M233" s="6"/>
    </row>
    <row r="234" spans="1:13" s="7" customFormat="1" x14ac:dyDescent="0.4">
      <c r="A234" s="390"/>
      <c r="B234" s="103">
        <v>546</v>
      </c>
      <c r="C234" s="46" t="s">
        <v>249</v>
      </c>
      <c r="D234" s="122">
        <v>99.58</v>
      </c>
      <c r="E234" s="122">
        <v>202.51599999999999</v>
      </c>
      <c r="F234" s="13">
        <f t="shared" si="17"/>
        <v>49.171423492464797</v>
      </c>
      <c r="G234" s="99">
        <f t="shared" si="18"/>
        <v>4.9368938154483561E-4</v>
      </c>
      <c r="H234" s="122">
        <v>2638.3939999999998</v>
      </c>
      <c r="I234" s="122">
        <v>2135.4690000000001</v>
      </c>
      <c r="J234" s="97">
        <f t="shared" si="19"/>
        <v>123.55103258347462</v>
      </c>
      <c r="K234" s="98">
        <f t="shared" si="20"/>
        <v>2.6155385676424575E-3</v>
      </c>
      <c r="L234" s="99">
        <f t="shared" si="21"/>
        <v>3.7742657086091009</v>
      </c>
      <c r="M234" s="6"/>
    </row>
    <row r="235" spans="1:13" s="7" customFormat="1" x14ac:dyDescent="0.4">
      <c r="A235" s="390"/>
      <c r="B235" s="103">
        <v>547</v>
      </c>
      <c r="C235" s="46" t="s">
        <v>250</v>
      </c>
      <c r="D235" s="122">
        <v>7371.4849999999997</v>
      </c>
      <c r="E235" s="122">
        <v>3608.4789999999998</v>
      </c>
      <c r="F235" s="13">
        <f t="shared" si="17"/>
        <v>204.28233058859428</v>
      </c>
      <c r="G235" s="99">
        <f t="shared" si="18"/>
        <v>3.6545730776431334E-2</v>
      </c>
      <c r="H235" s="122">
        <v>25836.561000000002</v>
      </c>
      <c r="I235" s="122">
        <v>15882.127</v>
      </c>
      <c r="J235" s="97">
        <f t="shared" si="19"/>
        <v>162.6769575636815</v>
      </c>
      <c r="K235" s="98">
        <f t="shared" si="20"/>
        <v>2.5612748418449623E-2</v>
      </c>
      <c r="L235" s="99">
        <f t="shared" si="21"/>
        <v>28.531215899825057</v>
      </c>
      <c r="M235" s="6"/>
    </row>
    <row r="236" spans="1:13" s="7" customFormat="1" x14ac:dyDescent="0.4">
      <c r="A236" s="390"/>
      <c r="B236" s="103">
        <v>548</v>
      </c>
      <c r="C236" s="46" t="s">
        <v>251</v>
      </c>
      <c r="D236" s="122">
        <v>2889.482</v>
      </c>
      <c r="E236" s="122">
        <v>1640.403</v>
      </c>
      <c r="F236" s="13">
        <f t="shared" si="17"/>
        <v>176.14464250553067</v>
      </c>
      <c r="G236" s="99">
        <f t="shared" si="18"/>
        <v>1.4325231789163836E-2</v>
      </c>
      <c r="H236" s="122">
        <v>4084.7950000000001</v>
      </c>
      <c r="I236" s="122">
        <v>2693.9050000000002</v>
      </c>
      <c r="J236" s="97">
        <f t="shared" si="19"/>
        <v>151.6309966387085</v>
      </c>
      <c r="K236" s="98">
        <f t="shared" si="20"/>
        <v>4.0494099302124976E-3</v>
      </c>
      <c r="L236" s="99">
        <f t="shared" si="21"/>
        <v>70.737503350841351</v>
      </c>
      <c r="M236" s="6"/>
    </row>
    <row r="237" spans="1:13" s="7" customFormat="1" x14ac:dyDescent="0.4">
      <c r="A237" s="390"/>
      <c r="B237" s="103">
        <v>549</v>
      </c>
      <c r="C237" s="46" t="s">
        <v>252</v>
      </c>
      <c r="D237" s="122">
        <v>1657.5139999999999</v>
      </c>
      <c r="E237" s="122">
        <v>1184.6790000000001</v>
      </c>
      <c r="F237" s="13">
        <f t="shared" si="17"/>
        <v>139.91249950408508</v>
      </c>
      <c r="G237" s="99">
        <f t="shared" si="18"/>
        <v>8.2174840486232831E-3</v>
      </c>
      <c r="H237" s="122">
        <v>7773.9009999999998</v>
      </c>
      <c r="I237" s="122">
        <v>5954.1080000000002</v>
      </c>
      <c r="J237" s="97">
        <f t="shared" si="19"/>
        <v>130.56365453901742</v>
      </c>
      <c r="K237" s="98">
        <f t="shared" si="20"/>
        <v>7.7065585680282274E-3</v>
      </c>
      <c r="L237" s="99">
        <f t="shared" si="21"/>
        <v>21.321521845981831</v>
      </c>
      <c r="M237" s="6"/>
    </row>
    <row r="238" spans="1:13" s="7" customFormat="1" x14ac:dyDescent="0.4">
      <c r="A238" s="390"/>
      <c r="B238" s="103">
        <v>550</v>
      </c>
      <c r="C238" s="46" t="s">
        <v>253</v>
      </c>
      <c r="D238" s="122">
        <v>409.67899999999997</v>
      </c>
      <c r="E238" s="122">
        <v>242.93</v>
      </c>
      <c r="F238" s="13">
        <f t="shared" si="17"/>
        <v>168.64076071296256</v>
      </c>
      <c r="G238" s="99">
        <f t="shared" si="18"/>
        <v>2.031072224763072E-3</v>
      </c>
      <c r="H238" s="122">
        <v>3676.5970000000002</v>
      </c>
      <c r="I238" s="122">
        <v>3296.9290000000001</v>
      </c>
      <c r="J238" s="97">
        <f t="shared" si="19"/>
        <v>111.5158075894264</v>
      </c>
      <c r="K238" s="98">
        <f t="shared" si="20"/>
        <v>3.6447479986607603E-3</v>
      </c>
      <c r="L238" s="99">
        <f t="shared" si="21"/>
        <v>11.142885663019362</v>
      </c>
      <c r="M238" s="6"/>
    </row>
    <row r="239" spans="1:13" s="7" customFormat="1" x14ac:dyDescent="0.4">
      <c r="A239" s="390"/>
      <c r="B239" s="103">
        <v>551</v>
      </c>
      <c r="C239" s="46" t="s">
        <v>254</v>
      </c>
      <c r="D239" s="144">
        <v>176312.12100000001</v>
      </c>
      <c r="E239" s="144">
        <v>142270.715</v>
      </c>
      <c r="F239" s="13">
        <f t="shared" si="17"/>
        <v>123.92720525794788</v>
      </c>
      <c r="G239" s="99">
        <f t="shared" si="18"/>
        <v>0.87410546269680889</v>
      </c>
      <c r="H239" s="122">
        <v>352539.56400000001</v>
      </c>
      <c r="I239" s="122">
        <v>308996.95400000003</v>
      </c>
      <c r="J239" s="97">
        <f t="shared" si="19"/>
        <v>114.09159845633947</v>
      </c>
      <c r="K239" s="98">
        <f t="shared" si="20"/>
        <v>0.3494856440174805</v>
      </c>
      <c r="L239" s="99">
        <f t="shared" si="21"/>
        <v>50.012009715879721</v>
      </c>
      <c r="M239" s="6"/>
    </row>
    <row r="240" spans="1:13" s="7" customFormat="1" x14ac:dyDescent="0.4">
      <c r="A240" s="390"/>
      <c r="B240" s="103">
        <v>552</v>
      </c>
      <c r="C240" s="46" t="s">
        <v>255</v>
      </c>
      <c r="D240" s="144">
        <v>718.66300000000001</v>
      </c>
      <c r="E240" s="144">
        <v>563.05499999999995</v>
      </c>
      <c r="F240" s="13">
        <f t="shared" si="17"/>
        <v>127.63637655291224</v>
      </c>
      <c r="G240" s="99">
        <f t="shared" si="18"/>
        <v>3.5629272143920085E-3</v>
      </c>
      <c r="H240" s="122">
        <v>1759.7739999999999</v>
      </c>
      <c r="I240" s="122">
        <v>938.88699999999994</v>
      </c>
      <c r="J240" s="97">
        <f t="shared" si="19"/>
        <v>187.43192737784207</v>
      </c>
      <c r="K240" s="98">
        <f t="shared" si="20"/>
        <v>1.7445297280597356E-3</v>
      </c>
      <c r="L240" s="99">
        <f t="shared" si="21"/>
        <v>40.838369017839796</v>
      </c>
      <c r="M240" s="6"/>
    </row>
    <row r="241" spans="1:13" s="7" customFormat="1" x14ac:dyDescent="0.4">
      <c r="A241" s="390"/>
      <c r="B241" s="103">
        <v>553</v>
      </c>
      <c r="C241" s="46" t="s">
        <v>256</v>
      </c>
      <c r="D241" s="144">
        <v>661.94799999999998</v>
      </c>
      <c r="E241" s="144">
        <v>853.38</v>
      </c>
      <c r="F241" s="13">
        <f t="shared" si="17"/>
        <v>77.567789261524752</v>
      </c>
      <c r="G241" s="99">
        <f t="shared" si="18"/>
        <v>3.2817503387712475E-3</v>
      </c>
      <c r="H241" s="122">
        <v>4479.3450000000003</v>
      </c>
      <c r="I241" s="122">
        <v>4808.634</v>
      </c>
      <c r="J241" s="97">
        <f t="shared" si="19"/>
        <v>93.152130105971892</v>
      </c>
      <c r="K241" s="98">
        <f t="shared" si="20"/>
        <v>4.4405420893454143E-3</v>
      </c>
      <c r="L241" s="99">
        <f t="shared" si="21"/>
        <v>14.777785591420173</v>
      </c>
      <c r="M241" s="6"/>
    </row>
    <row r="242" spans="1:13" s="7" customFormat="1" x14ac:dyDescent="0.4">
      <c r="A242" s="390"/>
      <c r="B242" s="103">
        <v>554</v>
      </c>
      <c r="C242" s="46" t="s">
        <v>257</v>
      </c>
      <c r="D242" s="144">
        <v>2882.1729999999998</v>
      </c>
      <c r="E242" s="144">
        <v>2591.0120000000002</v>
      </c>
      <c r="F242" s="13">
        <f t="shared" si="17"/>
        <v>111.23734664293332</v>
      </c>
      <c r="G242" s="99">
        <f t="shared" si="18"/>
        <v>1.4288995841285634E-2</v>
      </c>
      <c r="H242" s="122">
        <v>16757.752</v>
      </c>
      <c r="I242" s="122">
        <v>14026.569</v>
      </c>
      <c r="J242" s="97">
        <f t="shared" si="19"/>
        <v>119.47149727064404</v>
      </c>
      <c r="K242" s="98">
        <f t="shared" si="20"/>
        <v>1.6612585786272834E-2</v>
      </c>
      <c r="L242" s="99">
        <f t="shared" si="21"/>
        <v>17.199043165216906</v>
      </c>
      <c r="M242" s="6"/>
    </row>
    <row r="243" spans="1:13" s="7" customFormat="1" x14ac:dyDescent="0.4">
      <c r="A243" s="390"/>
      <c r="B243" s="103">
        <v>555</v>
      </c>
      <c r="C243" s="46" t="s">
        <v>258</v>
      </c>
      <c r="D243" s="144">
        <v>877.36699999999996</v>
      </c>
      <c r="E243" s="144">
        <v>491.85599999999999</v>
      </c>
      <c r="F243" s="13">
        <f t="shared" si="17"/>
        <v>178.37883445561303</v>
      </c>
      <c r="G243" s="99">
        <f t="shared" si="18"/>
        <v>4.3497366099402267E-3</v>
      </c>
      <c r="H243" s="122">
        <v>2585.6239999999998</v>
      </c>
      <c r="I243" s="122">
        <v>1752.376</v>
      </c>
      <c r="J243" s="97">
        <f t="shared" si="19"/>
        <v>147.54961264020963</v>
      </c>
      <c r="K243" s="98">
        <f t="shared" si="20"/>
        <v>2.5632256946543845E-3</v>
      </c>
      <c r="L243" s="99">
        <f t="shared" si="21"/>
        <v>33.932505267587246</v>
      </c>
      <c r="M243" s="6"/>
    </row>
    <row r="244" spans="1:13" s="7" customFormat="1" x14ac:dyDescent="0.4">
      <c r="A244" s="390"/>
      <c r="B244" s="103">
        <v>556</v>
      </c>
      <c r="C244" s="46" t="s">
        <v>259</v>
      </c>
      <c r="D244" s="144">
        <v>153.90100000000001</v>
      </c>
      <c r="E244" s="144">
        <v>155.24199999999999</v>
      </c>
      <c r="F244" s="13">
        <f t="shared" si="17"/>
        <v>99.136187371974088</v>
      </c>
      <c r="G244" s="99">
        <f t="shared" si="18"/>
        <v>7.6299748452632809E-4</v>
      </c>
      <c r="H244" s="122">
        <v>876.71400000000006</v>
      </c>
      <c r="I244" s="122">
        <v>1359.67</v>
      </c>
      <c r="J244" s="97">
        <f t="shared" si="19"/>
        <v>64.479910566534528</v>
      </c>
      <c r="K244" s="98">
        <f t="shared" si="20"/>
        <v>8.6911935055647102E-4</v>
      </c>
      <c r="L244" s="99">
        <f t="shared" si="21"/>
        <v>17.554299349616866</v>
      </c>
      <c r="M244" s="6"/>
    </row>
    <row r="245" spans="1:13" s="7" customFormat="1" x14ac:dyDescent="0.4">
      <c r="A245" s="390"/>
      <c r="B245" s="103">
        <v>558</v>
      </c>
      <c r="C245" s="46" t="s">
        <v>260</v>
      </c>
      <c r="D245" s="145"/>
      <c r="E245" s="145"/>
      <c r="F245" s="13"/>
      <c r="G245" s="99"/>
      <c r="H245" s="122">
        <v>155.59</v>
      </c>
      <c r="I245" s="122">
        <v>177.001</v>
      </c>
      <c r="J245" s="97">
        <f t="shared" si="19"/>
        <v>87.903458172552689</v>
      </c>
      <c r="K245" s="98">
        <f t="shared" si="20"/>
        <v>1.5424218131920023E-4</v>
      </c>
      <c r="L245" s="99">
        <f t="shared" si="21"/>
        <v>0</v>
      </c>
      <c r="M245" s="6"/>
    </row>
    <row r="246" spans="1:13" s="7" customFormat="1" x14ac:dyDescent="0.4">
      <c r="A246" s="390"/>
      <c r="B246" s="103">
        <v>559</v>
      </c>
      <c r="C246" s="46" t="s">
        <v>261</v>
      </c>
      <c r="D246" s="135"/>
      <c r="E246" s="135"/>
      <c r="F246" s="13"/>
      <c r="G246" s="99"/>
      <c r="H246" s="122">
        <v>196.32900000000001</v>
      </c>
      <c r="I246" s="122">
        <v>52.548999999999999</v>
      </c>
      <c r="J246" s="97">
        <f t="shared" si="19"/>
        <v>373.61129612361799</v>
      </c>
      <c r="K246" s="98">
        <f t="shared" si="20"/>
        <v>1.9462827441491909E-4</v>
      </c>
      <c r="L246" s="99">
        <f t="shared" si="21"/>
        <v>0</v>
      </c>
      <c r="M246" s="6"/>
    </row>
    <row r="247" spans="1:13" s="7" customFormat="1" x14ac:dyDescent="0.4">
      <c r="A247" s="27"/>
      <c r="B247" s="103">
        <v>560</v>
      </c>
      <c r="C247" s="46" t="s">
        <v>262</v>
      </c>
      <c r="D247" s="133">
        <v>2735.9670000000001</v>
      </c>
      <c r="E247" s="133">
        <v>1157.5319999999999</v>
      </c>
      <c r="F247" s="13">
        <f t="shared" si="17"/>
        <v>236.36210489213258</v>
      </c>
      <c r="G247" s="99">
        <f>D247/$D$7*100</f>
        <v>1.3564147983099814E-2</v>
      </c>
      <c r="H247" s="122">
        <v>3631.6419999999998</v>
      </c>
      <c r="I247" s="122">
        <v>2119.3330000000001</v>
      </c>
      <c r="J247" s="97">
        <f t="shared" si="19"/>
        <v>171.35778096221782</v>
      </c>
      <c r="K247" s="98">
        <f t="shared" si="20"/>
        <v>3.600182427215264E-3</v>
      </c>
      <c r="L247" s="99">
        <f t="shared" si="21"/>
        <v>75.336913715614045</v>
      </c>
      <c r="M247" s="6"/>
    </row>
    <row r="248" spans="1:13" s="7" customFormat="1" ht="19.5" thickBot="1" x14ac:dyDescent="0.45">
      <c r="A248" s="20" t="s">
        <v>263</v>
      </c>
      <c r="B248" s="21" t="s">
        <v>264</v>
      </c>
      <c r="C248" s="22"/>
      <c r="D248" s="129">
        <f>SUM(D189:D247)</f>
        <v>302311.01400000002</v>
      </c>
      <c r="E248" s="130">
        <f>SUM(E189:E247)</f>
        <v>239554.88</v>
      </c>
      <c r="F248" s="23">
        <f t="shared" si="17"/>
        <v>126.19697582449585</v>
      </c>
      <c r="G248" s="24">
        <f>D248/$D$7*100</f>
        <v>1.4987722186769648</v>
      </c>
      <c r="H248" s="131">
        <f>SUM(H189:H247)</f>
        <v>1399115.1169999996</v>
      </c>
      <c r="I248" s="132">
        <f>SUM(I189:I247)</f>
        <v>1271846.6629999999</v>
      </c>
      <c r="J248" s="25">
        <f t="shared" si="19"/>
        <v>110.00658787748847</v>
      </c>
      <c r="K248" s="26">
        <f t="shared" si="20"/>
        <v>1.3869950997027314</v>
      </c>
      <c r="L248" s="24">
        <f t="shared" si="21"/>
        <v>21.607300952349021</v>
      </c>
      <c r="M248" s="6"/>
    </row>
    <row r="249" spans="1:13" s="7" customFormat="1" x14ac:dyDescent="0.4">
      <c r="A249" s="27" t="s">
        <v>265</v>
      </c>
      <c r="B249" s="103">
        <v>702</v>
      </c>
      <c r="C249" s="46" t="s">
        <v>266</v>
      </c>
      <c r="D249" s="138"/>
      <c r="E249" s="146"/>
      <c r="F249" s="13"/>
      <c r="G249" s="99"/>
      <c r="H249" s="147"/>
      <c r="I249" s="148"/>
      <c r="J249" s="97"/>
      <c r="K249" s="98"/>
      <c r="L249" s="99"/>
      <c r="M249" s="6"/>
    </row>
    <row r="250" spans="1:13" s="7" customFormat="1" ht="19.5" thickBot="1" x14ac:dyDescent="0.45">
      <c r="A250" s="20" t="s">
        <v>267</v>
      </c>
      <c r="B250" s="21" t="s">
        <v>268</v>
      </c>
      <c r="C250" s="22" t="s">
        <v>266</v>
      </c>
      <c r="D250" s="129">
        <v>0</v>
      </c>
      <c r="E250" s="130">
        <f>SUM(E249:E249)</f>
        <v>0</v>
      </c>
      <c r="F250" s="23">
        <v>0</v>
      </c>
      <c r="G250" s="24">
        <f>D250/$D$7*100</f>
        <v>0</v>
      </c>
      <c r="H250" s="149">
        <f>SUM(H249:H249)</f>
        <v>0</v>
      </c>
      <c r="I250" s="132">
        <f>SUM(I249:I249)</f>
        <v>0</v>
      </c>
      <c r="J250" s="29">
        <v>0</v>
      </c>
      <c r="K250" s="26">
        <f t="shared" si="20"/>
        <v>0</v>
      </c>
      <c r="L250" s="24">
        <v>0</v>
      </c>
      <c r="M250" s="6"/>
    </row>
  </sheetData>
  <mergeCells count="7">
    <mergeCell ref="H5:K5"/>
    <mergeCell ref="L5:L6"/>
    <mergeCell ref="A7:C7"/>
    <mergeCell ref="A5:A6"/>
    <mergeCell ref="B5:B6"/>
    <mergeCell ref="C5:C6"/>
    <mergeCell ref="D5:G5"/>
  </mergeCells>
  <phoneticPr fontId="6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AB25-DAB8-4DCD-84BF-3DF84E91588B}">
  <sheetPr>
    <tabColor rgb="FFCCFFCC"/>
    <pageSetUpPr fitToPage="1"/>
  </sheetPr>
  <dimension ref="A1:M255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32" sqref="C32"/>
    </sheetView>
  </sheetViews>
  <sheetFormatPr defaultRowHeight="13.5" x14ac:dyDescent="0.4"/>
  <cols>
    <col min="1" max="2" width="7.625" style="30" customWidth="1"/>
    <col min="3" max="3" width="17.625" style="39" customWidth="1"/>
    <col min="4" max="5" width="12.875" style="44" customWidth="1"/>
    <col min="6" max="6" width="8.625" style="40" customWidth="1"/>
    <col min="7" max="7" width="10.75" style="30" customWidth="1"/>
    <col min="8" max="9" width="12.875" style="44" customWidth="1"/>
    <col min="10" max="12" width="8.625" style="30" customWidth="1"/>
    <col min="13" max="13" width="7.5" style="30" customWidth="1"/>
    <col min="14" max="14" width="6.875" style="30" customWidth="1"/>
    <col min="15" max="249" width="9" style="30"/>
    <col min="250" max="251" width="7.625" style="30" customWidth="1"/>
    <col min="252" max="252" width="12.375" style="30" customWidth="1"/>
    <col min="253" max="254" width="12.875" style="30" customWidth="1"/>
    <col min="255" max="256" width="8.625" style="30" customWidth="1"/>
    <col min="257" max="258" width="12.875" style="30" customWidth="1"/>
    <col min="259" max="261" width="8.625" style="30" customWidth="1"/>
    <col min="262" max="505" width="9" style="30"/>
    <col min="506" max="507" width="7.625" style="30" customWidth="1"/>
    <col min="508" max="508" width="12.375" style="30" customWidth="1"/>
    <col min="509" max="510" width="12.875" style="30" customWidth="1"/>
    <col min="511" max="512" width="8.625" style="30" customWidth="1"/>
    <col min="513" max="514" width="12.875" style="30" customWidth="1"/>
    <col min="515" max="517" width="8.625" style="30" customWidth="1"/>
    <col min="518" max="761" width="9" style="30"/>
    <col min="762" max="763" width="7.625" style="30" customWidth="1"/>
    <col min="764" max="764" width="12.375" style="30" customWidth="1"/>
    <col min="765" max="766" width="12.875" style="30" customWidth="1"/>
    <col min="767" max="768" width="8.625" style="30" customWidth="1"/>
    <col min="769" max="770" width="12.875" style="30" customWidth="1"/>
    <col min="771" max="773" width="8.625" style="30" customWidth="1"/>
    <col min="774" max="1017" width="9" style="30"/>
    <col min="1018" max="1019" width="7.625" style="30" customWidth="1"/>
    <col min="1020" max="1020" width="12.375" style="30" customWidth="1"/>
    <col min="1021" max="1022" width="12.875" style="30" customWidth="1"/>
    <col min="1023" max="1024" width="8.625" style="30" customWidth="1"/>
    <col min="1025" max="1026" width="12.875" style="30" customWidth="1"/>
    <col min="1027" max="1029" width="8.625" style="30" customWidth="1"/>
    <col min="1030" max="1273" width="9" style="30"/>
    <col min="1274" max="1275" width="7.625" style="30" customWidth="1"/>
    <col min="1276" max="1276" width="12.375" style="30" customWidth="1"/>
    <col min="1277" max="1278" width="12.875" style="30" customWidth="1"/>
    <col min="1279" max="1280" width="8.625" style="30" customWidth="1"/>
    <col min="1281" max="1282" width="12.875" style="30" customWidth="1"/>
    <col min="1283" max="1285" width="8.625" style="30" customWidth="1"/>
    <col min="1286" max="1529" width="9" style="30"/>
    <col min="1530" max="1531" width="7.625" style="30" customWidth="1"/>
    <col min="1532" max="1532" width="12.375" style="30" customWidth="1"/>
    <col min="1533" max="1534" width="12.875" style="30" customWidth="1"/>
    <col min="1535" max="1536" width="8.625" style="30" customWidth="1"/>
    <col min="1537" max="1538" width="12.875" style="30" customWidth="1"/>
    <col min="1539" max="1541" width="8.625" style="30" customWidth="1"/>
    <col min="1542" max="1785" width="9" style="30"/>
    <col min="1786" max="1787" width="7.625" style="30" customWidth="1"/>
    <col min="1788" max="1788" width="12.375" style="30" customWidth="1"/>
    <col min="1789" max="1790" width="12.875" style="30" customWidth="1"/>
    <col min="1791" max="1792" width="8.625" style="30" customWidth="1"/>
    <col min="1793" max="1794" width="12.875" style="30" customWidth="1"/>
    <col min="1795" max="1797" width="8.625" style="30" customWidth="1"/>
    <col min="1798" max="2041" width="9" style="30"/>
    <col min="2042" max="2043" width="7.625" style="30" customWidth="1"/>
    <col min="2044" max="2044" width="12.375" style="30" customWidth="1"/>
    <col min="2045" max="2046" width="12.875" style="30" customWidth="1"/>
    <col min="2047" max="2048" width="8.625" style="30" customWidth="1"/>
    <col min="2049" max="2050" width="12.875" style="30" customWidth="1"/>
    <col min="2051" max="2053" width="8.625" style="30" customWidth="1"/>
    <col min="2054" max="2297" width="9" style="30"/>
    <col min="2298" max="2299" width="7.625" style="30" customWidth="1"/>
    <col min="2300" max="2300" width="12.375" style="30" customWidth="1"/>
    <col min="2301" max="2302" width="12.875" style="30" customWidth="1"/>
    <col min="2303" max="2304" width="8.625" style="30" customWidth="1"/>
    <col min="2305" max="2306" width="12.875" style="30" customWidth="1"/>
    <col min="2307" max="2309" width="8.625" style="30" customWidth="1"/>
    <col min="2310" max="2553" width="9" style="30"/>
    <col min="2554" max="2555" width="7.625" style="30" customWidth="1"/>
    <col min="2556" max="2556" width="12.375" style="30" customWidth="1"/>
    <col min="2557" max="2558" width="12.875" style="30" customWidth="1"/>
    <col min="2559" max="2560" width="8.625" style="30" customWidth="1"/>
    <col min="2561" max="2562" width="12.875" style="30" customWidth="1"/>
    <col min="2563" max="2565" width="8.625" style="30" customWidth="1"/>
    <col min="2566" max="2809" width="9" style="30"/>
    <col min="2810" max="2811" width="7.625" style="30" customWidth="1"/>
    <col min="2812" max="2812" width="12.375" style="30" customWidth="1"/>
    <col min="2813" max="2814" width="12.875" style="30" customWidth="1"/>
    <col min="2815" max="2816" width="8.625" style="30" customWidth="1"/>
    <col min="2817" max="2818" width="12.875" style="30" customWidth="1"/>
    <col min="2819" max="2821" width="8.625" style="30" customWidth="1"/>
    <col min="2822" max="3065" width="9" style="30"/>
    <col min="3066" max="3067" width="7.625" style="30" customWidth="1"/>
    <col min="3068" max="3068" width="12.375" style="30" customWidth="1"/>
    <col min="3069" max="3070" width="12.875" style="30" customWidth="1"/>
    <col min="3071" max="3072" width="8.625" style="30" customWidth="1"/>
    <col min="3073" max="3074" width="12.875" style="30" customWidth="1"/>
    <col min="3075" max="3077" width="8.625" style="30" customWidth="1"/>
    <col min="3078" max="3321" width="9" style="30"/>
    <col min="3322" max="3323" width="7.625" style="30" customWidth="1"/>
    <col min="3324" max="3324" width="12.375" style="30" customWidth="1"/>
    <col min="3325" max="3326" width="12.875" style="30" customWidth="1"/>
    <col min="3327" max="3328" width="8.625" style="30" customWidth="1"/>
    <col min="3329" max="3330" width="12.875" style="30" customWidth="1"/>
    <col min="3331" max="3333" width="8.625" style="30" customWidth="1"/>
    <col min="3334" max="3577" width="9" style="30"/>
    <col min="3578" max="3579" width="7.625" style="30" customWidth="1"/>
    <col min="3580" max="3580" width="12.375" style="30" customWidth="1"/>
    <col min="3581" max="3582" width="12.875" style="30" customWidth="1"/>
    <col min="3583" max="3584" width="8.625" style="30" customWidth="1"/>
    <col min="3585" max="3586" width="12.875" style="30" customWidth="1"/>
    <col min="3587" max="3589" width="8.625" style="30" customWidth="1"/>
    <col min="3590" max="3833" width="9" style="30"/>
    <col min="3834" max="3835" width="7.625" style="30" customWidth="1"/>
    <col min="3836" max="3836" width="12.375" style="30" customWidth="1"/>
    <col min="3837" max="3838" width="12.875" style="30" customWidth="1"/>
    <col min="3839" max="3840" width="8.625" style="30" customWidth="1"/>
    <col min="3841" max="3842" width="12.875" style="30" customWidth="1"/>
    <col min="3843" max="3845" width="8.625" style="30" customWidth="1"/>
    <col min="3846" max="4089" width="9" style="30"/>
    <col min="4090" max="4091" width="7.625" style="30" customWidth="1"/>
    <col min="4092" max="4092" width="12.375" style="30" customWidth="1"/>
    <col min="4093" max="4094" width="12.875" style="30" customWidth="1"/>
    <col min="4095" max="4096" width="8.625" style="30" customWidth="1"/>
    <col min="4097" max="4098" width="12.875" style="30" customWidth="1"/>
    <col min="4099" max="4101" width="8.625" style="30" customWidth="1"/>
    <col min="4102" max="4345" width="9" style="30"/>
    <col min="4346" max="4347" width="7.625" style="30" customWidth="1"/>
    <col min="4348" max="4348" width="12.375" style="30" customWidth="1"/>
    <col min="4349" max="4350" width="12.875" style="30" customWidth="1"/>
    <col min="4351" max="4352" width="8.625" style="30" customWidth="1"/>
    <col min="4353" max="4354" width="12.875" style="30" customWidth="1"/>
    <col min="4355" max="4357" width="8.625" style="30" customWidth="1"/>
    <col min="4358" max="4601" width="9" style="30"/>
    <col min="4602" max="4603" width="7.625" style="30" customWidth="1"/>
    <col min="4604" max="4604" width="12.375" style="30" customWidth="1"/>
    <col min="4605" max="4606" width="12.875" style="30" customWidth="1"/>
    <col min="4607" max="4608" width="8.625" style="30" customWidth="1"/>
    <col min="4609" max="4610" width="12.875" style="30" customWidth="1"/>
    <col min="4611" max="4613" width="8.625" style="30" customWidth="1"/>
    <col min="4614" max="4857" width="9" style="30"/>
    <col min="4858" max="4859" width="7.625" style="30" customWidth="1"/>
    <col min="4860" max="4860" width="12.375" style="30" customWidth="1"/>
    <col min="4861" max="4862" width="12.875" style="30" customWidth="1"/>
    <col min="4863" max="4864" width="8.625" style="30" customWidth="1"/>
    <col min="4865" max="4866" width="12.875" style="30" customWidth="1"/>
    <col min="4867" max="4869" width="8.625" style="30" customWidth="1"/>
    <col min="4870" max="5113" width="9" style="30"/>
    <col min="5114" max="5115" width="7.625" style="30" customWidth="1"/>
    <col min="5116" max="5116" width="12.375" style="30" customWidth="1"/>
    <col min="5117" max="5118" width="12.875" style="30" customWidth="1"/>
    <col min="5119" max="5120" width="8.625" style="30" customWidth="1"/>
    <col min="5121" max="5122" width="12.875" style="30" customWidth="1"/>
    <col min="5123" max="5125" width="8.625" style="30" customWidth="1"/>
    <col min="5126" max="5369" width="9" style="30"/>
    <col min="5370" max="5371" width="7.625" style="30" customWidth="1"/>
    <col min="5372" max="5372" width="12.375" style="30" customWidth="1"/>
    <col min="5373" max="5374" width="12.875" style="30" customWidth="1"/>
    <col min="5375" max="5376" width="8.625" style="30" customWidth="1"/>
    <col min="5377" max="5378" width="12.875" style="30" customWidth="1"/>
    <col min="5379" max="5381" width="8.625" style="30" customWidth="1"/>
    <col min="5382" max="5625" width="9" style="30"/>
    <col min="5626" max="5627" width="7.625" style="30" customWidth="1"/>
    <col min="5628" max="5628" width="12.375" style="30" customWidth="1"/>
    <col min="5629" max="5630" width="12.875" style="30" customWidth="1"/>
    <col min="5631" max="5632" width="8.625" style="30" customWidth="1"/>
    <col min="5633" max="5634" width="12.875" style="30" customWidth="1"/>
    <col min="5635" max="5637" width="8.625" style="30" customWidth="1"/>
    <col min="5638" max="5881" width="9" style="30"/>
    <col min="5882" max="5883" width="7.625" style="30" customWidth="1"/>
    <col min="5884" max="5884" width="12.375" style="30" customWidth="1"/>
    <col min="5885" max="5886" width="12.875" style="30" customWidth="1"/>
    <col min="5887" max="5888" width="8.625" style="30" customWidth="1"/>
    <col min="5889" max="5890" width="12.875" style="30" customWidth="1"/>
    <col min="5891" max="5893" width="8.625" style="30" customWidth="1"/>
    <col min="5894" max="6137" width="9" style="30"/>
    <col min="6138" max="6139" width="7.625" style="30" customWidth="1"/>
    <col min="6140" max="6140" width="12.375" style="30" customWidth="1"/>
    <col min="6141" max="6142" width="12.875" style="30" customWidth="1"/>
    <col min="6143" max="6144" width="8.625" style="30" customWidth="1"/>
    <col min="6145" max="6146" width="12.875" style="30" customWidth="1"/>
    <col min="6147" max="6149" width="8.625" style="30" customWidth="1"/>
    <col min="6150" max="6393" width="9" style="30"/>
    <col min="6394" max="6395" width="7.625" style="30" customWidth="1"/>
    <col min="6396" max="6396" width="12.375" style="30" customWidth="1"/>
    <col min="6397" max="6398" width="12.875" style="30" customWidth="1"/>
    <col min="6399" max="6400" width="8.625" style="30" customWidth="1"/>
    <col min="6401" max="6402" width="12.875" style="30" customWidth="1"/>
    <col min="6403" max="6405" width="8.625" style="30" customWidth="1"/>
    <col min="6406" max="6649" width="9" style="30"/>
    <col min="6650" max="6651" width="7.625" style="30" customWidth="1"/>
    <col min="6652" max="6652" width="12.375" style="30" customWidth="1"/>
    <col min="6653" max="6654" width="12.875" style="30" customWidth="1"/>
    <col min="6655" max="6656" width="8.625" style="30" customWidth="1"/>
    <col min="6657" max="6658" width="12.875" style="30" customWidth="1"/>
    <col min="6659" max="6661" width="8.625" style="30" customWidth="1"/>
    <col min="6662" max="6905" width="9" style="30"/>
    <col min="6906" max="6907" width="7.625" style="30" customWidth="1"/>
    <col min="6908" max="6908" width="12.375" style="30" customWidth="1"/>
    <col min="6909" max="6910" width="12.875" style="30" customWidth="1"/>
    <col min="6911" max="6912" width="8.625" style="30" customWidth="1"/>
    <col min="6913" max="6914" width="12.875" style="30" customWidth="1"/>
    <col min="6915" max="6917" width="8.625" style="30" customWidth="1"/>
    <col min="6918" max="7161" width="9" style="30"/>
    <col min="7162" max="7163" width="7.625" style="30" customWidth="1"/>
    <col min="7164" max="7164" width="12.375" style="30" customWidth="1"/>
    <col min="7165" max="7166" width="12.875" style="30" customWidth="1"/>
    <col min="7167" max="7168" width="8.625" style="30" customWidth="1"/>
    <col min="7169" max="7170" width="12.875" style="30" customWidth="1"/>
    <col min="7171" max="7173" width="8.625" style="30" customWidth="1"/>
    <col min="7174" max="7417" width="9" style="30"/>
    <col min="7418" max="7419" width="7.625" style="30" customWidth="1"/>
    <col min="7420" max="7420" width="12.375" style="30" customWidth="1"/>
    <col min="7421" max="7422" width="12.875" style="30" customWidth="1"/>
    <col min="7423" max="7424" width="8.625" style="30" customWidth="1"/>
    <col min="7425" max="7426" width="12.875" style="30" customWidth="1"/>
    <col min="7427" max="7429" width="8.625" style="30" customWidth="1"/>
    <col min="7430" max="7673" width="9" style="30"/>
    <col min="7674" max="7675" width="7.625" style="30" customWidth="1"/>
    <col min="7676" max="7676" width="12.375" style="30" customWidth="1"/>
    <col min="7677" max="7678" width="12.875" style="30" customWidth="1"/>
    <col min="7679" max="7680" width="8.625" style="30" customWidth="1"/>
    <col min="7681" max="7682" width="12.875" style="30" customWidth="1"/>
    <col min="7683" max="7685" width="8.625" style="30" customWidth="1"/>
    <col min="7686" max="7929" width="9" style="30"/>
    <col min="7930" max="7931" width="7.625" style="30" customWidth="1"/>
    <col min="7932" max="7932" width="12.375" style="30" customWidth="1"/>
    <col min="7933" max="7934" width="12.875" style="30" customWidth="1"/>
    <col min="7935" max="7936" width="8.625" style="30" customWidth="1"/>
    <col min="7937" max="7938" width="12.875" style="30" customWidth="1"/>
    <col min="7939" max="7941" width="8.625" style="30" customWidth="1"/>
    <col min="7942" max="8185" width="9" style="30"/>
    <col min="8186" max="8187" width="7.625" style="30" customWidth="1"/>
    <col min="8188" max="8188" width="12.375" style="30" customWidth="1"/>
    <col min="8189" max="8190" width="12.875" style="30" customWidth="1"/>
    <col min="8191" max="8192" width="8.625" style="30" customWidth="1"/>
    <col min="8193" max="8194" width="12.875" style="30" customWidth="1"/>
    <col min="8195" max="8197" width="8.625" style="30" customWidth="1"/>
    <col min="8198" max="8441" width="9" style="30"/>
    <col min="8442" max="8443" width="7.625" style="30" customWidth="1"/>
    <col min="8444" max="8444" width="12.375" style="30" customWidth="1"/>
    <col min="8445" max="8446" width="12.875" style="30" customWidth="1"/>
    <col min="8447" max="8448" width="8.625" style="30" customWidth="1"/>
    <col min="8449" max="8450" width="12.875" style="30" customWidth="1"/>
    <col min="8451" max="8453" width="8.625" style="30" customWidth="1"/>
    <col min="8454" max="8697" width="9" style="30"/>
    <col min="8698" max="8699" width="7.625" style="30" customWidth="1"/>
    <col min="8700" max="8700" width="12.375" style="30" customWidth="1"/>
    <col min="8701" max="8702" width="12.875" style="30" customWidth="1"/>
    <col min="8703" max="8704" width="8.625" style="30" customWidth="1"/>
    <col min="8705" max="8706" width="12.875" style="30" customWidth="1"/>
    <col min="8707" max="8709" width="8.625" style="30" customWidth="1"/>
    <col min="8710" max="8953" width="9" style="30"/>
    <col min="8954" max="8955" width="7.625" style="30" customWidth="1"/>
    <col min="8956" max="8956" width="12.375" style="30" customWidth="1"/>
    <col min="8957" max="8958" width="12.875" style="30" customWidth="1"/>
    <col min="8959" max="8960" width="8.625" style="30" customWidth="1"/>
    <col min="8961" max="8962" width="12.875" style="30" customWidth="1"/>
    <col min="8963" max="8965" width="8.625" style="30" customWidth="1"/>
    <col min="8966" max="9209" width="9" style="30"/>
    <col min="9210" max="9211" width="7.625" style="30" customWidth="1"/>
    <col min="9212" max="9212" width="12.375" style="30" customWidth="1"/>
    <col min="9213" max="9214" width="12.875" style="30" customWidth="1"/>
    <col min="9215" max="9216" width="8.625" style="30" customWidth="1"/>
    <col min="9217" max="9218" width="12.875" style="30" customWidth="1"/>
    <col min="9219" max="9221" width="8.625" style="30" customWidth="1"/>
    <col min="9222" max="9465" width="9" style="30"/>
    <col min="9466" max="9467" width="7.625" style="30" customWidth="1"/>
    <col min="9468" max="9468" width="12.375" style="30" customWidth="1"/>
    <col min="9469" max="9470" width="12.875" style="30" customWidth="1"/>
    <col min="9471" max="9472" width="8.625" style="30" customWidth="1"/>
    <col min="9473" max="9474" width="12.875" style="30" customWidth="1"/>
    <col min="9475" max="9477" width="8.625" style="30" customWidth="1"/>
    <col min="9478" max="9721" width="9" style="30"/>
    <col min="9722" max="9723" width="7.625" style="30" customWidth="1"/>
    <col min="9724" max="9724" width="12.375" style="30" customWidth="1"/>
    <col min="9725" max="9726" width="12.875" style="30" customWidth="1"/>
    <col min="9727" max="9728" width="8.625" style="30" customWidth="1"/>
    <col min="9729" max="9730" width="12.875" style="30" customWidth="1"/>
    <col min="9731" max="9733" width="8.625" style="30" customWidth="1"/>
    <col min="9734" max="9977" width="9" style="30"/>
    <col min="9978" max="9979" width="7.625" style="30" customWidth="1"/>
    <col min="9980" max="9980" width="12.375" style="30" customWidth="1"/>
    <col min="9981" max="9982" width="12.875" style="30" customWidth="1"/>
    <col min="9983" max="9984" width="8.625" style="30" customWidth="1"/>
    <col min="9985" max="9986" width="12.875" style="30" customWidth="1"/>
    <col min="9987" max="9989" width="8.625" style="30" customWidth="1"/>
    <col min="9990" max="10233" width="9" style="30"/>
    <col min="10234" max="10235" width="7.625" style="30" customWidth="1"/>
    <col min="10236" max="10236" width="12.375" style="30" customWidth="1"/>
    <col min="10237" max="10238" width="12.875" style="30" customWidth="1"/>
    <col min="10239" max="10240" width="8.625" style="30" customWidth="1"/>
    <col min="10241" max="10242" width="12.875" style="30" customWidth="1"/>
    <col min="10243" max="10245" width="8.625" style="30" customWidth="1"/>
    <col min="10246" max="10489" width="9" style="30"/>
    <col min="10490" max="10491" width="7.625" style="30" customWidth="1"/>
    <col min="10492" max="10492" width="12.375" style="30" customWidth="1"/>
    <col min="10493" max="10494" width="12.875" style="30" customWidth="1"/>
    <col min="10495" max="10496" width="8.625" style="30" customWidth="1"/>
    <col min="10497" max="10498" width="12.875" style="30" customWidth="1"/>
    <col min="10499" max="10501" width="8.625" style="30" customWidth="1"/>
    <col min="10502" max="10745" width="9" style="30"/>
    <col min="10746" max="10747" width="7.625" style="30" customWidth="1"/>
    <col min="10748" max="10748" width="12.375" style="30" customWidth="1"/>
    <col min="10749" max="10750" width="12.875" style="30" customWidth="1"/>
    <col min="10751" max="10752" width="8.625" style="30" customWidth="1"/>
    <col min="10753" max="10754" width="12.875" style="30" customWidth="1"/>
    <col min="10755" max="10757" width="8.625" style="30" customWidth="1"/>
    <col min="10758" max="11001" width="9" style="30"/>
    <col min="11002" max="11003" width="7.625" style="30" customWidth="1"/>
    <col min="11004" max="11004" width="12.375" style="30" customWidth="1"/>
    <col min="11005" max="11006" width="12.875" style="30" customWidth="1"/>
    <col min="11007" max="11008" width="8.625" style="30" customWidth="1"/>
    <col min="11009" max="11010" width="12.875" style="30" customWidth="1"/>
    <col min="11011" max="11013" width="8.625" style="30" customWidth="1"/>
    <col min="11014" max="11257" width="9" style="30"/>
    <col min="11258" max="11259" width="7.625" style="30" customWidth="1"/>
    <col min="11260" max="11260" width="12.375" style="30" customWidth="1"/>
    <col min="11261" max="11262" width="12.875" style="30" customWidth="1"/>
    <col min="11263" max="11264" width="8.625" style="30" customWidth="1"/>
    <col min="11265" max="11266" width="12.875" style="30" customWidth="1"/>
    <col min="11267" max="11269" width="8.625" style="30" customWidth="1"/>
    <col min="11270" max="11513" width="9" style="30"/>
    <col min="11514" max="11515" width="7.625" style="30" customWidth="1"/>
    <col min="11516" max="11516" width="12.375" style="30" customWidth="1"/>
    <col min="11517" max="11518" width="12.875" style="30" customWidth="1"/>
    <col min="11519" max="11520" width="8.625" style="30" customWidth="1"/>
    <col min="11521" max="11522" width="12.875" style="30" customWidth="1"/>
    <col min="11523" max="11525" width="8.625" style="30" customWidth="1"/>
    <col min="11526" max="11769" width="9" style="30"/>
    <col min="11770" max="11771" width="7.625" style="30" customWidth="1"/>
    <col min="11772" max="11772" width="12.375" style="30" customWidth="1"/>
    <col min="11773" max="11774" width="12.875" style="30" customWidth="1"/>
    <col min="11775" max="11776" width="8.625" style="30" customWidth="1"/>
    <col min="11777" max="11778" width="12.875" style="30" customWidth="1"/>
    <col min="11779" max="11781" width="8.625" style="30" customWidth="1"/>
    <col min="11782" max="12025" width="9" style="30"/>
    <col min="12026" max="12027" width="7.625" style="30" customWidth="1"/>
    <col min="12028" max="12028" width="12.375" style="30" customWidth="1"/>
    <col min="12029" max="12030" width="12.875" style="30" customWidth="1"/>
    <col min="12031" max="12032" width="8.625" style="30" customWidth="1"/>
    <col min="12033" max="12034" width="12.875" style="30" customWidth="1"/>
    <col min="12035" max="12037" width="8.625" style="30" customWidth="1"/>
    <col min="12038" max="12281" width="9" style="30"/>
    <col min="12282" max="12283" width="7.625" style="30" customWidth="1"/>
    <col min="12284" max="12284" width="12.375" style="30" customWidth="1"/>
    <col min="12285" max="12286" width="12.875" style="30" customWidth="1"/>
    <col min="12287" max="12288" width="8.625" style="30" customWidth="1"/>
    <col min="12289" max="12290" width="12.875" style="30" customWidth="1"/>
    <col min="12291" max="12293" width="8.625" style="30" customWidth="1"/>
    <col min="12294" max="12537" width="9" style="30"/>
    <col min="12538" max="12539" width="7.625" style="30" customWidth="1"/>
    <col min="12540" max="12540" width="12.375" style="30" customWidth="1"/>
    <col min="12541" max="12542" width="12.875" style="30" customWidth="1"/>
    <col min="12543" max="12544" width="8.625" style="30" customWidth="1"/>
    <col min="12545" max="12546" width="12.875" style="30" customWidth="1"/>
    <col min="12547" max="12549" width="8.625" style="30" customWidth="1"/>
    <col min="12550" max="12793" width="9" style="30"/>
    <col min="12794" max="12795" width="7.625" style="30" customWidth="1"/>
    <col min="12796" max="12796" width="12.375" style="30" customWidth="1"/>
    <col min="12797" max="12798" width="12.875" style="30" customWidth="1"/>
    <col min="12799" max="12800" width="8.625" style="30" customWidth="1"/>
    <col min="12801" max="12802" width="12.875" style="30" customWidth="1"/>
    <col min="12803" max="12805" width="8.625" style="30" customWidth="1"/>
    <col min="12806" max="13049" width="9" style="30"/>
    <col min="13050" max="13051" width="7.625" style="30" customWidth="1"/>
    <col min="13052" max="13052" width="12.375" style="30" customWidth="1"/>
    <col min="13053" max="13054" width="12.875" style="30" customWidth="1"/>
    <col min="13055" max="13056" width="8.625" style="30" customWidth="1"/>
    <col min="13057" max="13058" width="12.875" style="30" customWidth="1"/>
    <col min="13059" max="13061" width="8.625" style="30" customWidth="1"/>
    <col min="13062" max="13305" width="9" style="30"/>
    <col min="13306" max="13307" width="7.625" style="30" customWidth="1"/>
    <col min="13308" max="13308" width="12.375" style="30" customWidth="1"/>
    <col min="13309" max="13310" width="12.875" style="30" customWidth="1"/>
    <col min="13311" max="13312" width="8.625" style="30" customWidth="1"/>
    <col min="13313" max="13314" width="12.875" style="30" customWidth="1"/>
    <col min="13315" max="13317" width="8.625" style="30" customWidth="1"/>
    <col min="13318" max="13561" width="9" style="30"/>
    <col min="13562" max="13563" width="7.625" style="30" customWidth="1"/>
    <col min="13564" max="13564" width="12.375" style="30" customWidth="1"/>
    <col min="13565" max="13566" width="12.875" style="30" customWidth="1"/>
    <col min="13567" max="13568" width="8.625" style="30" customWidth="1"/>
    <col min="13569" max="13570" width="12.875" style="30" customWidth="1"/>
    <col min="13571" max="13573" width="8.625" style="30" customWidth="1"/>
    <col min="13574" max="13817" width="9" style="30"/>
    <col min="13818" max="13819" width="7.625" style="30" customWidth="1"/>
    <col min="13820" max="13820" width="12.375" style="30" customWidth="1"/>
    <col min="13821" max="13822" width="12.875" style="30" customWidth="1"/>
    <col min="13823" max="13824" width="8.625" style="30" customWidth="1"/>
    <col min="13825" max="13826" width="12.875" style="30" customWidth="1"/>
    <col min="13827" max="13829" width="8.625" style="30" customWidth="1"/>
    <col min="13830" max="14073" width="9" style="30"/>
    <col min="14074" max="14075" width="7.625" style="30" customWidth="1"/>
    <col min="14076" max="14076" width="12.375" style="30" customWidth="1"/>
    <col min="14077" max="14078" width="12.875" style="30" customWidth="1"/>
    <col min="14079" max="14080" width="8.625" style="30" customWidth="1"/>
    <col min="14081" max="14082" width="12.875" style="30" customWidth="1"/>
    <col min="14083" max="14085" width="8.625" style="30" customWidth="1"/>
    <col min="14086" max="14329" width="9" style="30"/>
    <col min="14330" max="14331" width="7.625" style="30" customWidth="1"/>
    <col min="14332" max="14332" width="12.375" style="30" customWidth="1"/>
    <col min="14333" max="14334" width="12.875" style="30" customWidth="1"/>
    <col min="14335" max="14336" width="8.625" style="30" customWidth="1"/>
    <col min="14337" max="14338" width="12.875" style="30" customWidth="1"/>
    <col min="14339" max="14341" width="8.625" style="30" customWidth="1"/>
    <col min="14342" max="14585" width="9" style="30"/>
    <col min="14586" max="14587" width="7.625" style="30" customWidth="1"/>
    <col min="14588" max="14588" width="12.375" style="30" customWidth="1"/>
    <col min="14589" max="14590" width="12.875" style="30" customWidth="1"/>
    <col min="14591" max="14592" width="8.625" style="30" customWidth="1"/>
    <col min="14593" max="14594" width="12.875" style="30" customWidth="1"/>
    <col min="14595" max="14597" width="8.625" style="30" customWidth="1"/>
    <col min="14598" max="14841" width="9" style="30"/>
    <col min="14842" max="14843" width="7.625" style="30" customWidth="1"/>
    <col min="14844" max="14844" width="12.375" style="30" customWidth="1"/>
    <col min="14845" max="14846" width="12.875" style="30" customWidth="1"/>
    <col min="14847" max="14848" width="8.625" style="30" customWidth="1"/>
    <col min="14849" max="14850" width="12.875" style="30" customWidth="1"/>
    <col min="14851" max="14853" width="8.625" style="30" customWidth="1"/>
    <col min="14854" max="15097" width="9" style="30"/>
    <col min="15098" max="15099" width="7.625" style="30" customWidth="1"/>
    <col min="15100" max="15100" width="12.375" style="30" customWidth="1"/>
    <col min="15101" max="15102" width="12.875" style="30" customWidth="1"/>
    <col min="15103" max="15104" width="8.625" style="30" customWidth="1"/>
    <col min="15105" max="15106" width="12.875" style="30" customWidth="1"/>
    <col min="15107" max="15109" width="8.625" style="30" customWidth="1"/>
    <col min="15110" max="15353" width="9" style="30"/>
    <col min="15354" max="15355" width="7.625" style="30" customWidth="1"/>
    <col min="15356" max="15356" width="12.375" style="30" customWidth="1"/>
    <col min="15357" max="15358" width="12.875" style="30" customWidth="1"/>
    <col min="15359" max="15360" width="8.625" style="30" customWidth="1"/>
    <col min="15361" max="15362" width="12.875" style="30" customWidth="1"/>
    <col min="15363" max="15365" width="8.625" style="30" customWidth="1"/>
    <col min="15366" max="15609" width="9" style="30"/>
    <col min="15610" max="15611" width="7.625" style="30" customWidth="1"/>
    <col min="15612" max="15612" width="12.375" style="30" customWidth="1"/>
    <col min="15613" max="15614" width="12.875" style="30" customWidth="1"/>
    <col min="15615" max="15616" width="8.625" style="30" customWidth="1"/>
    <col min="15617" max="15618" width="12.875" style="30" customWidth="1"/>
    <col min="15619" max="15621" width="8.625" style="30" customWidth="1"/>
    <col min="15622" max="15865" width="9" style="30"/>
    <col min="15866" max="15867" width="7.625" style="30" customWidth="1"/>
    <col min="15868" max="15868" width="12.375" style="30" customWidth="1"/>
    <col min="15869" max="15870" width="12.875" style="30" customWidth="1"/>
    <col min="15871" max="15872" width="8.625" style="30" customWidth="1"/>
    <col min="15873" max="15874" width="12.875" style="30" customWidth="1"/>
    <col min="15875" max="15877" width="8.625" style="30" customWidth="1"/>
    <col min="15878" max="16121" width="9" style="30"/>
    <col min="16122" max="16123" width="7.625" style="30" customWidth="1"/>
    <col min="16124" max="16124" width="12.375" style="30" customWidth="1"/>
    <col min="16125" max="16126" width="12.875" style="30" customWidth="1"/>
    <col min="16127" max="16128" width="8.625" style="30" customWidth="1"/>
    <col min="16129" max="16130" width="12.875" style="30" customWidth="1"/>
    <col min="16131" max="16133" width="8.625" style="30" customWidth="1"/>
    <col min="16134" max="16384" width="9" style="30"/>
  </cols>
  <sheetData>
    <row r="1" spans="1:13" ht="15.95" customHeight="1" x14ac:dyDescent="0.4">
      <c r="A1" s="1" t="s">
        <v>306</v>
      </c>
      <c r="B1" s="8"/>
      <c r="C1" s="9"/>
      <c r="D1" s="50"/>
      <c r="E1" s="50"/>
      <c r="F1" s="5"/>
      <c r="G1" s="6"/>
      <c r="H1" s="50"/>
      <c r="I1" s="50"/>
      <c r="J1" s="6"/>
      <c r="K1" s="6"/>
      <c r="L1" s="6"/>
    </row>
    <row r="2" spans="1:13" ht="15.95" customHeight="1" x14ac:dyDescent="0.4">
      <c r="A2" s="6"/>
      <c r="B2" s="8"/>
      <c r="C2" s="9"/>
      <c r="D2" s="50"/>
      <c r="E2" s="61"/>
      <c r="F2" s="5"/>
      <c r="G2" s="6"/>
      <c r="H2" s="50"/>
      <c r="I2" s="50"/>
      <c r="J2" s="6"/>
      <c r="K2" s="6"/>
      <c r="L2" s="6"/>
    </row>
    <row r="3" spans="1:13" ht="15.75" customHeight="1" x14ac:dyDescent="0.4">
      <c r="A3" s="6" t="s">
        <v>269</v>
      </c>
      <c r="B3" s="8"/>
      <c r="C3" s="9"/>
      <c r="D3" s="50"/>
      <c r="E3" s="50"/>
      <c r="F3" s="5"/>
      <c r="G3" s="6"/>
      <c r="H3" s="50"/>
      <c r="I3" s="50"/>
      <c r="J3" s="6"/>
      <c r="K3" s="6"/>
      <c r="L3" s="6"/>
    </row>
    <row r="4" spans="1:13" ht="15.95" customHeight="1" thickBot="1" x14ac:dyDescent="0.45">
      <c r="A4" s="4" t="s">
        <v>270</v>
      </c>
      <c r="B4" s="8"/>
      <c r="C4" s="9"/>
      <c r="D4" s="50"/>
      <c r="E4" s="50"/>
      <c r="F4" s="5"/>
      <c r="G4" s="6"/>
      <c r="H4" s="50"/>
      <c r="I4" s="50"/>
      <c r="J4" s="6"/>
      <c r="K4" s="6"/>
      <c r="L4" s="5" t="s">
        <v>271</v>
      </c>
      <c r="M4" s="40"/>
    </row>
    <row r="5" spans="1:13" ht="13.5" customHeight="1" x14ac:dyDescent="0.4">
      <c r="A5" s="403" t="s">
        <v>3</v>
      </c>
      <c r="B5" s="405" t="s">
        <v>4</v>
      </c>
      <c r="C5" s="420" t="s">
        <v>5</v>
      </c>
      <c r="D5" s="422" t="s">
        <v>272</v>
      </c>
      <c r="E5" s="397"/>
      <c r="F5" s="397"/>
      <c r="G5" s="423"/>
      <c r="H5" s="412" t="s">
        <v>273</v>
      </c>
      <c r="I5" s="397"/>
      <c r="J5" s="397"/>
      <c r="K5" s="397"/>
      <c r="L5" s="413" t="s">
        <v>274</v>
      </c>
      <c r="M5" s="105"/>
    </row>
    <row r="6" spans="1:13" ht="13.5" customHeight="1" thickBot="1" x14ac:dyDescent="0.45">
      <c r="A6" s="418"/>
      <c r="B6" s="419"/>
      <c r="C6" s="421"/>
      <c r="D6" s="78" t="s">
        <v>307</v>
      </c>
      <c r="E6" s="79" t="s">
        <v>297</v>
      </c>
      <c r="F6" s="77" t="s">
        <v>275</v>
      </c>
      <c r="G6" s="80" t="s">
        <v>276</v>
      </c>
      <c r="H6" s="78" t="s">
        <v>307</v>
      </c>
      <c r="I6" s="79" t="s">
        <v>297</v>
      </c>
      <c r="J6" s="81" t="s">
        <v>275</v>
      </c>
      <c r="K6" s="82" t="s">
        <v>276</v>
      </c>
      <c r="L6" s="414"/>
      <c r="M6" s="106"/>
    </row>
    <row r="7" spans="1:13" ht="19.5" thickBot="1" x14ac:dyDescent="0.45">
      <c r="A7" s="415" t="s">
        <v>277</v>
      </c>
      <c r="B7" s="416"/>
      <c r="C7" s="417"/>
      <c r="D7" s="71">
        <f>D37+D63+D68+D115+D152+D177+D192+D253+D255</f>
        <v>9995150.9979999997</v>
      </c>
      <c r="E7" s="72">
        <f>E37+E63+E68+E115+E152+E177+E192+E253+E255</f>
        <v>9711242.1719999984</v>
      </c>
      <c r="F7" s="73">
        <f>D7/E7*100</f>
        <v>102.9235068075903</v>
      </c>
      <c r="G7" s="74">
        <f>D7/$D$7*100</f>
        <v>100</v>
      </c>
      <c r="H7" s="150">
        <f>H37+H63+H68+H115+H152+H177+H192+H253+H255</f>
        <v>110195638.99199998</v>
      </c>
      <c r="I7" s="151">
        <f>I37+I63+I68+I115+I152+I177+I192+I253+I255</f>
        <v>118140965.553</v>
      </c>
      <c r="J7" s="73">
        <f>H7/I7*100</f>
        <v>93.274706598334333</v>
      </c>
      <c r="K7" s="75">
        <f>H7/$H$7*100</f>
        <v>100</v>
      </c>
      <c r="L7" s="76">
        <f>D7/H7*100</f>
        <v>9.0703689269641874</v>
      </c>
      <c r="M7" s="107"/>
    </row>
    <row r="8" spans="1:13" ht="18.75" x14ac:dyDescent="0.4">
      <c r="A8" s="89"/>
      <c r="B8" s="90"/>
      <c r="C8" s="108"/>
      <c r="D8" s="51"/>
      <c r="E8" s="62"/>
      <c r="F8" s="109"/>
      <c r="G8" s="95"/>
      <c r="H8" s="152"/>
      <c r="I8" s="153"/>
      <c r="J8" s="93"/>
      <c r="K8" s="94"/>
      <c r="L8" s="95"/>
      <c r="M8" s="107"/>
    </row>
    <row r="9" spans="1:13" ht="18.75" x14ac:dyDescent="0.4">
      <c r="A9" s="37" t="s">
        <v>12</v>
      </c>
      <c r="B9" s="103">
        <v>103</v>
      </c>
      <c r="C9" s="46" t="s">
        <v>13</v>
      </c>
      <c r="D9" s="52">
        <v>356743.02799999999</v>
      </c>
      <c r="E9" s="52">
        <v>352868.21799999999</v>
      </c>
      <c r="F9" s="38">
        <f>D9/E9*100</f>
        <v>101.09808982570372</v>
      </c>
      <c r="G9" s="99">
        <f>D9/$D$7*100</f>
        <v>3.5691609668666655</v>
      </c>
      <c r="H9" s="141">
        <v>4360202.8119999999</v>
      </c>
      <c r="I9" s="142">
        <v>4416330.7309999997</v>
      </c>
      <c r="J9" s="97">
        <f>H9/I9*100</f>
        <v>98.729082525318688</v>
      </c>
      <c r="K9" s="98">
        <f>H9/$H$7*100</f>
        <v>3.9567834552114567</v>
      </c>
      <c r="L9" s="99">
        <f t="shared" ref="L9:L75" si="0">D9/H9*100</f>
        <v>8.1817989525208361</v>
      </c>
      <c r="M9" s="107"/>
    </row>
    <row r="10" spans="1:13" ht="18.75" x14ac:dyDescent="0.4">
      <c r="A10" s="390"/>
      <c r="B10" s="103">
        <v>104</v>
      </c>
      <c r="C10" s="46" t="s">
        <v>301</v>
      </c>
      <c r="D10" s="52"/>
      <c r="E10" s="52"/>
      <c r="F10" s="38"/>
      <c r="G10" s="99"/>
      <c r="H10" s="154">
        <v>0</v>
      </c>
      <c r="I10" s="142">
        <v>0.40100000000000002</v>
      </c>
      <c r="J10" s="97" t="s">
        <v>304</v>
      </c>
      <c r="K10" s="98">
        <f t="shared" ref="K10:K73" si="1">H10/$H$7*100</f>
        <v>0</v>
      </c>
      <c r="L10" s="99">
        <v>0</v>
      </c>
      <c r="M10" s="107"/>
    </row>
    <row r="11" spans="1:13" ht="18.75" x14ac:dyDescent="0.4">
      <c r="A11" s="390"/>
      <c r="B11" s="103">
        <v>105</v>
      </c>
      <c r="C11" s="46" t="s">
        <v>14</v>
      </c>
      <c r="D11" s="54">
        <v>2592853.787</v>
      </c>
      <c r="E11" s="54">
        <v>2472429.6570000001</v>
      </c>
      <c r="F11" s="38">
        <f t="shared" ref="F11:F54" si="2">D11/E11*100</f>
        <v>104.87067972425635</v>
      </c>
      <c r="G11" s="99">
        <f>D11/$D$7*100</f>
        <v>25.941116722687056</v>
      </c>
      <c r="H11" s="122">
        <v>24419590.401999999</v>
      </c>
      <c r="I11" s="122">
        <v>24843385.27</v>
      </c>
      <c r="J11" s="97">
        <f t="shared" ref="J11:J75" si="3">H11/I11*100</f>
        <v>98.294133978142824</v>
      </c>
      <c r="K11" s="98">
        <f t="shared" si="1"/>
        <v>22.160214891782442</v>
      </c>
      <c r="L11" s="99">
        <f t="shared" si="0"/>
        <v>10.617924970550046</v>
      </c>
      <c r="M11" s="107"/>
    </row>
    <row r="12" spans="1:13" ht="18.75" x14ac:dyDescent="0.4">
      <c r="A12" s="390"/>
      <c r="B12" s="103">
        <v>106</v>
      </c>
      <c r="C12" s="46" t="s">
        <v>15</v>
      </c>
      <c r="D12" s="54">
        <v>293933.68400000001</v>
      </c>
      <c r="E12" s="54">
        <v>289382.46299999999</v>
      </c>
      <c r="F12" s="38">
        <f t="shared" si="2"/>
        <v>101.57273559455469</v>
      </c>
      <c r="G12" s="99">
        <f t="shared" ref="G12:G54" si="4">D12/$D$7*100</f>
        <v>2.940762816477863</v>
      </c>
      <c r="H12" s="122">
        <v>4995766.1380000003</v>
      </c>
      <c r="I12" s="122">
        <v>5097156.84</v>
      </c>
      <c r="J12" s="97">
        <f t="shared" si="3"/>
        <v>98.010838096949755</v>
      </c>
      <c r="K12" s="98">
        <f t="shared" si="1"/>
        <v>4.5335425101193749</v>
      </c>
      <c r="L12" s="99">
        <f t="shared" si="0"/>
        <v>5.8836557973402881</v>
      </c>
      <c r="M12" s="107"/>
    </row>
    <row r="13" spans="1:13" ht="18.75" x14ac:dyDescent="0.4">
      <c r="A13" s="390"/>
      <c r="B13" s="103">
        <v>107</v>
      </c>
      <c r="C13" s="46" t="s">
        <v>16</v>
      </c>
      <c r="D13" s="54">
        <v>1010.458</v>
      </c>
      <c r="E13" s="54">
        <v>1109.721</v>
      </c>
      <c r="F13" s="38">
        <f t="shared" si="2"/>
        <v>91.055139084508625</v>
      </c>
      <c r="G13" s="99">
        <f t="shared" si="4"/>
        <v>1.0109482089887283E-2</v>
      </c>
      <c r="H13" s="122">
        <v>4535.5990000000002</v>
      </c>
      <c r="I13" s="122">
        <v>4728.4440000000004</v>
      </c>
      <c r="J13" s="97">
        <f t="shared" si="3"/>
        <v>95.921597041225397</v>
      </c>
      <c r="K13" s="98">
        <f t="shared" si="1"/>
        <v>4.115951449157872E-3</v>
      </c>
      <c r="L13" s="99">
        <f t="shared" si="0"/>
        <v>22.278380430015968</v>
      </c>
      <c r="M13" s="107"/>
    </row>
    <row r="14" spans="1:13" ht="18.75" x14ac:dyDescent="0.4">
      <c r="A14" s="390"/>
      <c r="B14" s="103">
        <v>108</v>
      </c>
      <c r="C14" s="46" t="s">
        <v>17</v>
      </c>
      <c r="D14" s="54">
        <v>4454.3620000000001</v>
      </c>
      <c r="E14" s="54">
        <v>4817.9380000000001</v>
      </c>
      <c r="F14" s="38">
        <f t="shared" si="2"/>
        <v>92.453701147669392</v>
      </c>
      <c r="G14" s="99">
        <f>D14/$D$7*100</f>
        <v>4.4565229688789142E-2</v>
      </c>
      <c r="H14" s="122">
        <v>213650.18700000001</v>
      </c>
      <c r="I14" s="122">
        <v>134281.97</v>
      </c>
      <c r="J14" s="97">
        <f t="shared" si="3"/>
        <v>159.10563942426523</v>
      </c>
      <c r="K14" s="98">
        <f t="shared" si="1"/>
        <v>0.19388261545950167</v>
      </c>
      <c r="L14" s="99">
        <f t="shared" si="0"/>
        <v>2.0848856078932427</v>
      </c>
      <c r="M14" s="107"/>
    </row>
    <row r="15" spans="1:13" ht="18.75" x14ac:dyDescent="0.4">
      <c r="A15" s="390"/>
      <c r="B15" s="103">
        <v>110</v>
      </c>
      <c r="C15" s="46" t="s">
        <v>18</v>
      </c>
      <c r="D15" s="54">
        <v>551408.39399999997</v>
      </c>
      <c r="E15" s="54">
        <v>490533.74300000002</v>
      </c>
      <c r="F15" s="38">
        <f t="shared" si="2"/>
        <v>112.40988043507538</v>
      </c>
      <c r="G15" s="99">
        <f t="shared" si="4"/>
        <v>5.516759017550962</v>
      </c>
      <c r="H15" s="122">
        <v>3625494.807</v>
      </c>
      <c r="I15" s="122">
        <v>3478360.2749999999</v>
      </c>
      <c r="J15" s="97">
        <f t="shared" si="3"/>
        <v>104.22999690565406</v>
      </c>
      <c r="K15" s="98">
        <f t="shared" si="1"/>
        <v>3.290052891533398</v>
      </c>
      <c r="L15" s="99">
        <f t="shared" si="0"/>
        <v>15.209190010018956</v>
      </c>
      <c r="M15" s="107"/>
    </row>
    <row r="16" spans="1:13" ht="18.75" x14ac:dyDescent="0.4">
      <c r="A16" s="390"/>
      <c r="B16" s="103">
        <v>111</v>
      </c>
      <c r="C16" s="46" t="s">
        <v>19</v>
      </c>
      <c r="D16" s="54">
        <v>563541.79700000002</v>
      </c>
      <c r="E16" s="54">
        <v>519648.00699999998</v>
      </c>
      <c r="F16" s="38">
        <f t="shared" si="2"/>
        <v>108.44683120279916</v>
      </c>
      <c r="G16" s="99">
        <f t="shared" si="4"/>
        <v>5.6381519109892695</v>
      </c>
      <c r="H16" s="122">
        <v>3608935.3190000001</v>
      </c>
      <c r="I16" s="122">
        <v>3502364.6869999999</v>
      </c>
      <c r="J16" s="97">
        <f t="shared" si="3"/>
        <v>103.04281939558055</v>
      </c>
      <c r="K16" s="98">
        <f t="shared" si="1"/>
        <v>3.2750255382266107</v>
      </c>
      <c r="L16" s="99">
        <f t="shared" si="0"/>
        <v>15.615181409129599</v>
      </c>
      <c r="M16" s="107"/>
    </row>
    <row r="17" spans="1:13" ht="18.75" x14ac:dyDescent="0.4">
      <c r="A17" s="390"/>
      <c r="B17" s="103">
        <v>112</v>
      </c>
      <c r="C17" s="46" t="s">
        <v>20</v>
      </c>
      <c r="D17" s="54">
        <v>58663.468000000001</v>
      </c>
      <c r="E17" s="54">
        <v>69764.951000000001</v>
      </c>
      <c r="F17" s="38">
        <f t="shared" si="2"/>
        <v>84.087306246370048</v>
      </c>
      <c r="G17" s="99">
        <f t="shared" si="4"/>
        <v>0.58691927727493454</v>
      </c>
      <c r="H17" s="122">
        <v>1208134.7690000001</v>
      </c>
      <c r="I17" s="122">
        <v>1292328.828</v>
      </c>
      <c r="J17" s="97">
        <f t="shared" si="3"/>
        <v>93.485090081113626</v>
      </c>
      <c r="K17" s="98">
        <f t="shared" si="1"/>
        <v>1.0963544293143113</v>
      </c>
      <c r="L17" s="99">
        <f t="shared" si="0"/>
        <v>4.85570563030456</v>
      </c>
      <c r="M17" s="107"/>
    </row>
    <row r="18" spans="1:13" ht="18.75" x14ac:dyDescent="0.4">
      <c r="A18" s="390"/>
      <c r="B18" s="103">
        <v>113</v>
      </c>
      <c r="C18" s="46" t="s">
        <v>21</v>
      </c>
      <c r="D18" s="54">
        <v>284734.33600000001</v>
      </c>
      <c r="E18" s="54">
        <v>283457.86099999998</v>
      </c>
      <c r="F18" s="38">
        <f>D18/E18*100</f>
        <v>100.45032266718475</v>
      </c>
      <c r="G18" s="99">
        <f t="shared" si="4"/>
        <v>2.8487247071802568</v>
      </c>
      <c r="H18" s="122">
        <v>2822561.4</v>
      </c>
      <c r="I18" s="122">
        <v>3432767.9840000002</v>
      </c>
      <c r="J18" s="97">
        <f t="shared" si="3"/>
        <v>82.224065627384377</v>
      </c>
      <c r="K18" s="98">
        <f t="shared" si="1"/>
        <v>2.5614093496067598</v>
      </c>
      <c r="L18" s="99">
        <f t="shared" si="0"/>
        <v>10.087799542642369</v>
      </c>
      <c r="M18" s="107"/>
    </row>
    <row r="19" spans="1:13" ht="18.75" x14ac:dyDescent="0.4">
      <c r="A19" s="390"/>
      <c r="B19" s="103">
        <v>116</v>
      </c>
      <c r="C19" s="46" t="s">
        <v>22</v>
      </c>
      <c r="D19" s="54">
        <v>7162.63</v>
      </c>
      <c r="E19" s="54">
        <v>1.5089999999999999</v>
      </c>
      <c r="F19" s="38">
        <f>D19/E19*100</f>
        <v>474660.70245195494</v>
      </c>
      <c r="G19" s="99">
        <f t="shared" si="4"/>
        <v>7.1661048456728882E-2</v>
      </c>
      <c r="H19" s="122">
        <v>263308.48599999998</v>
      </c>
      <c r="I19" s="122">
        <v>342156.57699999999</v>
      </c>
      <c r="J19" s="97">
        <f t="shared" si="3"/>
        <v>76.955553012795079</v>
      </c>
      <c r="K19" s="98">
        <f t="shared" si="1"/>
        <v>0.23894637610760236</v>
      </c>
      <c r="L19" s="99">
        <f t="shared" si="0"/>
        <v>2.7202427497912089</v>
      </c>
      <c r="M19" s="107"/>
    </row>
    <row r="20" spans="1:13" ht="18.75" x14ac:dyDescent="0.4">
      <c r="A20" s="390"/>
      <c r="B20" s="103">
        <v>117</v>
      </c>
      <c r="C20" s="46" t="s">
        <v>23</v>
      </c>
      <c r="D20" s="54">
        <v>218429.05100000001</v>
      </c>
      <c r="E20" s="54">
        <v>180647.99299999999</v>
      </c>
      <c r="F20" s="38">
        <f t="shared" si="2"/>
        <v>120.91418640892402</v>
      </c>
      <c r="G20" s="99">
        <f t="shared" si="4"/>
        <v>2.1853501867426215</v>
      </c>
      <c r="H20" s="122">
        <v>1455592.1610000001</v>
      </c>
      <c r="I20" s="122">
        <v>1425198.0889999999</v>
      </c>
      <c r="J20" s="97">
        <f t="shared" si="3"/>
        <v>102.13262087807922</v>
      </c>
      <c r="K20" s="98">
        <f t="shared" si="1"/>
        <v>1.3209163033263718</v>
      </c>
      <c r="L20" s="99">
        <f t="shared" si="0"/>
        <v>15.006198635333265</v>
      </c>
      <c r="M20" s="107"/>
    </row>
    <row r="21" spans="1:13" ht="18.75" x14ac:dyDescent="0.4">
      <c r="A21" s="390"/>
      <c r="B21" s="103">
        <v>118</v>
      </c>
      <c r="C21" s="46" t="s">
        <v>24</v>
      </c>
      <c r="D21" s="54">
        <v>424600.326</v>
      </c>
      <c r="E21" s="54">
        <v>454482.80200000003</v>
      </c>
      <c r="F21" s="38">
        <f t="shared" si="2"/>
        <v>93.42494900390092</v>
      </c>
      <c r="G21" s="99">
        <f t="shared" si="4"/>
        <v>4.2480631466694323</v>
      </c>
      <c r="H21" s="122">
        <v>3411641.5249999999</v>
      </c>
      <c r="I21" s="122">
        <v>3760567.9079999998</v>
      </c>
      <c r="J21" s="97">
        <f t="shared" si="3"/>
        <v>90.721444432429593</v>
      </c>
      <c r="K21" s="98">
        <f t="shared" si="1"/>
        <v>3.0959859720471146</v>
      </c>
      <c r="L21" s="99">
        <f t="shared" si="0"/>
        <v>12.445631315265457</v>
      </c>
      <c r="M21" s="107"/>
    </row>
    <row r="22" spans="1:13" ht="18.75" x14ac:dyDescent="0.4">
      <c r="A22" s="390"/>
      <c r="B22" s="103">
        <v>120</v>
      </c>
      <c r="C22" s="46" t="s">
        <v>25</v>
      </c>
      <c r="D22" s="54">
        <v>41089.339</v>
      </c>
      <c r="E22" s="54">
        <v>33470.472000000002</v>
      </c>
      <c r="F22" s="38">
        <f>D22/E22*100</f>
        <v>122.76295057924489</v>
      </c>
      <c r="G22" s="99">
        <f t="shared" si="4"/>
        <v>0.41109272894648474</v>
      </c>
      <c r="H22" s="122">
        <v>269248.93099999998</v>
      </c>
      <c r="I22" s="122">
        <v>254395.443</v>
      </c>
      <c r="J22" s="97">
        <f t="shared" si="3"/>
        <v>105.83873980792966</v>
      </c>
      <c r="K22" s="98">
        <f t="shared" si="1"/>
        <v>0.24433719288977215</v>
      </c>
      <c r="L22" s="99">
        <f t="shared" si="0"/>
        <v>15.260725027725366</v>
      </c>
      <c r="M22" s="107"/>
    </row>
    <row r="23" spans="1:13" ht="18.75" x14ac:dyDescent="0.4">
      <c r="A23" s="390"/>
      <c r="B23" s="103">
        <v>121</v>
      </c>
      <c r="C23" s="46" t="s">
        <v>26</v>
      </c>
      <c r="D23" s="54">
        <v>2856.7669999999998</v>
      </c>
      <c r="E23" s="54">
        <v>2574.4479999999999</v>
      </c>
      <c r="F23" s="38">
        <f t="shared" si="2"/>
        <v>110.96619547180599</v>
      </c>
      <c r="G23" s="99">
        <f t="shared" si="4"/>
        <v>2.8581529189220158E-2</v>
      </c>
      <c r="H23" s="122">
        <v>23045.002</v>
      </c>
      <c r="I23" s="122">
        <v>24821.508999999998</v>
      </c>
      <c r="J23" s="97">
        <f t="shared" si="3"/>
        <v>92.842872687554973</v>
      </c>
      <c r="K23" s="98">
        <f t="shared" si="1"/>
        <v>2.0912807630865528E-2</v>
      </c>
      <c r="L23" s="99">
        <f t="shared" si="0"/>
        <v>12.396471043916593</v>
      </c>
      <c r="M23" s="107"/>
    </row>
    <row r="24" spans="1:13" ht="18.75" x14ac:dyDescent="0.4">
      <c r="A24" s="390"/>
      <c r="B24" s="103">
        <v>122</v>
      </c>
      <c r="C24" s="46" t="s">
        <v>27</v>
      </c>
      <c r="D24" s="54">
        <v>40958.025999999998</v>
      </c>
      <c r="E24" s="54">
        <v>38207.690999999999</v>
      </c>
      <c r="F24" s="38">
        <f t="shared" si="2"/>
        <v>107.19838055641728</v>
      </c>
      <c r="G24" s="99">
        <f t="shared" si="4"/>
        <v>0.40977896190058138</v>
      </c>
      <c r="H24" s="122">
        <v>216801.663</v>
      </c>
      <c r="I24" s="122">
        <v>188292.883</v>
      </c>
      <c r="J24" s="97">
        <f t="shared" si="3"/>
        <v>115.14065722813325</v>
      </c>
      <c r="K24" s="98">
        <f t="shared" si="1"/>
        <v>0.19674250722003564</v>
      </c>
      <c r="L24" s="99">
        <f t="shared" si="0"/>
        <v>18.891933499606044</v>
      </c>
      <c r="M24" s="107"/>
    </row>
    <row r="25" spans="1:13" ht="18.75" x14ac:dyDescent="0.4">
      <c r="A25" s="390"/>
      <c r="B25" s="103">
        <v>123</v>
      </c>
      <c r="C25" s="46" t="s">
        <v>28</v>
      </c>
      <c r="D25" s="54">
        <v>109123.23299999999</v>
      </c>
      <c r="E25" s="54">
        <v>100206.819</v>
      </c>
      <c r="F25" s="38">
        <f t="shared" si="2"/>
        <v>108.8980112221704</v>
      </c>
      <c r="G25" s="99">
        <f t="shared" si="4"/>
        <v>1.091761725479037</v>
      </c>
      <c r="H25" s="122">
        <v>789411.52099999995</v>
      </c>
      <c r="I25" s="122">
        <v>852660.83499999996</v>
      </c>
      <c r="J25" s="97">
        <f t="shared" si="3"/>
        <v>92.582125107223902</v>
      </c>
      <c r="K25" s="98">
        <f t="shared" si="1"/>
        <v>0.71637274235263515</v>
      </c>
      <c r="L25" s="99">
        <f t="shared" si="0"/>
        <v>13.823364632652732</v>
      </c>
      <c r="M25" s="107"/>
    </row>
    <row r="26" spans="1:13" ht="18.75" x14ac:dyDescent="0.4">
      <c r="A26" s="390"/>
      <c r="B26" s="103">
        <v>124</v>
      </c>
      <c r="C26" s="46" t="s">
        <v>29</v>
      </c>
      <c r="D26" s="54">
        <v>2985.8020000000001</v>
      </c>
      <c r="E26" s="54">
        <v>3046.2359999999999</v>
      </c>
      <c r="F26" s="38">
        <f t="shared" si="2"/>
        <v>98.016109060493022</v>
      </c>
      <c r="G26" s="99">
        <f t="shared" si="4"/>
        <v>2.9872505183738098E-2</v>
      </c>
      <c r="H26" s="122">
        <v>33737.411</v>
      </c>
      <c r="I26" s="122">
        <v>40634.502999999997</v>
      </c>
      <c r="J26" s="97">
        <f t="shared" si="3"/>
        <v>83.026513207261331</v>
      </c>
      <c r="K26" s="98">
        <f t="shared" si="1"/>
        <v>3.0615922107815243E-2</v>
      </c>
      <c r="L26" s="99">
        <f t="shared" si="0"/>
        <v>8.850121901766558</v>
      </c>
      <c r="M26" s="107"/>
    </row>
    <row r="27" spans="1:13" ht="18.75" x14ac:dyDescent="0.4">
      <c r="A27" s="390"/>
      <c r="B27" s="103">
        <v>125</v>
      </c>
      <c r="C27" s="46" t="s">
        <v>30</v>
      </c>
      <c r="D27" s="54">
        <v>4389.68</v>
      </c>
      <c r="E27" s="54">
        <v>5762.4859999999999</v>
      </c>
      <c r="F27" s="38">
        <f t="shared" si="2"/>
        <v>76.176844507735026</v>
      </c>
      <c r="G27" s="99">
        <f t="shared" si="4"/>
        <v>4.3918095893482376E-2</v>
      </c>
      <c r="H27" s="122">
        <v>34724.500999999997</v>
      </c>
      <c r="I27" s="122">
        <v>38289.533000000003</v>
      </c>
      <c r="J27" s="97">
        <f t="shared" si="3"/>
        <v>90.689277928774942</v>
      </c>
      <c r="K27" s="98">
        <f t="shared" si="1"/>
        <v>3.1511683509109586E-2</v>
      </c>
      <c r="L27" s="99">
        <f t="shared" si="0"/>
        <v>12.641448756887828</v>
      </c>
      <c r="M27" s="107"/>
    </row>
    <row r="28" spans="1:13" ht="18.75" x14ac:dyDescent="0.4">
      <c r="A28" s="390"/>
      <c r="B28" s="103">
        <v>126</v>
      </c>
      <c r="C28" s="46" t="s">
        <v>31</v>
      </c>
      <c r="D28" s="54">
        <v>0</v>
      </c>
      <c r="E28" s="54">
        <v>1.1890000000000001</v>
      </c>
      <c r="F28" s="38" t="s">
        <v>304</v>
      </c>
      <c r="G28" s="99">
        <f t="shared" si="4"/>
        <v>0</v>
      </c>
      <c r="H28" s="122">
        <v>427.86399999999998</v>
      </c>
      <c r="I28" s="122">
        <v>432.47899999999998</v>
      </c>
      <c r="J28" s="97">
        <f t="shared" si="3"/>
        <v>98.93289616374436</v>
      </c>
      <c r="K28" s="98">
        <f t="shared" si="1"/>
        <v>3.8827670851027249E-4</v>
      </c>
      <c r="L28" s="99">
        <f t="shared" si="0"/>
        <v>0</v>
      </c>
      <c r="M28" s="107"/>
    </row>
    <row r="29" spans="1:13" ht="18.75" x14ac:dyDescent="0.4">
      <c r="A29" s="390"/>
      <c r="B29" s="103">
        <v>127</v>
      </c>
      <c r="C29" s="46" t="s">
        <v>32</v>
      </c>
      <c r="D29" s="54">
        <v>24186.559000000001</v>
      </c>
      <c r="E29" s="54">
        <v>21684.895</v>
      </c>
      <c r="F29" s="38">
        <f t="shared" si="2"/>
        <v>111.53643584624228</v>
      </c>
      <c r="G29" s="99">
        <f t="shared" si="4"/>
        <v>0.2419829275699753</v>
      </c>
      <c r="H29" s="122">
        <v>221404.236</v>
      </c>
      <c r="I29" s="122">
        <v>224135.30100000001</v>
      </c>
      <c r="J29" s="97">
        <f t="shared" si="3"/>
        <v>98.781510548398614</v>
      </c>
      <c r="K29" s="98">
        <f t="shared" si="1"/>
        <v>0.20091923602899892</v>
      </c>
      <c r="L29" s="99">
        <f t="shared" si="0"/>
        <v>10.92416271565825</v>
      </c>
      <c r="M29" s="107"/>
    </row>
    <row r="30" spans="1:13" ht="18.75" x14ac:dyDescent="0.4">
      <c r="A30" s="390"/>
      <c r="B30" s="103">
        <v>128</v>
      </c>
      <c r="C30" s="46" t="s">
        <v>33</v>
      </c>
      <c r="D30" s="54">
        <v>2517.2339999999999</v>
      </c>
      <c r="E30" s="54">
        <v>4495.5420000000004</v>
      </c>
      <c r="F30" s="38">
        <f t="shared" si="2"/>
        <v>55.994004727349889</v>
      </c>
      <c r="G30" s="99">
        <f t="shared" si="4"/>
        <v>2.5184551994298948E-2</v>
      </c>
      <c r="H30" s="122">
        <v>3324.7260000000001</v>
      </c>
      <c r="I30" s="122">
        <v>9471.0329999999994</v>
      </c>
      <c r="J30" s="97">
        <f t="shared" si="3"/>
        <v>35.104153897468208</v>
      </c>
      <c r="K30" s="98">
        <f t="shared" si="1"/>
        <v>3.0171121383863199E-3</v>
      </c>
      <c r="L30" s="99">
        <f t="shared" si="0"/>
        <v>75.712524881749658</v>
      </c>
      <c r="M30" s="107"/>
    </row>
    <row r="31" spans="1:13" ht="18.75" x14ac:dyDescent="0.4">
      <c r="A31" s="390"/>
      <c r="B31" s="103">
        <v>129</v>
      </c>
      <c r="C31" s="46" t="s">
        <v>34</v>
      </c>
      <c r="D31" s="54">
        <v>142.85900000000001</v>
      </c>
      <c r="E31" s="54">
        <v>212.72499999999999</v>
      </c>
      <c r="F31" s="38">
        <f t="shared" si="2"/>
        <v>67.15665765659891</v>
      </c>
      <c r="G31" s="99">
        <f t="shared" si="4"/>
        <v>1.4292830596414768E-3</v>
      </c>
      <c r="H31" s="122">
        <v>1817.403</v>
      </c>
      <c r="I31" s="122">
        <v>2736.1590000000001</v>
      </c>
      <c r="J31" s="97">
        <f t="shared" si="3"/>
        <v>66.421688213294615</v>
      </c>
      <c r="K31" s="98">
        <f t="shared" si="1"/>
        <v>1.6492512921785774E-3</v>
      </c>
      <c r="L31" s="99">
        <f t="shared" si="0"/>
        <v>7.8606120931901184</v>
      </c>
      <c r="M31" s="107"/>
    </row>
    <row r="32" spans="1:13" ht="18.75" x14ac:dyDescent="0.4">
      <c r="A32" s="390"/>
      <c r="B32" s="103">
        <v>130</v>
      </c>
      <c r="C32" s="46" t="s">
        <v>35</v>
      </c>
      <c r="D32" s="54">
        <v>86.599000000000004</v>
      </c>
      <c r="E32" s="54">
        <v>0</v>
      </c>
      <c r="F32" s="38" t="s">
        <v>289</v>
      </c>
      <c r="G32" s="99">
        <f t="shared" si="4"/>
        <v>8.6641012244165411E-4</v>
      </c>
      <c r="H32" s="122">
        <v>200.46799999999999</v>
      </c>
      <c r="I32" s="122">
        <v>51.212000000000003</v>
      </c>
      <c r="J32" s="97">
        <f t="shared" si="3"/>
        <v>391.44731703506983</v>
      </c>
      <c r="K32" s="98">
        <f t="shared" si="1"/>
        <v>1.8192008489061317E-4</v>
      </c>
      <c r="L32" s="99">
        <f t="shared" si="0"/>
        <v>43.198415707245054</v>
      </c>
      <c r="M32" s="107"/>
    </row>
    <row r="33" spans="1:13" ht="18.75" x14ac:dyDescent="0.4">
      <c r="A33" s="390"/>
      <c r="B33" s="103">
        <v>131</v>
      </c>
      <c r="C33" s="46" t="s">
        <v>36</v>
      </c>
      <c r="D33" s="54">
        <v>27.55</v>
      </c>
      <c r="E33" s="54">
        <v>14.194000000000001</v>
      </c>
      <c r="F33" s="38">
        <f t="shared" si="2"/>
        <v>194.09609694237</v>
      </c>
      <c r="G33" s="99">
        <f t="shared" si="4"/>
        <v>2.756336548143462E-4</v>
      </c>
      <c r="H33" s="122">
        <v>1839.82</v>
      </c>
      <c r="I33" s="122">
        <v>1430.278</v>
      </c>
      <c r="J33" s="97">
        <f t="shared" si="3"/>
        <v>128.63373414119494</v>
      </c>
      <c r="K33" s="98">
        <f t="shared" si="1"/>
        <v>1.6695942024834284E-3</v>
      </c>
      <c r="L33" s="99">
        <f t="shared" si="0"/>
        <v>1.4974290963246406</v>
      </c>
      <c r="M33" s="107"/>
    </row>
    <row r="34" spans="1:13" ht="18.75" x14ac:dyDescent="0.4">
      <c r="A34" s="390"/>
      <c r="B34" s="103">
        <v>132</v>
      </c>
      <c r="C34" s="46" t="s">
        <v>37</v>
      </c>
      <c r="D34" s="54">
        <v>0.68300000000000005</v>
      </c>
      <c r="E34" s="54">
        <v>12.352</v>
      </c>
      <c r="F34" s="38">
        <f t="shared" si="2"/>
        <v>5.5294689119170988</v>
      </c>
      <c r="G34" s="99">
        <f t="shared" si="4"/>
        <v>6.8333134750707249E-6</v>
      </c>
      <c r="H34" s="122">
        <v>120.509</v>
      </c>
      <c r="I34" s="122">
        <v>60.625999999999998</v>
      </c>
      <c r="J34" s="97">
        <f t="shared" si="3"/>
        <v>198.77445320489559</v>
      </c>
      <c r="K34" s="98">
        <f t="shared" si="1"/>
        <v>1.0935913716943803E-4</v>
      </c>
      <c r="L34" s="99">
        <f t="shared" si="0"/>
        <v>0.56676264843289714</v>
      </c>
      <c r="M34" s="107"/>
    </row>
    <row r="35" spans="1:13" ht="18.75" x14ac:dyDescent="0.4">
      <c r="A35" s="390"/>
      <c r="B35" s="14"/>
      <c r="C35" s="15" t="s">
        <v>38</v>
      </c>
      <c r="D35" s="55">
        <f>D15+D16+D17+D18+D19+D20+D21+D22+D23+D24</f>
        <v>2193444.1340000001</v>
      </c>
      <c r="E35" s="63">
        <f>E15+E16+E17+E18+E19+E20+E21+E22+E23+E24</f>
        <v>2072789.4770000002</v>
      </c>
      <c r="F35" s="33">
        <f t="shared" si="2"/>
        <v>105.82088332359861</v>
      </c>
      <c r="G35" s="32">
        <f t="shared" si="4"/>
        <v>21.945082514900495</v>
      </c>
      <c r="H35" s="155">
        <f>H15+H16+H17+H18+H19+H20+H21+H22+H23+H24</f>
        <v>16904764.063000001</v>
      </c>
      <c r="I35" s="126">
        <f>I15+I16+I17+I18+I19+I20+I21+I22+I23+I24</f>
        <v>17701254.182999998</v>
      </c>
      <c r="J35" s="33">
        <f t="shared" si="3"/>
        <v>95.500374652746729</v>
      </c>
      <c r="K35" s="31">
        <f t="shared" si="1"/>
        <v>15.340683367902844</v>
      </c>
      <c r="L35" s="32">
        <f t="shared" si="0"/>
        <v>12.975301671325076</v>
      </c>
      <c r="M35" s="107"/>
    </row>
    <row r="36" spans="1:13" ht="18.75" x14ac:dyDescent="0.4">
      <c r="A36" s="27"/>
      <c r="B36" s="14"/>
      <c r="C36" s="15" t="s">
        <v>278</v>
      </c>
      <c r="D36" s="55">
        <f>D37-D35</f>
        <v>3392455.5180000006</v>
      </c>
      <c r="E36" s="63">
        <f>E37-E35</f>
        <v>3256044.4349999987</v>
      </c>
      <c r="F36" s="33">
        <f t="shared" si="2"/>
        <v>104.18947240196377</v>
      </c>
      <c r="G36" s="32">
        <f t="shared" si="4"/>
        <v>33.941013184081172</v>
      </c>
      <c r="H36" s="155">
        <f>H37-H35</f>
        <v>35080753.596999995</v>
      </c>
      <c r="I36" s="126">
        <f>I37-I35</f>
        <v>35665785.615000002</v>
      </c>
      <c r="J36" s="33">
        <f t="shared" si="3"/>
        <v>98.359682794274534</v>
      </c>
      <c r="K36" s="31">
        <f t="shared" si="1"/>
        <v>31.834974521584108</v>
      </c>
      <c r="L36" s="32">
        <f t="shared" si="0"/>
        <v>9.670418021721499</v>
      </c>
      <c r="M36" s="107"/>
    </row>
    <row r="37" spans="1:13" ht="19.5" thickBot="1" x14ac:dyDescent="0.45">
      <c r="A37" s="20" t="s">
        <v>40</v>
      </c>
      <c r="B37" s="21" t="s">
        <v>41</v>
      </c>
      <c r="C37" s="22"/>
      <c r="D37" s="66">
        <f>SUM(D9:D34)</f>
        <v>5585899.6520000007</v>
      </c>
      <c r="E37" s="64">
        <f>SUM(E9:E34)</f>
        <v>5328833.9119999986</v>
      </c>
      <c r="F37" s="36">
        <f t="shared" si="2"/>
        <v>104.8240523957993</v>
      </c>
      <c r="G37" s="35">
        <f t="shared" si="4"/>
        <v>55.886095698981663</v>
      </c>
      <c r="H37" s="156">
        <f>SUM(H9:H34)</f>
        <v>51985517.659999996</v>
      </c>
      <c r="I37" s="130">
        <f>SUM(I9:I34)</f>
        <v>53367039.798</v>
      </c>
      <c r="J37" s="36">
        <f t="shared" si="3"/>
        <v>97.411282051188877</v>
      </c>
      <c r="K37" s="34">
        <f t="shared" si="1"/>
        <v>47.175657889486949</v>
      </c>
      <c r="L37" s="35">
        <f t="shared" si="0"/>
        <v>10.745107298023587</v>
      </c>
      <c r="M37" s="107"/>
    </row>
    <row r="38" spans="1:13" ht="18.75" x14ac:dyDescent="0.4">
      <c r="A38" s="391" t="s">
        <v>42</v>
      </c>
      <c r="B38" s="90">
        <v>601</v>
      </c>
      <c r="C38" s="104" t="s">
        <v>43</v>
      </c>
      <c r="D38" s="56">
        <v>528292.32900000003</v>
      </c>
      <c r="E38" s="56">
        <v>730220.53099999996</v>
      </c>
      <c r="F38" s="38">
        <f t="shared" si="2"/>
        <v>72.346956374470935</v>
      </c>
      <c r="G38" s="95">
        <f t="shared" si="4"/>
        <v>5.2854862233267887</v>
      </c>
      <c r="H38" s="133">
        <v>9091610.4179999996</v>
      </c>
      <c r="I38" s="133">
        <v>11611777.477</v>
      </c>
      <c r="J38" s="93">
        <f t="shared" si="3"/>
        <v>78.296457506253319</v>
      </c>
      <c r="K38" s="94">
        <f t="shared" si="1"/>
        <v>8.2504266967044266</v>
      </c>
      <c r="L38" s="95">
        <f t="shared" si="0"/>
        <v>5.8107673416588765</v>
      </c>
      <c r="M38" s="107"/>
    </row>
    <row r="39" spans="1:13" ht="18.75" x14ac:dyDescent="0.4">
      <c r="A39" s="390"/>
      <c r="B39" s="103">
        <v>602</v>
      </c>
      <c r="C39" s="104" t="s">
        <v>44</v>
      </c>
      <c r="D39" s="49">
        <v>23334.767</v>
      </c>
      <c r="E39" s="49">
        <v>37691.553</v>
      </c>
      <c r="F39" s="38">
        <f t="shared" si="2"/>
        <v>61.909805096117957</v>
      </c>
      <c r="G39" s="99">
        <f t="shared" si="4"/>
        <v>0.23346087522508879</v>
      </c>
      <c r="H39" s="122">
        <v>448577.88900000002</v>
      </c>
      <c r="I39" s="122">
        <v>601324.78599999996</v>
      </c>
      <c r="J39" s="93">
        <f>H39/I39*100</f>
        <v>74.598270259892473</v>
      </c>
      <c r="K39" s="98">
        <f t="shared" si="1"/>
        <v>0.40707408487605035</v>
      </c>
      <c r="L39" s="99">
        <f t="shared" si="0"/>
        <v>5.2019432014403186</v>
      </c>
      <c r="M39" s="107"/>
    </row>
    <row r="40" spans="1:13" ht="18.75" x14ac:dyDescent="0.4">
      <c r="A40" s="390"/>
      <c r="B40" s="103">
        <v>605</v>
      </c>
      <c r="C40" s="46" t="s">
        <v>45</v>
      </c>
      <c r="D40" s="53"/>
      <c r="E40" s="53"/>
      <c r="F40" s="38"/>
      <c r="G40" s="99"/>
      <c r="H40" s="122">
        <v>17.797999999999998</v>
      </c>
      <c r="I40" s="122">
        <v>7.1260000000000003</v>
      </c>
      <c r="J40" s="93">
        <f t="shared" si="3"/>
        <v>249.76143699129943</v>
      </c>
      <c r="K40" s="98">
        <f t="shared" si="1"/>
        <v>1.6151274372384284E-5</v>
      </c>
      <c r="L40" s="99">
        <v>0</v>
      </c>
      <c r="M40" s="107"/>
    </row>
    <row r="41" spans="1:13" ht="18.75" x14ac:dyDescent="0.4">
      <c r="A41" s="390"/>
      <c r="B41" s="103">
        <v>606</v>
      </c>
      <c r="C41" s="46" t="s">
        <v>46</v>
      </c>
      <c r="D41" s="49">
        <v>35166.559999999998</v>
      </c>
      <c r="E41" s="49">
        <v>36872.483</v>
      </c>
      <c r="F41" s="38">
        <f t="shared" si="2"/>
        <v>95.373452338428095</v>
      </c>
      <c r="G41" s="99">
        <f t="shared" si="4"/>
        <v>0.35183620544638816</v>
      </c>
      <c r="H41" s="122">
        <v>374697.11499999999</v>
      </c>
      <c r="I41" s="122">
        <v>394441.91200000001</v>
      </c>
      <c r="J41" s="93">
        <f t="shared" si="3"/>
        <v>94.994244678542174</v>
      </c>
      <c r="K41" s="98">
        <f t="shared" si="1"/>
        <v>0.34002898701572243</v>
      </c>
      <c r="L41" s="99">
        <f t="shared" si="0"/>
        <v>9.3853298016452555</v>
      </c>
      <c r="M41" s="107"/>
    </row>
    <row r="42" spans="1:13" ht="18.75" x14ac:dyDescent="0.4">
      <c r="A42" s="390"/>
      <c r="B42" s="103">
        <v>607</v>
      </c>
      <c r="C42" s="46" t="s">
        <v>279</v>
      </c>
      <c r="D42" s="53">
        <v>0.82499999999999996</v>
      </c>
      <c r="E42" s="53">
        <v>3.6150000000000002</v>
      </c>
      <c r="F42" s="38">
        <f t="shared" si="2"/>
        <v>22.821576763485474</v>
      </c>
      <c r="G42" s="99">
        <f t="shared" si="4"/>
        <v>8.2540023673987517E-6</v>
      </c>
      <c r="H42" s="122">
        <v>1409.6679999999999</v>
      </c>
      <c r="I42" s="122">
        <v>1545.028</v>
      </c>
      <c r="J42" s="93">
        <f t="shared" si="3"/>
        <v>91.238993726974513</v>
      </c>
      <c r="K42" s="98">
        <f t="shared" si="1"/>
        <v>1.2792411867608839E-3</v>
      </c>
      <c r="L42" s="99">
        <f>D42/H42*100</f>
        <v>5.852441851556537E-2</v>
      </c>
      <c r="M42" s="107"/>
    </row>
    <row r="43" spans="1:13" ht="18.75" x14ac:dyDescent="0.4">
      <c r="A43" s="390"/>
      <c r="B43" s="103">
        <v>608</v>
      </c>
      <c r="C43" s="46" t="s">
        <v>48</v>
      </c>
      <c r="D43" s="53"/>
      <c r="E43" s="53"/>
      <c r="F43" s="38"/>
      <c r="G43" s="99"/>
      <c r="H43" s="122">
        <v>3.1989999999999998</v>
      </c>
      <c r="I43" s="122">
        <v>6.3579999999999997</v>
      </c>
      <c r="J43" s="93">
        <f t="shared" si="3"/>
        <v>50.314564328405162</v>
      </c>
      <c r="K43" s="98">
        <f t="shared" si="1"/>
        <v>2.9030186940812078E-6</v>
      </c>
      <c r="L43" s="99">
        <f t="shared" si="0"/>
        <v>0</v>
      </c>
      <c r="M43" s="107"/>
    </row>
    <row r="44" spans="1:13" ht="18.75" x14ac:dyDescent="0.4">
      <c r="A44" s="390"/>
      <c r="B44" s="103">
        <v>609</v>
      </c>
      <c r="C44" s="46" t="s">
        <v>49</v>
      </c>
      <c r="D44" s="53"/>
      <c r="E44" s="53"/>
      <c r="F44" s="38"/>
      <c r="G44" s="99"/>
      <c r="H44" s="122">
        <v>1.9139999999999999</v>
      </c>
      <c r="I44" s="122">
        <v>1.778</v>
      </c>
      <c r="J44" s="93">
        <f t="shared" si="3"/>
        <v>107.6490438695163</v>
      </c>
      <c r="K44" s="98">
        <f t="shared" si="1"/>
        <v>1.7369108410351456E-6</v>
      </c>
      <c r="L44" s="99">
        <f t="shared" si="0"/>
        <v>0</v>
      </c>
      <c r="M44" s="107"/>
    </row>
    <row r="45" spans="1:13" ht="18.75" x14ac:dyDescent="0.4">
      <c r="A45" s="390"/>
      <c r="B45" s="103">
        <v>610</v>
      </c>
      <c r="C45" s="46" t="s">
        <v>50</v>
      </c>
      <c r="D45" s="49">
        <v>14.166</v>
      </c>
      <c r="E45" s="49">
        <v>15.663</v>
      </c>
      <c r="F45" s="38">
        <f t="shared" si="2"/>
        <v>90.442443976249763</v>
      </c>
      <c r="G45" s="99">
        <f t="shared" si="4"/>
        <v>1.4172872428675241E-4</v>
      </c>
      <c r="H45" s="122">
        <v>26.885000000000002</v>
      </c>
      <c r="I45" s="122">
        <v>40.921999999999997</v>
      </c>
      <c r="J45" s="93">
        <f t="shared" si="3"/>
        <v>65.698157470309383</v>
      </c>
      <c r="K45" s="98">
        <f t="shared" si="1"/>
        <v>2.4397517221123248E-5</v>
      </c>
      <c r="L45" s="99">
        <f t="shared" si="0"/>
        <v>52.691091686814204</v>
      </c>
      <c r="M45" s="107"/>
    </row>
    <row r="46" spans="1:13" ht="18.75" x14ac:dyDescent="0.4">
      <c r="A46" s="390"/>
      <c r="B46" s="103">
        <v>611</v>
      </c>
      <c r="C46" s="46" t="s">
        <v>51</v>
      </c>
      <c r="D46" s="53">
        <v>16.619</v>
      </c>
      <c r="E46" s="53">
        <v>13.592000000000001</v>
      </c>
      <c r="F46" s="38">
        <f t="shared" si="2"/>
        <v>122.27045320776928</v>
      </c>
      <c r="G46" s="99">
        <f t="shared" si="4"/>
        <v>1.6627062465915136E-4</v>
      </c>
      <c r="H46" s="122">
        <v>5206.9470000000001</v>
      </c>
      <c r="I46" s="122">
        <v>7814.857</v>
      </c>
      <c r="J46" s="93">
        <f t="shared" si="3"/>
        <v>66.628819951535903</v>
      </c>
      <c r="K46" s="98">
        <f t="shared" si="1"/>
        <v>4.725184270112555E-3</v>
      </c>
      <c r="L46" s="99">
        <f t="shared" si="0"/>
        <v>0.31916975532879438</v>
      </c>
      <c r="M46" s="107"/>
    </row>
    <row r="47" spans="1:13" ht="18.75" x14ac:dyDescent="0.4">
      <c r="A47" s="390"/>
      <c r="B47" s="103">
        <v>612</v>
      </c>
      <c r="C47" s="46" t="s">
        <v>52</v>
      </c>
      <c r="D47" s="52">
        <v>1462.3689999999999</v>
      </c>
      <c r="E47" s="52">
        <v>3018.549</v>
      </c>
      <c r="F47" s="38">
        <f t="shared" si="2"/>
        <v>48.44609115174211</v>
      </c>
      <c r="G47" s="99">
        <f>D47/$D$7*100</f>
        <v>1.4630784470315811E-2</v>
      </c>
      <c r="H47" s="122">
        <v>2741.1640000000002</v>
      </c>
      <c r="I47" s="122">
        <v>4821.7179999999998</v>
      </c>
      <c r="J47" s="93">
        <f t="shared" si="3"/>
        <v>56.850359145848017</v>
      </c>
      <c r="K47" s="98">
        <f t="shared" si="1"/>
        <v>2.4875430870717162E-3</v>
      </c>
      <c r="L47" s="99">
        <f t="shared" si="0"/>
        <v>53.348468023073401</v>
      </c>
      <c r="M47" s="107"/>
    </row>
    <row r="48" spans="1:13" ht="18.75" x14ac:dyDescent="0.4">
      <c r="A48" s="390"/>
      <c r="B48" s="103">
        <v>613</v>
      </c>
      <c r="C48" s="46" t="s">
        <v>53</v>
      </c>
      <c r="D48" s="53"/>
      <c r="E48" s="53"/>
      <c r="F48" s="38"/>
      <c r="G48" s="99"/>
      <c r="H48" s="122">
        <v>198.84</v>
      </c>
      <c r="I48" s="122">
        <v>214.28299999999999</v>
      </c>
      <c r="J48" s="93">
        <f t="shared" si="3"/>
        <v>92.793175380221498</v>
      </c>
      <c r="K48" s="98">
        <f t="shared" si="1"/>
        <v>1.8044271245111203E-4</v>
      </c>
      <c r="L48" s="99">
        <f t="shared" si="0"/>
        <v>0</v>
      </c>
      <c r="M48" s="107"/>
    </row>
    <row r="49" spans="1:13" ht="18.75" x14ac:dyDescent="0.4">
      <c r="A49" s="390"/>
      <c r="B49" s="103">
        <v>614</v>
      </c>
      <c r="C49" s="46" t="s">
        <v>54</v>
      </c>
      <c r="D49" s="53"/>
      <c r="E49" s="53"/>
      <c r="F49" s="38"/>
      <c r="G49" s="99"/>
      <c r="H49" s="122">
        <v>28.097999999999999</v>
      </c>
      <c r="I49" s="122">
        <v>64.918000000000006</v>
      </c>
      <c r="J49" s="93">
        <f t="shared" si="3"/>
        <v>43.282294587017461</v>
      </c>
      <c r="K49" s="98">
        <f t="shared" si="1"/>
        <v>2.5498286735321591E-5</v>
      </c>
      <c r="L49" s="99">
        <f t="shared" si="0"/>
        <v>0</v>
      </c>
      <c r="M49" s="107"/>
    </row>
    <row r="50" spans="1:13" ht="18.75" x14ac:dyDescent="0.4">
      <c r="A50" s="390"/>
      <c r="B50" s="103">
        <v>615</v>
      </c>
      <c r="C50" s="46" t="s">
        <v>55</v>
      </c>
      <c r="D50" s="53">
        <v>2.6309999999999998</v>
      </c>
      <c r="E50" s="53">
        <v>0</v>
      </c>
      <c r="F50" s="38" t="s">
        <v>296</v>
      </c>
      <c r="G50" s="99">
        <f>D50/$D$7*100</f>
        <v>2.6322763913486202E-5</v>
      </c>
      <c r="H50" s="122">
        <v>701.88400000000001</v>
      </c>
      <c r="I50" s="122">
        <v>1603.2270000000001</v>
      </c>
      <c r="J50" s="93">
        <f t="shared" si="3"/>
        <v>43.779452317107932</v>
      </c>
      <c r="K50" s="98">
        <f t="shared" si="1"/>
        <v>6.369435364415425E-4</v>
      </c>
      <c r="L50" s="99">
        <f t="shared" si="0"/>
        <v>0.37484826552535738</v>
      </c>
      <c r="M50" s="107"/>
    </row>
    <row r="51" spans="1:13" ht="18.75" x14ac:dyDescent="0.4">
      <c r="A51" s="390"/>
      <c r="B51" s="103">
        <v>616</v>
      </c>
      <c r="C51" s="46" t="s">
        <v>291</v>
      </c>
      <c r="D51" s="53"/>
      <c r="E51" s="53"/>
      <c r="F51" s="38"/>
      <c r="G51" s="99"/>
      <c r="H51" s="122">
        <v>1.25</v>
      </c>
      <c r="I51" s="122">
        <v>0</v>
      </c>
      <c r="J51" s="93" t="s">
        <v>296</v>
      </c>
      <c r="K51" s="98">
        <f t="shared" si="1"/>
        <v>1.1343461605506439E-6</v>
      </c>
      <c r="L51" s="99">
        <f t="shared" si="0"/>
        <v>0</v>
      </c>
      <c r="M51" s="107"/>
    </row>
    <row r="52" spans="1:13" ht="18.75" x14ac:dyDescent="0.4">
      <c r="A52" s="390"/>
      <c r="B52" s="103">
        <v>617</v>
      </c>
      <c r="C52" s="46" t="s">
        <v>56</v>
      </c>
      <c r="D52" s="53"/>
      <c r="E52" s="53"/>
      <c r="F52" s="38"/>
      <c r="G52" s="99"/>
      <c r="H52" s="122">
        <v>367.55399999999997</v>
      </c>
      <c r="I52" s="122">
        <v>477.35700000000003</v>
      </c>
      <c r="J52" s="93">
        <f t="shared" si="3"/>
        <v>76.997718688528707</v>
      </c>
      <c r="K52" s="98">
        <f t="shared" si="1"/>
        <v>3.3354677495602502E-4</v>
      </c>
      <c r="L52" s="99">
        <f t="shared" si="0"/>
        <v>0</v>
      </c>
      <c r="M52" s="107"/>
    </row>
    <row r="53" spans="1:13" ht="18.75" x14ac:dyDescent="0.4">
      <c r="A53" s="390"/>
      <c r="B53" s="103">
        <v>618</v>
      </c>
      <c r="C53" s="46" t="s">
        <v>57</v>
      </c>
      <c r="D53" s="49">
        <v>26.657</v>
      </c>
      <c r="E53" s="49">
        <v>82.593000000000004</v>
      </c>
      <c r="F53" s="38">
        <f t="shared" si="2"/>
        <v>32.275132275132272</v>
      </c>
      <c r="G53" s="99">
        <f t="shared" si="4"/>
        <v>2.6669932255484673E-4</v>
      </c>
      <c r="H53" s="122">
        <v>25032.393</v>
      </c>
      <c r="I53" s="122">
        <v>48458.163999999997</v>
      </c>
      <c r="J53" s="93">
        <f t="shared" si="3"/>
        <v>51.65774130443738</v>
      </c>
      <c r="K53" s="98">
        <f t="shared" si="1"/>
        <v>2.2716319111155851E-2</v>
      </c>
      <c r="L53" s="99">
        <f t="shared" si="0"/>
        <v>0.10649001875290148</v>
      </c>
      <c r="M53" s="107"/>
    </row>
    <row r="54" spans="1:13" ht="18.75" x14ac:dyDescent="0.4">
      <c r="A54" s="390"/>
      <c r="B54" s="103">
        <v>619</v>
      </c>
      <c r="C54" s="46" t="s">
        <v>58</v>
      </c>
      <c r="D54" s="53">
        <v>4.3179999999999996</v>
      </c>
      <c r="E54" s="53">
        <v>0.35099999999999998</v>
      </c>
      <c r="F54" s="38">
        <f t="shared" si="2"/>
        <v>1230.1994301994303</v>
      </c>
      <c r="G54" s="99">
        <f t="shared" si="4"/>
        <v>4.3200948148397346E-5</v>
      </c>
      <c r="H54" s="122">
        <v>13355.152</v>
      </c>
      <c r="I54" s="122">
        <v>5522.348</v>
      </c>
      <c r="J54" s="97">
        <f t="shared" si="3"/>
        <v>241.83829052424804</v>
      </c>
      <c r="K54" s="98">
        <f t="shared" si="1"/>
        <v>1.2119492315816202E-2</v>
      </c>
      <c r="L54" s="99">
        <f t="shared" si="0"/>
        <v>3.2332091765035695E-2</v>
      </c>
      <c r="M54" s="107"/>
    </row>
    <row r="55" spans="1:13" ht="18.75" x14ac:dyDescent="0.4">
      <c r="A55" s="390"/>
      <c r="B55" s="103">
        <v>620</v>
      </c>
      <c r="C55" s="46" t="s">
        <v>59</v>
      </c>
      <c r="D55" s="53"/>
      <c r="E55" s="53"/>
      <c r="F55" s="38"/>
      <c r="G55" s="99"/>
      <c r="H55" s="122">
        <v>347.45400000000001</v>
      </c>
      <c r="I55" s="122">
        <v>154.66</v>
      </c>
      <c r="J55" s="97">
        <f t="shared" si="3"/>
        <v>224.65666623561361</v>
      </c>
      <c r="K55" s="98">
        <f t="shared" si="1"/>
        <v>3.1530648869437073E-4</v>
      </c>
      <c r="L55" s="99">
        <f t="shared" si="0"/>
        <v>0</v>
      </c>
      <c r="M55" s="107"/>
    </row>
    <row r="56" spans="1:13" ht="18.75" x14ac:dyDescent="0.4">
      <c r="A56" s="390"/>
      <c r="B56" s="103">
        <v>621</v>
      </c>
      <c r="C56" s="46" t="s">
        <v>60</v>
      </c>
      <c r="D56" s="53"/>
      <c r="E56" s="53"/>
      <c r="F56" s="38"/>
      <c r="G56" s="99"/>
      <c r="H56" s="122">
        <v>8.9830000000000005</v>
      </c>
      <c r="I56" s="122">
        <v>19.024000000000001</v>
      </c>
      <c r="J56" s="97">
        <f t="shared" si="3"/>
        <v>47.219301934398658</v>
      </c>
      <c r="K56" s="98">
        <f t="shared" si="1"/>
        <v>8.1518652481811481E-6</v>
      </c>
      <c r="L56" s="99">
        <f t="shared" si="0"/>
        <v>0</v>
      </c>
      <c r="M56" s="107"/>
    </row>
    <row r="57" spans="1:13" ht="18.75" x14ac:dyDescent="0.4">
      <c r="A57" s="390"/>
      <c r="B57" s="103">
        <v>622</v>
      </c>
      <c r="C57" s="46" t="s">
        <v>280</v>
      </c>
      <c r="D57" s="53"/>
      <c r="E57" s="53"/>
      <c r="F57" s="38"/>
      <c r="G57" s="99"/>
      <c r="H57" s="122">
        <v>35.018000000000001</v>
      </c>
      <c r="I57" s="122">
        <v>18.992999999999999</v>
      </c>
      <c r="J57" s="97">
        <f t="shared" si="3"/>
        <v>184.37319012267679</v>
      </c>
      <c r="K57" s="98">
        <f t="shared" si="1"/>
        <v>3.1778027080129961E-5</v>
      </c>
      <c r="L57" s="99">
        <f t="shared" si="0"/>
        <v>0</v>
      </c>
      <c r="M57" s="107"/>
    </row>
    <row r="58" spans="1:13" ht="18.75" x14ac:dyDescent="0.4">
      <c r="A58" s="390"/>
      <c r="B58" s="103">
        <v>624</v>
      </c>
      <c r="C58" s="46" t="s">
        <v>61</v>
      </c>
      <c r="D58" s="53"/>
      <c r="E58" s="53"/>
      <c r="F58" s="38"/>
      <c r="G58" s="99"/>
      <c r="H58" s="122">
        <v>414.90899999999999</v>
      </c>
      <c r="I58" s="122">
        <v>78.53</v>
      </c>
      <c r="J58" s="97">
        <f t="shared" si="3"/>
        <v>528.34458168852666</v>
      </c>
      <c r="K58" s="98">
        <f t="shared" si="1"/>
        <v>3.7652034490232565E-4</v>
      </c>
      <c r="L58" s="99">
        <f t="shared" si="0"/>
        <v>0</v>
      </c>
      <c r="M58" s="107"/>
    </row>
    <row r="59" spans="1:13" ht="18.75" x14ac:dyDescent="0.4">
      <c r="A59" s="390"/>
      <c r="B59" s="103">
        <v>625</v>
      </c>
      <c r="C59" s="46" t="s">
        <v>62</v>
      </c>
      <c r="D59" s="53"/>
      <c r="E59" s="53"/>
      <c r="F59" s="38"/>
      <c r="G59" s="99"/>
      <c r="H59" s="122">
        <v>2896.2310000000002</v>
      </c>
      <c r="I59" s="122">
        <v>831.66200000000003</v>
      </c>
      <c r="J59" s="97">
        <f t="shared" si="3"/>
        <v>348.24616250351704</v>
      </c>
      <c r="K59" s="98">
        <f t="shared" si="1"/>
        <v>2.6282628119342019E-3</v>
      </c>
      <c r="L59" s="99">
        <f t="shared" si="0"/>
        <v>0</v>
      </c>
      <c r="M59" s="107"/>
    </row>
    <row r="60" spans="1:13" ht="18.75" x14ac:dyDescent="0.4">
      <c r="A60" s="390"/>
      <c r="B60" s="103">
        <v>626</v>
      </c>
      <c r="C60" s="46" t="s">
        <v>63</v>
      </c>
      <c r="D60" s="53"/>
      <c r="E60" s="53"/>
      <c r="F60" s="38"/>
      <c r="G60" s="99"/>
      <c r="H60" s="122">
        <v>1288.348</v>
      </c>
      <c r="I60" s="122">
        <v>1177.116</v>
      </c>
      <c r="J60" s="97">
        <f t="shared" si="3"/>
        <v>109.44953598455886</v>
      </c>
      <c r="K60" s="98">
        <f t="shared" si="1"/>
        <v>1.1691460858024806E-3</v>
      </c>
      <c r="L60" s="99">
        <f t="shared" si="0"/>
        <v>0</v>
      </c>
      <c r="M60" s="107"/>
    </row>
    <row r="61" spans="1:13" ht="18.75" x14ac:dyDescent="0.4">
      <c r="A61" s="390"/>
      <c r="B61" s="103">
        <v>627</v>
      </c>
      <c r="C61" s="46" t="s">
        <v>64</v>
      </c>
      <c r="D61" s="53"/>
      <c r="E61" s="53"/>
      <c r="F61" s="38"/>
      <c r="G61" s="99"/>
      <c r="H61" s="122">
        <v>1.6830000000000001</v>
      </c>
      <c r="I61" s="122">
        <v>41.908000000000001</v>
      </c>
      <c r="J61" s="97">
        <f t="shared" si="3"/>
        <v>4.0159396773885661</v>
      </c>
      <c r="K61" s="98">
        <f t="shared" si="1"/>
        <v>1.5272836705653869E-6</v>
      </c>
      <c r="L61" s="99">
        <f t="shared" si="0"/>
        <v>0</v>
      </c>
      <c r="M61" s="107"/>
    </row>
    <row r="62" spans="1:13" ht="18.75" x14ac:dyDescent="0.4">
      <c r="A62" s="27"/>
      <c r="B62" s="103">
        <v>628</v>
      </c>
      <c r="C62" s="46" t="s">
        <v>65</v>
      </c>
      <c r="D62" s="53">
        <v>0.77300000000000002</v>
      </c>
      <c r="E62" s="53">
        <v>0</v>
      </c>
      <c r="F62" s="38" t="s">
        <v>289</v>
      </c>
      <c r="G62" s="99">
        <f t="shared" ref="G62" si="5">D62/$D$7*100</f>
        <v>7.7337500969687708E-6</v>
      </c>
      <c r="H62" s="122">
        <v>43.305</v>
      </c>
      <c r="I62" s="122">
        <v>276.66899999999998</v>
      </c>
      <c r="J62" s="97">
        <f t="shared" si="3"/>
        <v>15.652277631393471</v>
      </c>
      <c r="K62" s="98">
        <f t="shared" si="1"/>
        <v>3.9298288386116503E-5</v>
      </c>
      <c r="L62" s="99">
        <f t="shared" si="0"/>
        <v>1.7850132779124814</v>
      </c>
      <c r="M62" s="107"/>
    </row>
    <row r="63" spans="1:13" ht="19.5" thickBot="1" x14ac:dyDescent="0.45">
      <c r="A63" s="20" t="s">
        <v>66</v>
      </c>
      <c r="B63" s="21" t="s">
        <v>67</v>
      </c>
      <c r="C63" s="22"/>
      <c r="D63" s="48">
        <f>SUM(D38:D62)</f>
        <v>588322.01399999985</v>
      </c>
      <c r="E63" s="64">
        <f>SUM(E38:E62)</f>
        <v>807918.92999999982</v>
      </c>
      <c r="F63" s="36">
        <f>D63/E63*100</f>
        <v>72.819436722444422</v>
      </c>
      <c r="G63" s="35">
        <f>D63/$D$7*100</f>
        <v>5.8860742986046075</v>
      </c>
      <c r="H63" s="129">
        <f>SUM(H38:H62)</f>
        <v>9969014.0989999976</v>
      </c>
      <c r="I63" s="130">
        <f>SUM(I38:I62)</f>
        <v>12680720.821000004</v>
      </c>
      <c r="J63" s="36">
        <f t="shared" si="3"/>
        <v>78.615515945203498</v>
      </c>
      <c r="K63" s="34">
        <f t="shared" si="1"/>
        <v>9.0466502941407061</v>
      </c>
      <c r="L63" s="35">
        <f t="shared" si="0"/>
        <v>5.9015064895837099</v>
      </c>
      <c r="M63" s="107"/>
    </row>
    <row r="64" spans="1:13" ht="18.75" x14ac:dyDescent="0.4">
      <c r="A64" s="27" t="s">
        <v>68</v>
      </c>
      <c r="B64" s="90">
        <v>301</v>
      </c>
      <c r="C64" s="104" t="s">
        <v>281</v>
      </c>
      <c r="D64" s="56">
        <v>240.49700000000001</v>
      </c>
      <c r="E64" s="56">
        <v>280.024</v>
      </c>
      <c r="F64" s="38">
        <f t="shared" ref="F64:F76" si="6">D64/E64*100</f>
        <v>85.884424192212109</v>
      </c>
      <c r="G64" s="95">
        <f t="shared" ref="G64:G129" si="7">D64/$D$7*100</f>
        <v>2.4061367361846034E-3</v>
      </c>
      <c r="H64" s="133">
        <v>11180.674999999999</v>
      </c>
      <c r="I64" s="133">
        <v>10520.165000000001</v>
      </c>
      <c r="J64" s="93">
        <f t="shared" si="3"/>
        <v>106.27851369251336</v>
      </c>
      <c r="K64" s="94">
        <f t="shared" si="1"/>
        <v>1.0146204606891656E-2</v>
      </c>
      <c r="L64" s="95">
        <f t="shared" si="0"/>
        <v>2.1510060886306062</v>
      </c>
      <c r="M64" s="107"/>
    </row>
    <row r="65" spans="1:13" ht="18.75" x14ac:dyDescent="0.4">
      <c r="A65" s="11"/>
      <c r="B65" s="103">
        <v>302</v>
      </c>
      <c r="C65" s="46" t="s">
        <v>69</v>
      </c>
      <c r="D65" s="54">
        <v>110509.295</v>
      </c>
      <c r="E65" s="54">
        <v>128913.36900000001</v>
      </c>
      <c r="F65" s="38">
        <f t="shared" si="6"/>
        <v>85.723688595866264</v>
      </c>
      <c r="G65" s="99">
        <f t="shared" si="7"/>
        <v>1.105629069757051</v>
      </c>
      <c r="H65" s="122">
        <v>2032626.125</v>
      </c>
      <c r="I65" s="122">
        <v>2169213.5129999998</v>
      </c>
      <c r="J65" s="97">
        <f t="shared" si="3"/>
        <v>93.703368193981945</v>
      </c>
      <c r="K65" s="98">
        <f t="shared" si="1"/>
        <v>1.8445613125829465</v>
      </c>
      <c r="L65" s="99">
        <f t="shared" si="0"/>
        <v>5.436774310868409</v>
      </c>
      <c r="M65" s="107"/>
    </row>
    <row r="66" spans="1:13" ht="18.75" x14ac:dyDescent="0.4">
      <c r="A66" s="11"/>
      <c r="B66" s="90">
        <v>303</v>
      </c>
      <c r="C66" s="46" t="s">
        <v>300</v>
      </c>
      <c r="D66" s="54"/>
      <c r="E66" s="54"/>
      <c r="F66" s="38"/>
      <c r="G66" s="99"/>
      <c r="H66" s="122">
        <v>0</v>
      </c>
      <c r="I66" s="122">
        <v>0.499</v>
      </c>
      <c r="J66" s="97" t="s">
        <v>295</v>
      </c>
      <c r="K66" s="98">
        <f t="shared" si="1"/>
        <v>0</v>
      </c>
      <c r="L66" s="99">
        <v>0</v>
      </c>
      <c r="M66" s="107"/>
    </row>
    <row r="67" spans="1:13" ht="18.75" x14ac:dyDescent="0.4">
      <c r="A67" s="11"/>
      <c r="B67" s="103">
        <v>304</v>
      </c>
      <c r="C67" s="46" t="s">
        <v>70</v>
      </c>
      <c r="D67" s="54">
        <v>981051.97</v>
      </c>
      <c r="E67" s="54">
        <v>911704.52099999995</v>
      </c>
      <c r="F67" s="38">
        <f t="shared" si="6"/>
        <v>107.60635133452409</v>
      </c>
      <c r="G67" s="99">
        <f t="shared" si="7"/>
        <v>9.8152791308135861</v>
      </c>
      <c r="H67" s="122">
        <v>11546509.76</v>
      </c>
      <c r="I67" s="122">
        <v>11733102.702</v>
      </c>
      <c r="J67" s="97">
        <f t="shared" si="3"/>
        <v>98.409687985018707</v>
      </c>
      <c r="K67" s="98">
        <f t="shared" si="1"/>
        <v>10.478191211213229</v>
      </c>
      <c r="L67" s="99">
        <f t="shared" si="0"/>
        <v>8.4965239747045427</v>
      </c>
      <c r="M67" s="107"/>
    </row>
    <row r="68" spans="1:13" ht="19.5" thickBot="1" x14ac:dyDescent="0.45">
      <c r="A68" s="20" t="s">
        <v>71</v>
      </c>
      <c r="B68" s="21" t="s">
        <v>72</v>
      </c>
      <c r="C68" s="22"/>
      <c r="D68" s="48">
        <f>SUM(D64:D67)</f>
        <v>1091801.7619999999</v>
      </c>
      <c r="E68" s="64">
        <f>SUM(E64:E67)</f>
        <v>1040897.914</v>
      </c>
      <c r="F68" s="36">
        <f t="shared" si="6"/>
        <v>104.89037851986703</v>
      </c>
      <c r="G68" s="35">
        <f t="shared" si="7"/>
        <v>10.923314337306822</v>
      </c>
      <c r="H68" s="129">
        <f>SUM(H64:H67)</f>
        <v>13590316.560000001</v>
      </c>
      <c r="I68" s="130">
        <f>SUM(I64:I67)</f>
        <v>13912836.878999999</v>
      </c>
      <c r="J68" s="36">
        <f t="shared" si="3"/>
        <v>97.68185078424365</v>
      </c>
      <c r="K68" s="34">
        <f t="shared" si="1"/>
        <v>12.332898728403068</v>
      </c>
      <c r="L68" s="35">
        <f t="shared" si="0"/>
        <v>8.0336742501897973</v>
      </c>
      <c r="M68" s="107"/>
    </row>
    <row r="69" spans="1:13" ht="18.75" x14ac:dyDescent="0.4">
      <c r="A69" s="391" t="s">
        <v>73</v>
      </c>
      <c r="B69" s="90">
        <v>305</v>
      </c>
      <c r="C69" s="104" t="s">
        <v>74</v>
      </c>
      <c r="D69" s="56">
        <v>70771.267000000007</v>
      </c>
      <c r="E69" s="56">
        <v>66252.714000000007</v>
      </c>
      <c r="F69" s="109">
        <f t="shared" si="6"/>
        <v>106.82017796282277</v>
      </c>
      <c r="G69" s="95">
        <f t="shared" si="7"/>
        <v>0.70805600649916267</v>
      </c>
      <c r="H69" s="133">
        <v>799197.76500000001</v>
      </c>
      <c r="I69" s="133">
        <v>842739.27099999995</v>
      </c>
      <c r="J69" s="93">
        <f t="shared" si="3"/>
        <v>94.833336062726332</v>
      </c>
      <c r="K69" s="94">
        <f t="shared" si="1"/>
        <v>0.72525353299872464</v>
      </c>
      <c r="L69" s="95">
        <f t="shared" si="0"/>
        <v>8.8552884028648418</v>
      </c>
      <c r="M69" s="107"/>
    </row>
    <row r="70" spans="1:13" ht="18.75" x14ac:dyDescent="0.4">
      <c r="A70" s="390"/>
      <c r="B70" s="103">
        <v>306</v>
      </c>
      <c r="C70" s="46" t="s">
        <v>75</v>
      </c>
      <c r="D70" s="54">
        <v>2303.9540000000002</v>
      </c>
      <c r="E70" s="54">
        <v>1970.2929999999999</v>
      </c>
      <c r="F70" s="38">
        <f t="shared" si="6"/>
        <v>116.93458790139337</v>
      </c>
      <c r="G70" s="99">
        <f t="shared" si="7"/>
        <v>2.3050717297427668E-2</v>
      </c>
      <c r="H70" s="122">
        <v>25161.88</v>
      </c>
      <c r="I70" s="122">
        <v>25378.471000000001</v>
      </c>
      <c r="J70" s="97">
        <f t="shared" si="3"/>
        <v>99.146556149895716</v>
      </c>
      <c r="K70" s="98">
        <f t="shared" si="1"/>
        <v>2.2833825576188828E-2</v>
      </c>
      <c r="L70" s="99">
        <f t="shared" si="0"/>
        <v>9.156525665013902</v>
      </c>
      <c r="M70" s="107"/>
    </row>
    <row r="71" spans="1:13" ht="18.75" x14ac:dyDescent="0.4">
      <c r="A71" s="390"/>
      <c r="B71" s="103">
        <v>307</v>
      </c>
      <c r="C71" s="46" t="s">
        <v>76</v>
      </c>
      <c r="D71" s="54">
        <v>724.52499999999998</v>
      </c>
      <c r="E71" s="54">
        <v>989.05</v>
      </c>
      <c r="F71" s="38">
        <f t="shared" si="6"/>
        <v>73.254638289267476</v>
      </c>
      <c r="G71" s="99">
        <f t="shared" si="7"/>
        <v>7.2487649275631274E-3</v>
      </c>
      <c r="H71" s="122">
        <v>11881.778</v>
      </c>
      <c r="I71" s="122">
        <v>15671.361000000001</v>
      </c>
      <c r="J71" s="97">
        <f t="shared" si="3"/>
        <v>75.818418068475353</v>
      </c>
      <c r="K71" s="98">
        <f t="shared" si="1"/>
        <v>1.0782439403852087E-2</v>
      </c>
      <c r="L71" s="99">
        <f t="shared" si="0"/>
        <v>6.097782671919977</v>
      </c>
      <c r="M71" s="107"/>
    </row>
    <row r="72" spans="1:13" ht="18.75" x14ac:dyDescent="0.4">
      <c r="A72" s="390"/>
      <c r="B72" s="103">
        <v>308</v>
      </c>
      <c r="C72" s="46" t="s">
        <v>77</v>
      </c>
      <c r="D72" s="53">
        <v>0.27300000000000002</v>
      </c>
      <c r="E72" s="53">
        <v>6.5819999999999999</v>
      </c>
      <c r="F72" s="38">
        <f t="shared" si="6"/>
        <v>4.1476754785779404</v>
      </c>
      <c r="G72" s="99">
        <f t="shared" si="7"/>
        <v>2.7313244197574056E-6</v>
      </c>
      <c r="H72" s="122">
        <v>761.81899999999996</v>
      </c>
      <c r="I72" s="122">
        <v>676.77599999999995</v>
      </c>
      <c r="J72" s="97">
        <f t="shared" si="3"/>
        <v>112.56590068205729</v>
      </c>
      <c r="K72" s="98">
        <f t="shared" si="1"/>
        <v>6.9133316614762466E-4</v>
      </c>
      <c r="L72" s="99">
        <f t="shared" si="0"/>
        <v>3.5835283709122513E-2</v>
      </c>
      <c r="M72" s="107"/>
    </row>
    <row r="73" spans="1:13" ht="18.75" x14ac:dyDescent="0.4">
      <c r="A73" s="390"/>
      <c r="B73" s="103">
        <v>309</v>
      </c>
      <c r="C73" s="46" t="s">
        <v>78</v>
      </c>
      <c r="D73" s="54">
        <v>239.84100000000001</v>
      </c>
      <c r="E73" s="54">
        <v>123.324</v>
      </c>
      <c r="F73" s="38">
        <f t="shared" si="6"/>
        <v>194.48039311082999</v>
      </c>
      <c r="G73" s="99">
        <f t="shared" si="7"/>
        <v>2.3995735536961019E-3</v>
      </c>
      <c r="H73" s="122">
        <v>2859.2240000000002</v>
      </c>
      <c r="I73" s="122">
        <v>3429.3490000000002</v>
      </c>
      <c r="J73" s="97">
        <f t="shared" si="3"/>
        <v>83.375124549878123</v>
      </c>
      <c r="K73" s="98">
        <f t="shared" si="1"/>
        <v>2.5946798132434035E-3</v>
      </c>
      <c r="L73" s="99">
        <f t="shared" si="0"/>
        <v>8.3883249441107104</v>
      </c>
      <c r="M73" s="107"/>
    </row>
    <row r="74" spans="1:13" ht="18.75" x14ac:dyDescent="0.4">
      <c r="A74" s="390"/>
      <c r="B74" s="103">
        <v>310</v>
      </c>
      <c r="C74" s="46" t="s">
        <v>79</v>
      </c>
      <c r="D74" s="54">
        <v>214.41300000000001</v>
      </c>
      <c r="E74" s="54">
        <v>271.59100000000001</v>
      </c>
      <c r="F74" s="38">
        <f t="shared" si="6"/>
        <v>78.94701959932398</v>
      </c>
      <c r="G74" s="99">
        <f t="shared" si="7"/>
        <v>2.1451701934558408E-3</v>
      </c>
      <c r="H74" s="122">
        <v>4469.0749999999998</v>
      </c>
      <c r="I74" s="122">
        <v>4124.1459999999997</v>
      </c>
      <c r="J74" s="97">
        <f t="shared" si="3"/>
        <v>108.36364667982173</v>
      </c>
      <c r="K74" s="98">
        <f t="shared" ref="K74:K137" si="8">H74/$H$7*100</f>
        <v>4.0555824539702948E-3</v>
      </c>
      <c r="L74" s="99">
        <f t="shared" si="0"/>
        <v>4.7977042229096627</v>
      </c>
      <c r="M74" s="107"/>
    </row>
    <row r="75" spans="1:13" ht="18.75" x14ac:dyDescent="0.4">
      <c r="A75" s="390"/>
      <c r="B75" s="103">
        <v>311</v>
      </c>
      <c r="C75" s="46" t="s">
        <v>80</v>
      </c>
      <c r="D75" s="54">
        <v>156.542</v>
      </c>
      <c r="E75" s="54">
        <v>212.16399999999999</v>
      </c>
      <c r="F75" s="38">
        <f t="shared" si="6"/>
        <v>73.783488244942603</v>
      </c>
      <c r="G75" s="99">
        <f t="shared" si="7"/>
        <v>1.566179440724043E-3</v>
      </c>
      <c r="H75" s="122">
        <v>75208.536999999997</v>
      </c>
      <c r="I75" s="122">
        <v>60015.972000000002</v>
      </c>
      <c r="J75" s="97">
        <f t="shared" si="3"/>
        <v>125.31420302582119</v>
      </c>
      <c r="K75" s="98">
        <f t="shared" si="8"/>
        <v>6.8250012149264822E-2</v>
      </c>
      <c r="L75" s="99">
        <f t="shared" si="0"/>
        <v>0.20814392387396127</v>
      </c>
      <c r="M75" s="107"/>
    </row>
    <row r="76" spans="1:13" ht="18.75" x14ac:dyDescent="0.4">
      <c r="A76" s="390"/>
      <c r="B76" s="103">
        <v>312</v>
      </c>
      <c r="C76" s="46" t="s">
        <v>81</v>
      </c>
      <c r="D76" s="54">
        <v>3129.3009999999999</v>
      </c>
      <c r="E76" s="54">
        <v>726.44799999999998</v>
      </c>
      <c r="F76" s="38">
        <f t="shared" si="6"/>
        <v>430.767377706319</v>
      </c>
      <c r="G76" s="99">
        <f t="shared" si="7"/>
        <v>3.1308191348246403E-2</v>
      </c>
      <c r="H76" s="122">
        <v>112613.512</v>
      </c>
      <c r="I76" s="122">
        <v>142384.84899999999</v>
      </c>
      <c r="J76" s="97">
        <f t="shared" ref="J76:J139" si="9">H76/I76*100</f>
        <v>79.090937547716194</v>
      </c>
      <c r="K76" s="98">
        <f t="shared" si="8"/>
        <v>0.10219416397065909</v>
      </c>
      <c r="L76" s="99">
        <f t="shared" ref="L76:L143" si="10">D76/H76*100</f>
        <v>2.7787970949702734</v>
      </c>
      <c r="M76" s="107"/>
    </row>
    <row r="77" spans="1:13" ht="18.75" x14ac:dyDescent="0.4">
      <c r="A77" s="390"/>
      <c r="B77" s="103">
        <v>314</v>
      </c>
      <c r="C77" s="46" t="s">
        <v>82</v>
      </c>
      <c r="D77" s="53"/>
      <c r="E77" s="53"/>
      <c r="F77" s="38"/>
      <c r="G77" s="99"/>
      <c r="H77" s="122">
        <v>5.9269999999999996</v>
      </c>
      <c r="I77" s="122">
        <v>3.452</v>
      </c>
      <c r="J77" s="97">
        <f t="shared" si="9"/>
        <v>171.6975666280417</v>
      </c>
      <c r="K77" s="98">
        <f t="shared" si="8"/>
        <v>5.378615754866933E-6</v>
      </c>
      <c r="L77" s="99">
        <f t="shared" si="10"/>
        <v>0</v>
      </c>
      <c r="M77" s="107"/>
    </row>
    <row r="78" spans="1:13" ht="18.75" x14ac:dyDescent="0.4">
      <c r="A78" s="390"/>
      <c r="B78" s="103">
        <v>315</v>
      </c>
      <c r="C78" s="46" t="s">
        <v>83</v>
      </c>
      <c r="D78" s="53">
        <v>35.14</v>
      </c>
      <c r="E78" s="53">
        <v>0</v>
      </c>
      <c r="F78" s="38" t="s">
        <v>289</v>
      </c>
      <c r="G78" s="99">
        <f t="shared" si="7"/>
        <v>3.515704765944147E-4</v>
      </c>
      <c r="H78" s="122">
        <v>138.095</v>
      </c>
      <c r="I78" s="122">
        <v>40.917000000000002</v>
      </c>
      <c r="J78" s="97">
        <f t="shared" si="9"/>
        <v>337.5003054964929</v>
      </c>
      <c r="K78" s="98">
        <f t="shared" si="8"/>
        <v>1.2531802643299292E-4</v>
      </c>
      <c r="L78" s="99">
        <f t="shared" si="10"/>
        <v>25.446250769397878</v>
      </c>
      <c r="M78" s="107"/>
    </row>
    <row r="79" spans="1:13" ht="18.75" x14ac:dyDescent="0.4">
      <c r="A79" s="390"/>
      <c r="B79" s="103">
        <v>316</v>
      </c>
      <c r="C79" s="46" t="s">
        <v>84</v>
      </c>
      <c r="D79" s="54">
        <v>112.52200000000001</v>
      </c>
      <c r="E79" s="54">
        <v>71.698999999999998</v>
      </c>
      <c r="F79" s="38">
        <f t="shared" ref="F79" si="11">D79/E79*100</f>
        <v>156.93663788895245</v>
      </c>
      <c r="G79" s="99">
        <f t="shared" si="7"/>
        <v>1.1257658841023546E-3</v>
      </c>
      <c r="H79" s="122">
        <v>2599.0630000000001</v>
      </c>
      <c r="I79" s="122">
        <v>2129.3420000000001</v>
      </c>
      <c r="J79" s="97">
        <f t="shared" si="9"/>
        <v>122.05944371547642</v>
      </c>
      <c r="K79" s="98">
        <f t="shared" si="8"/>
        <v>2.3585897080633904E-3</v>
      </c>
      <c r="L79" s="99">
        <f t="shared" si="10"/>
        <v>4.3293294544995646</v>
      </c>
      <c r="M79" s="107"/>
    </row>
    <row r="80" spans="1:13" ht="18.75" x14ac:dyDescent="0.4">
      <c r="A80" s="390"/>
      <c r="B80" s="103">
        <v>317</v>
      </c>
      <c r="C80" s="46" t="s">
        <v>292</v>
      </c>
      <c r="D80" s="54"/>
      <c r="E80" s="54"/>
      <c r="F80" s="38"/>
      <c r="G80" s="99"/>
      <c r="H80" s="122">
        <v>1.446</v>
      </c>
      <c r="I80" s="122">
        <v>0.96699999999999997</v>
      </c>
      <c r="J80" s="97">
        <f t="shared" si="9"/>
        <v>149.53464322647363</v>
      </c>
      <c r="K80" s="98">
        <f t="shared" si="8"/>
        <v>1.3122116385249846E-6</v>
      </c>
      <c r="L80" s="99">
        <f t="shared" si="10"/>
        <v>0</v>
      </c>
      <c r="M80" s="107"/>
    </row>
    <row r="81" spans="1:13" ht="18.75" x14ac:dyDescent="0.4">
      <c r="A81" s="390"/>
      <c r="B81" s="103">
        <v>319</v>
      </c>
      <c r="C81" s="46" t="s">
        <v>86</v>
      </c>
      <c r="D81" s="54"/>
      <c r="E81" s="54"/>
      <c r="F81" s="38"/>
      <c r="G81" s="99"/>
      <c r="H81" s="122">
        <v>23.763000000000002</v>
      </c>
      <c r="I81" s="122">
        <v>20.882000000000001</v>
      </c>
      <c r="J81" s="97">
        <f t="shared" si="9"/>
        <v>113.79657120965425</v>
      </c>
      <c r="K81" s="98">
        <f t="shared" si="8"/>
        <v>2.1564374250531961E-5</v>
      </c>
      <c r="L81" s="99">
        <f t="shared" si="10"/>
        <v>0</v>
      </c>
      <c r="M81" s="107"/>
    </row>
    <row r="82" spans="1:13" ht="18.75" x14ac:dyDescent="0.4">
      <c r="A82" s="390"/>
      <c r="B82" s="103">
        <v>320</v>
      </c>
      <c r="C82" s="46" t="s">
        <v>87</v>
      </c>
      <c r="D82" s="54">
        <v>3.8519999999999999</v>
      </c>
      <c r="E82" s="54">
        <v>3.9540000000000002</v>
      </c>
      <c r="F82" s="38">
        <f t="shared" ref="F82:F113" si="12">D82/E82*100</f>
        <v>97.420333839150217</v>
      </c>
      <c r="G82" s="99">
        <f t="shared" si="7"/>
        <v>3.8538687417236356E-5</v>
      </c>
      <c r="H82" s="122">
        <v>19498.921999999999</v>
      </c>
      <c r="I82" s="122">
        <v>25436.848000000002</v>
      </c>
      <c r="J82" s="97">
        <f t="shared" si="9"/>
        <v>76.656203630261103</v>
      </c>
      <c r="K82" s="98">
        <f t="shared" si="8"/>
        <v>1.7694821844461184E-2</v>
      </c>
      <c r="L82" s="99">
        <f t="shared" si="10"/>
        <v>1.9754938247355417E-2</v>
      </c>
      <c r="M82" s="107"/>
    </row>
    <row r="83" spans="1:13" ht="18.75" x14ac:dyDescent="0.4">
      <c r="A83" s="390"/>
      <c r="B83" s="103">
        <v>321</v>
      </c>
      <c r="C83" s="46" t="s">
        <v>88</v>
      </c>
      <c r="D83" s="54">
        <v>5.0670000000000002</v>
      </c>
      <c r="E83" s="54">
        <v>1.347</v>
      </c>
      <c r="F83" s="38">
        <f t="shared" si="12"/>
        <v>376.16926503340761</v>
      </c>
      <c r="G83" s="99">
        <f t="shared" si="7"/>
        <v>5.0694581812859974E-5</v>
      </c>
      <c r="H83" s="122">
        <v>1215.597</v>
      </c>
      <c r="I83" s="122">
        <v>975.15099999999995</v>
      </c>
      <c r="J83" s="97">
        <f t="shared" si="9"/>
        <v>124.65730948335181</v>
      </c>
      <c r="K83" s="98">
        <f t="shared" si="8"/>
        <v>1.1031262317815046E-3</v>
      </c>
      <c r="L83" s="99">
        <f t="shared" si="10"/>
        <v>0.41683222317922802</v>
      </c>
      <c r="M83" s="107"/>
    </row>
    <row r="84" spans="1:13" ht="18.75" x14ac:dyDescent="0.4">
      <c r="A84" s="390"/>
      <c r="B84" s="103">
        <v>322</v>
      </c>
      <c r="C84" s="46" t="s">
        <v>89</v>
      </c>
      <c r="D84" s="54">
        <v>173.548</v>
      </c>
      <c r="E84" s="54">
        <v>105.621</v>
      </c>
      <c r="F84" s="38">
        <f t="shared" si="12"/>
        <v>164.31202128364626</v>
      </c>
      <c r="G84" s="99">
        <f t="shared" si="7"/>
        <v>1.7363219428573561E-3</v>
      </c>
      <c r="H84" s="122">
        <v>481.21899999999999</v>
      </c>
      <c r="I84" s="122">
        <v>526.04300000000001</v>
      </c>
      <c r="J84" s="97">
        <f t="shared" si="9"/>
        <v>91.479023577920444</v>
      </c>
      <c r="K84" s="98">
        <f t="shared" si="8"/>
        <v>4.3669514002721624E-4</v>
      </c>
      <c r="L84" s="99">
        <f t="shared" si="10"/>
        <v>36.064245177351687</v>
      </c>
      <c r="M84" s="107"/>
    </row>
    <row r="85" spans="1:13" ht="18.75" x14ac:dyDescent="0.4">
      <c r="A85" s="390"/>
      <c r="B85" s="103">
        <v>323</v>
      </c>
      <c r="C85" s="46" t="s">
        <v>90</v>
      </c>
      <c r="D85" s="54">
        <v>253.82599999999999</v>
      </c>
      <c r="E85" s="54">
        <v>615.20500000000004</v>
      </c>
      <c r="F85" s="38">
        <f t="shared" si="12"/>
        <v>41.258767402735671</v>
      </c>
      <c r="G85" s="99">
        <f t="shared" si="7"/>
        <v>2.5394913998877037E-3</v>
      </c>
      <c r="H85" s="122">
        <v>16107.011</v>
      </c>
      <c r="I85" s="122">
        <v>14709.473</v>
      </c>
      <c r="J85" s="97">
        <f t="shared" si="9"/>
        <v>109.50093861282456</v>
      </c>
      <c r="K85" s="98">
        <f t="shared" si="8"/>
        <v>1.4616740868637589E-2</v>
      </c>
      <c r="L85" s="99">
        <f t="shared" si="10"/>
        <v>1.5758727674551161</v>
      </c>
      <c r="M85" s="107"/>
    </row>
    <row r="86" spans="1:13" ht="18.75" x14ac:dyDescent="0.4">
      <c r="A86" s="390"/>
      <c r="B86" s="103">
        <v>324</v>
      </c>
      <c r="C86" s="46" t="s">
        <v>91</v>
      </c>
      <c r="D86" s="54">
        <v>13974.016</v>
      </c>
      <c r="E86" s="54">
        <v>23118.581999999999</v>
      </c>
      <c r="F86" s="38">
        <f t="shared" si="12"/>
        <v>60.444952895467388</v>
      </c>
      <c r="G86" s="99">
        <f t="shared" si="7"/>
        <v>0.13980795290432491</v>
      </c>
      <c r="H86" s="122">
        <v>201147.96900000001</v>
      </c>
      <c r="I86" s="122">
        <v>203107.954</v>
      </c>
      <c r="J86" s="97">
        <f t="shared" si="9"/>
        <v>99.035003326359146</v>
      </c>
      <c r="K86" s="98">
        <f t="shared" si="8"/>
        <v>0.18253714107016797</v>
      </c>
      <c r="L86" s="99">
        <f t="shared" si="10"/>
        <v>6.947132536048624</v>
      </c>
      <c r="M86" s="107"/>
    </row>
    <row r="87" spans="1:13" ht="18.75" x14ac:dyDescent="0.4">
      <c r="A87" s="390"/>
      <c r="B87" s="103">
        <v>325</v>
      </c>
      <c r="C87" s="46" t="s">
        <v>92</v>
      </c>
      <c r="D87" s="53"/>
      <c r="E87" s="53"/>
      <c r="F87" s="38"/>
      <c r="G87" s="99"/>
      <c r="H87" s="122">
        <v>2.2829999999999999</v>
      </c>
      <c r="I87" s="122">
        <v>1.6859999999999999</v>
      </c>
      <c r="J87" s="97">
        <f t="shared" si="9"/>
        <v>135.40925266903915</v>
      </c>
      <c r="K87" s="98">
        <f t="shared" si="8"/>
        <v>2.0717698276296959E-6</v>
      </c>
      <c r="L87" s="99">
        <f t="shared" si="10"/>
        <v>0</v>
      </c>
      <c r="M87" s="107"/>
    </row>
    <row r="88" spans="1:13" ht="18.75" x14ac:dyDescent="0.4">
      <c r="A88" s="390"/>
      <c r="B88" s="103">
        <v>326</v>
      </c>
      <c r="C88" s="46" t="s">
        <v>93</v>
      </c>
      <c r="D88" s="53"/>
      <c r="E88" s="53"/>
      <c r="F88" s="38"/>
      <c r="G88" s="99"/>
      <c r="H88" s="122">
        <v>31.175999999999998</v>
      </c>
      <c r="I88" s="122">
        <v>26.946999999999999</v>
      </c>
      <c r="J88" s="97">
        <f t="shared" si="9"/>
        <v>115.69376925075147</v>
      </c>
      <c r="K88" s="98">
        <f t="shared" si="8"/>
        <v>2.8291500721061494E-5</v>
      </c>
      <c r="L88" s="99">
        <f t="shared" si="10"/>
        <v>0</v>
      </c>
      <c r="M88" s="107"/>
    </row>
    <row r="89" spans="1:13" ht="18.75" x14ac:dyDescent="0.4">
      <c r="A89" s="390"/>
      <c r="B89" s="103">
        <v>327</v>
      </c>
      <c r="C89" s="46" t="s">
        <v>94</v>
      </c>
      <c r="D89" s="53"/>
      <c r="E89" s="53"/>
      <c r="F89" s="38"/>
      <c r="G89" s="99"/>
      <c r="H89" s="122">
        <v>31.884</v>
      </c>
      <c r="I89" s="122">
        <v>32.75</v>
      </c>
      <c r="J89" s="97">
        <f t="shared" si="9"/>
        <v>97.355725190839692</v>
      </c>
      <c r="K89" s="98">
        <f t="shared" si="8"/>
        <v>2.8933994386397384E-5</v>
      </c>
      <c r="L89" s="99">
        <f>D89/H89*100</f>
        <v>0</v>
      </c>
      <c r="M89" s="107"/>
    </row>
    <row r="90" spans="1:13" ht="18.75" x14ac:dyDescent="0.4">
      <c r="A90" s="390"/>
      <c r="B90" s="103">
        <v>328</v>
      </c>
      <c r="C90" s="46" t="s">
        <v>95</v>
      </c>
      <c r="D90" s="53"/>
      <c r="E90" s="53"/>
      <c r="F90" s="38"/>
      <c r="G90" s="99"/>
      <c r="H90" s="122">
        <v>3316.9769999999999</v>
      </c>
      <c r="I90" s="122">
        <v>3.2839999999999998</v>
      </c>
      <c r="J90" s="97">
        <f>H90/I90*100</f>
        <v>101004.17174177832</v>
      </c>
      <c r="K90" s="98">
        <f t="shared" si="8"/>
        <v>3.0100800996678339E-3</v>
      </c>
      <c r="L90" s="99">
        <f t="shared" si="10"/>
        <v>0</v>
      </c>
      <c r="M90" s="107"/>
    </row>
    <row r="91" spans="1:13" ht="18.75" x14ac:dyDescent="0.4">
      <c r="A91" s="390"/>
      <c r="B91" s="103">
        <v>329</v>
      </c>
      <c r="C91" s="46" t="s">
        <v>96</v>
      </c>
      <c r="D91" s="53">
        <v>1.6539999999999999</v>
      </c>
      <c r="E91" s="53">
        <v>0</v>
      </c>
      <c r="F91" s="38" t="s">
        <v>289</v>
      </c>
      <c r="G91" s="99">
        <f t="shared" ref="G91" si="13">D91/$D$7*100</f>
        <v>1.6548024140215195E-5</v>
      </c>
      <c r="H91" s="122">
        <v>8.9979999999999993</v>
      </c>
      <c r="I91" s="122">
        <v>0</v>
      </c>
      <c r="J91" s="97" t="s">
        <v>296</v>
      </c>
      <c r="K91" s="98">
        <f t="shared" si="8"/>
        <v>8.1654774021077536E-6</v>
      </c>
      <c r="L91" s="99">
        <f t="shared" si="10"/>
        <v>18.381862636141367</v>
      </c>
      <c r="M91" s="107"/>
    </row>
    <row r="92" spans="1:13" ht="18.75" x14ac:dyDescent="0.4">
      <c r="A92" s="390"/>
      <c r="B92" s="103">
        <v>330</v>
      </c>
      <c r="C92" s="46" t="s">
        <v>97</v>
      </c>
      <c r="D92" s="53"/>
      <c r="E92" s="53"/>
      <c r="F92" s="38"/>
      <c r="G92" s="99"/>
      <c r="H92" s="122">
        <v>3.677</v>
      </c>
      <c r="I92" s="122">
        <v>1.383</v>
      </c>
      <c r="J92" s="97">
        <f t="shared" si="9"/>
        <v>265.87129428778019</v>
      </c>
      <c r="K92" s="98">
        <f t="shared" si="8"/>
        <v>3.336792665875774E-6</v>
      </c>
      <c r="L92" s="99">
        <f t="shared" si="10"/>
        <v>0</v>
      </c>
      <c r="M92" s="107"/>
    </row>
    <row r="93" spans="1:13" ht="18.75" x14ac:dyDescent="0.4">
      <c r="A93" s="390"/>
      <c r="B93" s="103">
        <v>331</v>
      </c>
      <c r="C93" s="46" t="s">
        <v>98</v>
      </c>
      <c r="D93" s="53"/>
      <c r="E93" s="53"/>
      <c r="F93" s="38"/>
      <c r="G93" s="99"/>
      <c r="H93" s="122">
        <v>2.27</v>
      </c>
      <c r="I93" s="122">
        <v>32.393999999999998</v>
      </c>
      <c r="J93" s="97">
        <f t="shared" si="9"/>
        <v>7.0074705192319566</v>
      </c>
      <c r="K93" s="98">
        <f t="shared" si="8"/>
        <v>2.0599726275599693E-6</v>
      </c>
      <c r="L93" s="99">
        <f t="shared" si="10"/>
        <v>0</v>
      </c>
      <c r="M93" s="107"/>
    </row>
    <row r="94" spans="1:13" ht="18.75" x14ac:dyDescent="0.4">
      <c r="A94" s="390"/>
      <c r="B94" s="103">
        <v>332</v>
      </c>
      <c r="C94" s="46" t="s">
        <v>99</v>
      </c>
      <c r="D94" s="53"/>
      <c r="E94" s="53"/>
      <c r="F94" s="38"/>
      <c r="G94" s="99"/>
      <c r="H94" s="122">
        <v>0.251</v>
      </c>
      <c r="I94" s="122">
        <v>1.474</v>
      </c>
      <c r="J94" s="97">
        <f t="shared" si="9"/>
        <v>17.028493894165535</v>
      </c>
      <c r="K94" s="98">
        <f t="shared" si="8"/>
        <v>2.2777670903856929E-7</v>
      </c>
      <c r="L94" s="99">
        <f t="shared" si="10"/>
        <v>0</v>
      </c>
      <c r="M94" s="107"/>
    </row>
    <row r="95" spans="1:13" ht="18.75" x14ac:dyDescent="0.4">
      <c r="A95" s="390"/>
      <c r="B95" s="103">
        <v>333</v>
      </c>
      <c r="C95" s="46" t="s">
        <v>100</v>
      </c>
      <c r="D95" s="53">
        <v>2.113</v>
      </c>
      <c r="E95" s="53">
        <v>0</v>
      </c>
      <c r="F95" s="38" t="s">
        <v>289</v>
      </c>
      <c r="G95" s="99">
        <f t="shared" ref="G95:G96" si="14">D95/$D$7*100</f>
        <v>2.1140250911895228E-5</v>
      </c>
      <c r="H95" s="122">
        <v>18.331</v>
      </c>
      <c r="I95" s="122">
        <v>57.975999999999999</v>
      </c>
      <c r="J95" s="97">
        <f t="shared" si="9"/>
        <v>31.61825582999862</v>
      </c>
      <c r="K95" s="98">
        <f t="shared" si="8"/>
        <v>1.663495957524308E-5</v>
      </c>
      <c r="L95" s="99">
        <f t="shared" si="10"/>
        <v>11.526921608204681</v>
      </c>
      <c r="M95" s="107"/>
    </row>
    <row r="96" spans="1:13" ht="18.75" x14ac:dyDescent="0.4">
      <c r="A96" s="390"/>
      <c r="B96" s="103">
        <v>334</v>
      </c>
      <c r="C96" s="46" t="s">
        <v>101</v>
      </c>
      <c r="D96" s="53">
        <v>0.59699999999999998</v>
      </c>
      <c r="E96" s="53">
        <v>0</v>
      </c>
      <c r="F96" s="38" t="s">
        <v>289</v>
      </c>
      <c r="G96" s="99">
        <f t="shared" si="14"/>
        <v>5.9728962585903699E-6</v>
      </c>
      <c r="H96" s="122">
        <v>0.59699999999999998</v>
      </c>
      <c r="I96" s="122">
        <v>2.4609999999999999</v>
      </c>
      <c r="J96" s="97">
        <f t="shared" si="9"/>
        <v>24.258431531897603</v>
      </c>
      <c r="K96" s="98">
        <f t="shared" si="8"/>
        <v>5.4176372627898742E-7</v>
      </c>
      <c r="L96" s="99">
        <f t="shared" si="10"/>
        <v>100</v>
      </c>
      <c r="M96" s="107"/>
    </row>
    <row r="97" spans="1:13" ht="18.75" x14ac:dyDescent="0.4">
      <c r="A97" s="390"/>
      <c r="B97" s="103">
        <v>335</v>
      </c>
      <c r="C97" s="46" t="s">
        <v>102</v>
      </c>
      <c r="D97" s="53"/>
      <c r="E97" s="53"/>
      <c r="F97" s="38"/>
      <c r="G97" s="99"/>
      <c r="H97" s="122">
        <v>1.9119999999999999</v>
      </c>
      <c r="I97" s="122">
        <v>0.48</v>
      </c>
      <c r="J97" s="97">
        <f t="shared" si="9"/>
        <v>398.33333333333331</v>
      </c>
      <c r="K97" s="98">
        <f t="shared" si="8"/>
        <v>1.7350958871782648E-6</v>
      </c>
      <c r="L97" s="99">
        <f t="shared" si="10"/>
        <v>0</v>
      </c>
      <c r="M97" s="107"/>
    </row>
    <row r="98" spans="1:13" ht="18.75" x14ac:dyDescent="0.4">
      <c r="A98" s="390"/>
      <c r="B98" s="103">
        <v>336</v>
      </c>
      <c r="C98" s="46" t="s">
        <v>103</v>
      </c>
      <c r="D98" s="53"/>
      <c r="E98" s="53"/>
      <c r="F98" s="38"/>
      <c r="G98" s="99"/>
      <c r="H98" s="122">
        <v>0.62</v>
      </c>
      <c r="I98" s="122">
        <v>428.50700000000001</v>
      </c>
      <c r="J98" s="97">
        <f t="shared" si="9"/>
        <v>0.14468841815886321</v>
      </c>
      <c r="K98" s="98">
        <f t="shared" si="8"/>
        <v>5.6263569563311934E-7</v>
      </c>
      <c r="L98" s="99">
        <f t="shared" si="10"/>
        <v>0</v>
      </c>
      <c r="M98" s="107"/>
    </row>
    <row r="99" spans="1:13" ht="18.75" x14ac:dyDescent="0.4">
      <c r="A99" s="390"/>
      <c r="B99" s="103">
        <v>337</v>
      </c>
      <c r="C99" s="46" t="s">
        <v>104</v>
      </c>
      <c r="D99" s="53"/>
      <c r="E99" s="53"/>
      <c r="F99" s="38"/>
      <c r="G99" s="99"/>
      <c r="H99" s="122">
        <v>2.6120000000000001</v>
      </c>
      <c r="I99" s="122">
        <v>0</v>
      </c>
      <c r="J99" s="97" t="s">
        <v>296</v>
      </c>
      <c r="K99" s="98">
        <f t="shared" si="8"/>
        <v>2.3703297370866254E-6</v>
      </c>
      <c r="L99" s="99">
        <f t="shared" si="10"/>
        <v>0</v>
      </c>
      <c r="M99" s="107"/>
    </row>
    <row r="100" spans="1:13" ht="18.75" x14ac:dyDescent="0.4">
      <c r="A100" s="390"/>
      <c r="B100" s="103">
        <v>338</v>
      </c>
      <c r="C100" s="46" t="s">
        <v>293</v>
      </c>
      <c r="D100" s="53"/>
      <c r="E100" s="53"/>
      <c r="F100" s="38"/>
      <c r="G100" s="99"/>
      <c r="H100" s="122">
        <v>0</v>
      </c>
      <c r="I100" s="122">
        <v>1.391</v>
      </c>
      <c r="J100" s="97" t="s">
        <v>295</v>
      </c>
      <c r="K100" s="98">
        <f t="shared" si="8"/>
        <v>0</v>
      </c>
      <c r="L100" s="99">
        <v>0</v>
      </c>
      <c r="M100" s="107"/>
    </row>
    <row r="101" spans="1:13" ht="18.75" x14ac:dyDescent="0.4">
      <c r="A101" s="390"/>
      <c r="B101" s="103">
        <v>401</v>
      </c>
      <c r="C101" s="46" t="s">
        <v>106</v>
      </c>
      <c r="D101" s="54">
        <v>27209.508999999998</v>
      </c>
      <c r="E101" s="54">
        <v>39199.561000000002</v>
      </c>
      <c r="F101" s="38">
        <f t="shared" si="12"/>
        <v>69.412790107521857</v>
      </c>
      <c r="G101" s="99">
        <f t="shared" si="7"/>
        <v>0.27222709297182746</v>
      </c>
      <c r="H101" s="122">
        <v>117013.999</v>
      </c>
      <c r="I101" s="122">
        <v>130647.00900000001</v>
      </c>
      <c r="J101" s="97">
        <f t="shared" si="9"/>
        <v>89.565004124970045</v>
      </c>
      <c r="K101" s="98">
        <f t="shared" si="8"/>
        <v>0.1061875043970615</v>
      </c>
      <c r="L101" s="99">
        <f t="shared" si="10"/>
        <v>23.253208361847371</v>
      </c>
      <c r="M101" s="107"/>
    </row>
    <row r="102" spans="1:13" ht="18.75" x14ac:dyDescent="0.4">
      <c r="A102" s="390"/>
      <c r="B102" s="103">
        <v>402</v>
      </c>
      <c r="C102" s="46" t="s">
        <v>107</v>
      </c>
      <c r="D102" s="54">
        <v>214.578</v>
      </c>
      <c r="E102" s="54">
        <v>395.51299999999998</v>
      </c>
      <c r="F102" s="38">
        <f t="shared" si="12"/>
        <v>54.253083969427053</v>
      </c>
      <c r="G102" s="99">
        <f t="shared" si="7"/>
        <v>2.1468209939293206E-3</v>
      </c>
      <c r="H102" s="122">
        <v>1874.4690000000001</v>
      </c>
      <c r="I102" s="122">
        <v>3614.5140000000001</v>
      </c>
      <c r="J102" s="97">
        <f t="shared" si="9"/>
        <v>51.859503103321771</v>
      </c>
      <c r="K102" s="98">
        <f t="shared" si="8"/>
        <v>1.7010373705769639E-3</v>
      </c>
      <c r="L102" s="99">
        <f t="shared" si="10"/>
        <v>11.447401904219275</v>
      </c>
      <c r="M102" s="107"/>
    </row>
    <row r="103" spans="1:13" ht="18.75" x14ac:dyDescent="0.4">
      <c r="A103" s="390"/>
      <c r="B103" s="103">
        <v>403</v>
      </c>
      <c r="C103" s="46" t="s">
        <v>108</v>
      </c>
      <c r="D103" s="54">
        <v>25.382999999999999</v>
      </c>
      <c r="E103" s="54">
        <v>9.4190000000000005</v>
      </c>
      <c r="F103" s="38">
        <f t="shared" si="12"/>
        <v>269.48720670984176</v>
      </c>
      <c r="G103" s="99">
        <f t="shared" si="7"/>
        <v>2.5395314192931212E-4</v>
      </c>
      <c r="H103" s="122">
        <v>1242.298</v>
      </c>
      <c r="I103" s="122">
        <v>546.99</v>
      </c>
      <c r="J103" s="97">
        <f t="shared" si="9"/>
        <v>227.11530375326788</v>
      </c>
      <c r="K103" s="98">
        <f t="shared" si="8"/>
        <v>1.1273567732477949E-3</v>
      </c>
      <c r="L103" s="99">
        <f t="shared" si="10"/>
        <v>2.0432295632770883</v>
      </c>
      <c r="M103" s="107"/>
    </row>
    <row r="104" spans="1:13" ht="18.75" x14ac:dyDescent="0.4">
      <c r="A104" s="390"/>
      <c r="B104" s="103">
        <v>404</v>
      </c>
      <c r="C104" s="46" t="s">
        <v>109</v>
      </c>
      <c r="D104" s="54">
        <v>35.302999999999997</v>
      </c>
      <c r="E104" s="54">
        <v>17.731000000000002</v>
      </c>
      <c r="F104" s="38">
        <f t="shared" si="12"/>
        <v>199.10326546726068</v>
      </c>
      <c r="G104" s="99">
        <f t="shared" si="7"/>
        <v>3.5320126736518564E-4</v>
      </c>
      <c r="H104" s="122">
        <v>879.49599999999998</v>
      </c>
      <c r="I104" s="122">
        <v>657.35</v>
      </c>
      <c r="J104" s="97">
        <f t="shared" si="9"/>
        <v>133.79417357572069</v>
      </c>
      <c r="K104" s="98">
        <f t="shared" si="8"/>
        <v>7.9812232865571924E-4</v>
      </c>
      <c r="L104" s="99">
        <f t="shared" si="10"/>
        <v>4.0140034747173381</v>
      </c>
      <c r="M104" s="107"/>
    </row>
    <row r="105" spans="1:13" ht="18.75" x14ac:dyDescent="0.4">
      <c r="A105" s="390"/>
      <c r="B105" s="103">
        <v>405</v>
      </c>
      <c r="C105" s="46" t="s">
        <v>110</v>
      </c>
      <c r="D105" s="54">
        <v>1.2110000000000001</v>
      </c>
      <c r="E105" s="54">
        <v>0</v>
      </c>
      <c r="F105" s="38" t="s">
        <v>289</v>
      </c>
      <c r="G105" s="99">
        <f t="shared" si="7"/>
        <v>1.2115874990205928E-5</v>
      </c>
      <c r="H105" s="122">
        <v>1.2110000000000001</v>
      </c>
      <c r="I105" s="122">
        <v>1.06</v>
      </c>
      <c r="J105" s="97">
        <f t="shared" si="9"/>
        <v>114.24528301886792</v>
      </c>
      <c r="K105" s="98">
        <f t="shared" si="8"/>
        <v>1.0989545603414639E-6</v>
      </c>
      <c r="L105" s="99">
        <f t="shared" si="10"/>
        <v>100</v>
      </c>
      <c r="M105" s="107"/>
    </row>
    <row r="106" spans="1:13" ht="18.75" x14ac:dyDescent="0.4">
      <c r="A106" s="390"/>
      <c r="B106" s="103">
        <v>406</v>
      </c>
      <c r="C106" s="46" t="s">
        <v>111</v>
      </c>
      <c r="D106" s="54">
        <v>1308.021</v>
      </c>
      <c r="E106" s="54">
        <v>1333.2529999999999</v>
      </c>
      <c r="F106" s="38">
        <f t="shared" si="12"/>
        <v>98.107485976030063</v>
      </c>
      <c r="G106" s="99">
        <f t="shared" si="7"/>
        <v>1.3086555673463373E-2</v>
      </c>
      <c r="H106" s="122">
        <v>176583.14600000001</v>
      </c>
      <c r="I106" s="122">
        <v>276961.63500000001</v>
      </c>
      <c r="J106" s="97">
        <f t="shared" si="9"/>
        <v>63.75725865425369</v>
      </c>
      <c r="K106" s="98">
        <f t="shared" si="8"/>
        <v>0.16024513094644305</v>
      </c>
      <c r="L106" s="99">
        <f t="shared" si="10"/>
        <v>0.74073943614075144</v>
      </c>
      <c r="M106" s="107"/>
    </row>
    <row r="107" spans="1:13" ht="18.75" x14ac:dyDescent="0.4">
      <c r="A107" s="390"/>
      <c r="B107" s="103">
        <v>407</v>
      </c>
      <c r="C107" s="46" t="s">
        <v>112</v>
      </c>
      <c r="D107" s="54">
        <v>5232.7359999999999</v>
      </c>
      <c r="E107" s="54">
        <v>8294.0519999999997</v>
      </c>
      <c r="F107" s="38">
        <f t="shared" si="12"/>
        <v>63.090224175107657</v>
      </c>
      <c r="G107" s="99">
        <f t="shared" si="7"/>
        <v>5.2352745856936583E-2</v>
      </c>
      <c r="H107" s="122">
        <v>354199.52</v>
      </c>
      <c r="I107" s="122">
        <v>392988.136</v>
      </c>
      <c r="J107" s="97">
        <f t="shared" si="9"/>
        <v>90.129825191465841</v>
      </c>
      <c r="K107" s="98">
        <f t="shared" si="8"/>
        <v>0.32142789246470477</v>
      </c>
      <c r="L107" s="99">
        <f t="shared" si="10"/>
        <v>1.477341358339503</v>
      </c>
      <c r="M107" s="107"/>
    </row>
    <row r="108" spans="1:13" ht="18.75" x14ac:dyDescent="0.4">
      <c r="A108" s="390"/>
      <c r="B108" s="103">
        <v>408</v>
      </c>
      <c r="C108" s="46" t="s">
        <v>113</v>
      </c>
      <c r="D108" s="54">
        <v>120.399</v>
      </c>
      <c r="E108" s="54">
        <v>87.177999999999997</v>
      </c>
      <c r="F108" s="38">
        <f t="shared" si="12"/>
        <v>138.10709123861525</v>
      </c>
      <c r="G108" s="99">
        <f t="shared" si="7"/>
        <v>1.2045740982211423E-3</v>
      </c>
      <c r="H108" s="122">
        <v>29106.937999999998</v>
      </c>
      <c r="I108" s="122">
        <v>69842.289000000004</v>
      </c>
      <c r="J108" s="97">
        <f t="shared" si="9"/>
        <v>41.67523489958927</v>
      </c>
      <c r="K108" s="98">
        <f t="shared" si="8"/>
        <v>2.6413874692548509E-2</v>
      </c>
      <c r="L108" s="99">
        <f t="shared" si="10"/>
        <v>0.41364364743553583</v>
      </c>
      <c r="M108" s="107"/>
    </row>
    <row r="109" spans="1:13" ht="18.75" x14ac:dyDescent="0.4">
      <c r="A109" s="390"/>
      <c r="B109" s="103">
        <v>409</v>
      </c>
      <c r="C109" s="46" t="s">
        <v>114</v>
      </c>
      <c r="D109" s="54">
        <v>25190.552</v>
      </c>
      <c r="E109" s="54">
        <v>25189.83</v>
      </c>
      <c r="F109" s="38">
        <f t="shared" si="12"/>
        <v>100.00286623609607</v>
      </c>
      <c r="G109" s="99">
        <f t="shared" si="7"/>
        <v>0.25202772829585618</v>
      </c>
      <c r="H109" s="122">
        <v>1082136.2250000001</v>
      </c>
      <c r="I109" s="122">
        <v>981535.54799999995</v>
      </c>
      <c r="J109" s="97">
        <f t="shared" si="9"/>
        <v>110.24931569773366</v>
      </c>
      <c r="K109" s="98">
        <f t="shared" si="8"/>
        <v>0.98201365761721415</v>
      </c>
      <c r="L109" s="99">
        <f t="shared" si="10"/>
        <v>2.3278540555279901</v>
      </c>
      <c r="M109" s="107"/>
    </row>
    <row r="110" spans="1:13" ht="18.75" x14ac:dyDescent="0.4">
      <c r="A110" s="390"/>
      <c r="B110" s="103">
        <v>410</v>
      </c>
      <c r="C110" s="46" t="s">
        <v>115</v>
      </c>
      <c r="D110" s="54">
        <v>114817.56</v>
      </c>
      <c r="E110" s="54">
        <v>98640.921000000002</v>
      </c>
      <c r="F110" s="38">
        <f t="shared" si="12"/>
        <v>116.39952145215675</v>
      </c>
      <c r="G110" s="99">
        <f t="shared" si="7"/>
        <v>1.148732620677513</v>
      </c>
      <c r="H110" s="122">
        <v>1550377.2150000001</v>
      </c>
      <c r="I110" s="122">
        <v>1463349.909</v>
      </c>
      <c r="J110" s="97">
        <f t="shared" si="9"/>
        <v>105.94712894467403</v>
      </c>
      <c r="K110" s="98">
        <f t="shared" si="8"/>
        <v>1.4069315529923601</v>
      </c>
      <c r="L110" s="99">
        <f t="shared" si="10"/>
        <v>7.4057822115245671</v>
      </c>
      <c r="M110" s="107"/>
    </row>
    <row r="111" spans="1:13" ht="18.75" x14ac:dyDescent="0.4">
      <c r="A111" s="390"/>
      <c r="B111" s="103">
        <v>411</v>
      </c>
      <c r="C111" s="46" t="s">
        <v>116</v>
      </c>
      <c r="D111" s="54">
        <v>1466.8109999999999</v>
      </c>
      <c r="E111" s="54">
        <v>1306.51</v>
      </c>
      <c r="F111" s="38">
        <f t="shared" si="12"/>
        <v>112.26940475005931</v>
      </c>
      <c r="G111" s="99">
        <f t="shared" si="7"/>
        <v>1.467522602003216E-2</v>
      </c>
      <c r="H111" s="122">
        <v>5156.2709999999997</v>
      </c>
      <c r="I111" s="122">
        <v>3503.9960000000001</v>
      </c>
      <c r="J111" s="97">
        <f t="shared" si="9"/>
        <v>147.15402072376793</v>
      </c>
      <c r="K111" s="98">
        <f t="shared" si="8"/>
        <v>4.6791969692869025E-3</v>
      </c>
      <c r="L111" s="99">
        <f t="shared" si="10"/>
        <v>28.447127778970501</v>
      </c>
      <c r="M111" s="107"/>
    </row>
    <row r="112" spans="1:13" ht="18.75" x14ac:dyDescent="0.4">
      <c r="A112" s="390"/>
      <c r="B112" s="103">
        <v>412</v>
      </c>
      <c r="C112" s="46" t="s">
        <v>117</v>
      </c>
      <c r="D112" s="54">
        <v>142.80199999999999</v>
      </c>
      <c r="E112" s="54">
        <v>205.01400000000001</v>
      </c>
      <c r="F112" s="38">
        <f t="shared" si="12"/>
        <v>69.654755285004924</v>
      </c>
      <c r="G112" s="99">
        <f t="shared" si="7"/>
        <v>1.4287127831142745E-3</v>
      </c>
      <c r="H112" s="122">
        <v>9427.5509999999995</v>
      </c>
      <c r="I112" s="122">
        <v>8959.2620000000006</v>
      </c>
      <c r="J112" s="97">
        <f t="shared" si="9"/>
        <v>105.22687024891111</v>
      </c>
      <c r="K112" s="98">
        <f t="shared" si="8"/>
        <v>8.5552850241963057E-3</v>
      </c>
      <c r="L112" s="99">
        <f t="shared" si="10"/>
        <v>1.5147306018286191</v>
      </c>
      <c r="M112" s="107"/>
    </row>
    <row r="113" spans="1:13" ht="18.75" x14ac:dyDescent="0.4">
      <c r="A113" s="390"/>
      <c r="B113" s="103">
        <v>413</v>
      </c>
      <c r="C113" s="46" t="s">
        <v>118</v>
      </c>
      <c r="D113" s="54">
        <v>4161.1270000000004</v>
      </c>
      <c r="E113" s="54">
        <v>5114.4570000000003</v>
      </c>
      <c r="F113" s="38">
        <f t="shared" si="12"/>
        <v>81.360093554408607</v>
      </c>
      <c r="G113" s="99">
        <f t="shared" si="7"/>
        <v>4.1631457101874998E-2</v>
      </c>
      <c r="H113" s="122">
        <v>118870.41099999999</v>
      </c>
      <c r="I113" s="122">
        <v>155370.63</v>
      </c>
      <c r="J113" s="97">
        <f t="shared" si="9"/>
        <v>76.507645621312079</v>
      </c>
      <c r="K113" s="98">
        <f t="shared" si="8"/>
        <v>0.1078721554567416</v>
      </c>
      <c r="L113" s="99">
        <f t="shared" si="10"/>
        <v>3.5005574263556647</v>
      </c>
      <c r="M113" s="107"/>
    </row>
    <row r="114" spans="1:13" ht="18.75" x14ac:dyDescent="0.4">
      <c r="A114" s="27"/>
      <c r="B114" s="103">
        <v>414</v>
      </c>
      <c r="C114" s="46" t="s">
        <v>119</v>
      </c>
      <c r="D114" s="53"/>
      <c r="E114" s="53"/>
      <c r="F114" s="38"/>
      <c r="G114" s="99"/>
      <c r="H114" s="122">
        <v>380.80900000000003</v>
      </c>
      <c r="I114" s="122">
        <v>187.53200000000001</v>
      </c>
      <c r="J114" s="97">
        <f t="shared" si="9"/>
        <v>203.06347716656359</v>
      </c>
      <c r="K114" s="98">
        <f t="shared" si="8"/>
        <v>3.4557538164250415E-4</v>
      </c>
      <c r="L114" s="99">
        <f t="shared" si="10"/>
        <v>0</v>
      </c>
      <c r="M114" s="107"/>
    </row>
    <row r="115" spans="1:13" ht="19.5" thickBot="1" x14ac:dyDescent="0.45">
      <c r="A115" s="20" t="s">
        <v>120</v>
      </c>
      <c r="B115" s="21" t="s">
        <v>121</v>
      </c>
      <c r="C115" s="22"/>
      <c r="D115" s="48">
        <f>SUM(D69:D114)</f>
        <v>272028.44299999997</v>
      </c>
      <c r="E115" s="48">
        <f>SUM(E69:E114)</f>
        <v>274262.01300000004</v>
      </c>
      <c r="F115" s="36">
        <f t="shared" ref="F115:F125" si="15">D115/E115*100</f>
        <v>99.185607231724035</v>
      </c>
      <c r="G115" s="35">
        <f t="shared" si="7"/>
        <v>2.7216041363900563</v>
      </c>
      <c r="H115" s="129">
        <f>SUM(H69:H114)</f>
        <v>4724043.7490000008</v>
      </c>
      <c r="I115" s="129">
        <f>SUM(I69:I114)</f>
        <v>4830127.8169999998</v>
      </c>
      <c r="J115" s="36">
        <f t="shared" si="9"/>
        <v>97.803700605465792</v>
      </c>
      <c r="K115" s="34">
        <f t="shared" si="8"/>
        <v>4.2869607111611359</v>
      </c>
      <c r="L115" s="35">
        <f t="shared" si="10"/>
        <v>5.7583811127401967</v>
      </c>
      <c r="M115" s="107"/>
    </row>
    <row r="116" spans="1:13" ht="18.75" x14ac:dyDescent="0.4">
      <c r="A116" s="391" t="s">
        <v>122</v>
      </c>
      <c r="B116" s="90">
        <v>201</v>
      </c>
      <c r="C116" s="104" t="s">
        <v>123</v>
      </c>
      <c r="D116" s="56">
        <v>821.89200000000005</v>
      </c>
      <c r="E116" s="56">
        <v>1022.88</v>
      </c>
      <c r="F116" s="109">
        <f t="shared" si="15"/>
        <v>80.350774284373543</v>
      </c>
      <c r="G116" s="95">
        <f t="shared" si="7"/>
        <v>8.2229072893892068E-3</v>
      </c>
      <c r="H116" s="133">
        <v>27847.827000000001</v>
      </c>
      <c r="I116" s="133">
        <v>25973.651999999998</v>
      </c>
      <c r="J116" s="93">
        <f t="shared" si="9"/>
        <v>107.21567764132669</v>
      </c>
      <c r="K116" s="94">
        <f t="shared" si="8"/>
        <v>2.5271260509702846E-2</v>
      </c>
      <c r="L116" s="95">
        <f t="shared" si="10"/>
        <v>2.9513685215007976</v>
      </c>
      <c r="M116" s="107"/>
    </row>
    <row r="117" spans="1:13" ht="18.75" x14ac:dyDescent="0.4">
      <c r="A117" s="390"/>
      <c r="B117" s="103">
        <v>202</v>
      </c>
      <c r="C117" s="46" t="s">
        <v>124</v>
      </c>
      <c r="D117" s="54">
        <v>11273.396000000001</v>
      </c>
      <c r="E117" s="54">
        <v>7174.74</v>
      </c>
      <c r="F117" s="38">
        <f t="shared" si="15"/>
        <v>157.12619551370503</v>
      </c>
      <c r="G117" s="99">
        <f t="shared" si="7"/>
        <v>0.11278865123954379</v>
      </c>
      <c r="H117" s="122">
        <v>200579.46799999999</v>
      </c>
      <c r="I117" s="122">
        <v>216766.84899999999</v>
      </c>
      <c r="J117" s="97">
        <f t="shared" si="9"/>
        <v>92.532353967095773</v>
      </c>
      <c r="K117" s="98">
        <f t="shared" si="8"/>
        <v>0.18202123952887256</v>
      </c>
      <c r="L117" s="99">
        <f t="shared" si="10"/>
        <v>5.6204137504243459</v>
      </c>
      <c r="M117" s="107"/>
    </row>
    <row r="118" spans="1:13" ht="18.75" x14ac:dyDescent="0.4">
      <c r="A118" s="390"/>
      <c r="B118" s="103">
        <v>203</v>
      </c>
      <c r="C118" s="46" t="s">
        <v>125</v>
      </c>
      <c r="D118" s="54">
        <v>45311</v>
      </c>
      <c r="E118" s="54">
        <v>52582.400999999998</v>
      </c>
      <c r="F118" s="38">
        <f t="shared" si="15"/>
        <v>86.171416934726892</v>
      </c>
      <c r="G118" s="99">
        <f t="shared" si="7"/>
        <v>0.45332981972024833</v>
      </c>
      <c r="H118" s="122">
        <v>389487.79399999999</v>
      </c>
      <c r="I118" s="122">
        <v>440939.54200000002</v>
      </c>
      <c r="J118" s="97">
        <f t="shared" si="9"/>
        <v>88.331337269815549</v>
      </c>
      <c r="K118" s="98">
        <f t="shared" si="8"/>
        <v>0.35345118696419209</v>
      </c>
      <c r="L118" s="99">
        <f t="shared" si="10"/>
        <v>11.633483949435398</v>
      </c>
      <c r="M118" s="107"/>
    </row>
    <row r="119" spans="1:13" ht="18.75" x14ac:dyDescent="0.4">
      <c r="A119" s="390"/>
      <c r="B119" s="103">
        <v>204</v>
      </c>
      <c r="C119" s="46" t="s">
        <v>126</v>
      </c>
      <c r="D119" s="54">
        <v>7113.701</v>
      </c>
      <c r="E119" s="54">
        <v>7203.576</v>
      </c>
      <c r="F119" s="38">
        <f t="shared" si="15"/>
        <v>98.752355774409821</v>
      </c>
      <c r="G119" s="99">
        <f t="shared" si="7"/>
        <v>7.1171521084808329E-2</v>
      </c>
      <c r="H119" s="122">
        <v>308902.386</v>
      </c>
      <c r="I119" s="122">
        <v>312085.36599999998</v>
      </c>
      <c r="J119" s="97">
        <f t="shared" si="9"/>
        <v>98.980093158229039</v>
      </c>
      <c r="K119" s="98">
        <f t="shared" si="8"/>
        <v>0.28032178843522637</v>
      </c>
      <c r="L119" s="99">
        <f t="shared" si="10"/>
        <v>2.3028960999996939</v>
      </c>
      <c r="M119" s="107"/>
    </row>
    <row r="120" spans="1:13" ht="18.75" x14ac:dyDescent="0.4">
      <c r="A120" s="390"/>
      <c r="B120" s="103">
        <v>205</v>
      </c>
      <c r="C120" s="46" t="s">
        <v>127</v>
      </c>
      <c r="D120" s="54">
        <v>102084.811</v>
      </c>
      <c r="E120" s="54">
        <v>65987.144</v>
      </c>
      <c r="F120" s="38">
        <f t="shared" si="15"/>
        <v>154.7040905422426</v>
      </c>
      <c r="G120" s="99">
        <f t="shared" si="7"/>
        <v>1.0213433595993384</v>
      </c>
      <c r="H120" s="122">
        <v>997616.62100000004</v>
      </c>
      <c r="I120" s="122">
        <v>902603.42599999998</v>
      </c>
      <c r="J120" s="97">
        <f t="shared" si="9"/>
        <v>110.52657150007317</v>
      </c>
      <c r="K120" s="98">
        <f t="shared" si="8"/>
        <v>0.90531406698628536</v>
      </c>
      <c r="L120" s="99">
        <f t="shared" si="10"/>
        <v>10.232869907246664</v>
      </c>
      <c r="M120" s="107"/>
    </row>
    <row r="121" spans="1:13" ht="18.75" x14ac:dyDescent="0.4">
      <c r="A121" s="390"/>
      <c r="B121" s="103">
        <v>206</v>
      </c>
      <c r="C121" s="46" t="s">
        <v>128</v>
      </c>
      <c r="D121" s="54">
        <v>21981.537</v>
      </c>
      <c r="E121" s="54">
        <v>38839.637999999999</v>
      </c>
      <c r="F121" s="38">
        <f t="shared" si="15"/>
        <v>56.595627899518533</v>
      </c>
      <c r="G121" s="99">
        <f t="shared" si="7"/>
        <v>0.21992201022674338</v>
      </c>
      <c r="H121" s="122">
        <v>887963.87</v>
      </c>
      <c r="I121" s="122">
        <v>860225.93200000003</v>
      </c>
      <c r="J121" s="97">
        <f t="shared" si="9"/>
        <v>103.22449451570357</v>
      </c>
      <c r="K121" s="98">
        <f t="shared" si="8"/>
        <v>0.80580672531375286</v>
      </c>
      <c r="L121" s="99">
        <f t="shared" si="10"/>
        <v>2.4754990312837841</v>
      </c>
      <c r="M121" s="107"/>
    </row>
    <row r="122" spans="1:13" ht="18.75" x14ac:dyDescent="0.4">
      <c r="A122" s="390"/>
      <c r="B122" s="103">
        <v>207</v>
      </c>
      <c r="C122" s="46" t="s">
        <v>129</v>
      </c>
      <c r="D122" s="54">
        <v>21763.284</v>
      </c>
      <c r="E122" s="54">
        <v>23018.571</v>
      </c>
      <c r="F122" s="38">
        <f t="shared" si="15"/>
        <v>94.546633672437792</v>
      </c>
      <c r="G122" s="99">
        <f t="shared" si="7"/>
        <v>0.21773842140408653</v>
      </c>
      <c r="H122" s="122">
        <v>472612.12300000002</v>
      </c>
      <c r="I122" s="122">
        <v>451222.97700000001</v>
      </c>
      <c r="J122" s="97">
        <f t="shared" si="9"/>
        <v>104.7402608223118</v>
      </c>
      <c r="K122" s="98">
        <f t="shared" si="8"/>
        <v>0.42888459772379089</v>
      </c>
      <c r="L122" s="99">
        <f t="shared" si="10"/>
        <v>4.6048933027475467</v>
      </c>
      <c r="M122" s="107"/>
    </row>
    <row r="123" spans="1:13" ht="18.75" x14ac:dyDescent="0.4">
      <c r="A123" s="390"/>
      <c r="B123" s="103">
        <v>208</v>
      </c>
      <c r="C123" s="46" t="s">
        <v>130</v>
      </c>
      <c r="D123" s="54">
        <v>68949.993000000002</v>
      </c>
      <c r="E123" s="54">
        <v>57584.521000000001</v>
      </c>
      <c r="F123" s="38">
        <f t="shared" si="15"/>
        <v>119.73702620535821</v>
      </c>
      <c r="G123" s="99">
        <f t="shared" si="7"/>
        <v>0.68983443085348783</v>
      </c>
      <c r="H123" s="122">
        <v>499286.66399999999</v>
      </c>
      <c r="I123" s="122">
        <v>922411.96799999999</v>
      </c>
      <c r="J123" s="97">
        <f t="shared" si="9"/>
        <v>54.12838095353073</v>
      </c>
      <c r="K123" s="98">
        <f t="shared" si="8"/>
        <v>0.45309112825803144</v>
      </c>
      <c r="L123" s="99">
        <f t="shared" si="10"/>
        <v>13.809700513050355</v>
      </c>
      <c r="M123" s="107"/>
    </row>
    <row r="124" spans="1:13" ht="18.75" x14ac:dyDescent="0.4">
      <c r="A124" s="390"/>
      <c r="B124" s="103">
        <v>209</v>
      </c>
      <c r="C124" s="46" t="s">
        <v>131</v>
      </c>
      <c r="D124" s="54">
        <v>574.84400000000005</v>
      </c>
      <c r="E124" s="54">
        <v>535.43399999999997</v>
      </c>
      <c r="F124" s="38">
        <f t="shared" si="15"/>
        <v>107.36038428639199</v>
      </c>
      <c r="G124" s="99">
        <f t="shared" si="7"/>
        <v>5.7512287719817803E-3</v>
      </c>
      <c r="H124" s="122">
        <v>10281.322</v>
      </c>
      <c r="I124" s="122">
        <v>10979.368</v>
      </c>
      <c r="J124" s="97">
        <f t="shared" si="9"/>
        <v>93.642202356274055</v>
      </c>
      <c r="K124" s="98">
        <f t="shared" si="8"/>
        <v>9.3300625088678923E-3</v>
      </c>
      <c r="L124" s="99">
        <f t="shared" si="10"/>
        <v>5.5911486869101079</v>
      </c>
      <c r="M124" s="107"/>
    </row>
    <row r="125" spans="1:13" ht="18.75" x14ac:dyDescent="0.4">
      <c r="A125" s="390"/>
      <c r="B125" s="103">
        <v>210</v>
      </c>
      <c r="C125" s="46" t="s">
        <v>132</v>
      </c>
      <c r="D125" s="54">
        <v>72644.179000000004</v>
      </c>
      <c r="E125" s="54">
        <v>57835.845999999998</v>
      </c>
      <c r="F125" s="38">
        <f t="shared" si="15"/>
        <v>125.60407433134118</v>
      </c>
      <c r="G125" s="99">
        <f t="shared" si="7"/>
        <v>0.72679421265907729</v>
      </c>
      <c r="H125" s="122">
        <v>1489844.03</v>
      </c>
      <c r="I125" s="122">
        <v>1328768.5279999999</v>
      </c>
      <c r="J125" s="97">
        <f t="shared" si="9"/>
        <v>112.12216413963712</v>
      </c>
      <c r="K125" s="98">
        <f t="shared" si="8"/>
        <v>1.3519990841998386</v>
      </c>
      <c r="L125" s="99">
        <f t="shared" si="10"/>
        <v>4.8759586599142191</v>
      </c>
      <c r="M125" s="107"/>
    </row>
    <row r="126" spans="1:13" ht="18.75" x14ac:dyDescent="0.4">
      <c r="A126" s="390"/>
      <c r="B126" s="103">
        <v>211</v>
      </c>
      <c r="C126" s="46" t="s">
        <v>133</v>
      </c>
      <c r="D126" s="54">
        <v>1.1220000000000001</v>
      </c>
      <c r="E126" s="54">
        <v>0</v>
      </c>
      <c r="F126" s="38" t="s">
        <v>289</v>
      </c>
      <c r="G126" s="99">
        <f t="shared" si="7"/>
        <v>1.1225443219662305E-5</v>
      </c>
      <c r="H126" s="122">
        <v>264.673</v>
      </c>
      <c r="I126" s="122">
        <v>297.57400000000001</v>
      </c>
      <c r="J126" s="97">
        <f t="shared" si="9"/>
        <v>88.943590501858367</v>
      </c>
      <c r="K126" s="98">
        <f t="shared" si="8"/>
        <v>2.4018464108113645E-4</v>
      </c>
      <c r="L126" s="99">
        <f t="shared" si="10"/>
        <v>0.42391932686749317</v>
      </c>
      <c r="M126" s="107"/>
    </row>
    <row r="127" spans="1:13" ht="18.75" x14ac:dyDescent="0.4">
      <c r="A127" s="390"/>
      <c r="B127" s="103">
        <v>212</v>
      </c>
      <c r="C127" s="46" t="s">
        <v>134</v>
      </c>
      <c r="D127" s="54">
        <v>0</v>
      </c>
      <c r="E127" s="54">
        <v>7.07</v>
      </c>
      <c r="F127" s="38" t="s">
        <v>295</v>
      </c>
      <c r="G127" s="99">
        <f t="shared" si="7"/>
        <v>0</v>
      </c>
      <c r="H127" s="122">
        <v>8.6560000000000006</v>
      </c>
      <c r="I127" s="122">
        <v>108.64100000000001</v>
      </c>
      <c r="J127" s="97">
        <f t="shared" si="9"/>
        <v>7.9675260721090559</v>
      </c>
      <c r="K127" s="98">
        <f t="shared" si="8"/>
        <v>7.8551202925810992E-6</v>
      </c>
      <c r="L127" s="99">
        <f t="shared" si="10"/>
        <v>0</v>
      </c>
      <c r="M127" s="107"/>
    </row>
    <row r="128" spans="1:13" ht="18.75" x14ac:dyDescent="0.4">
      <c r="A128" s="390"/>
      <c r="B128" s="103">
        <v>213</v>
      </c>
      <c r="C128" s="46" t="s">
        <v>135</v>
      </c>
      <c r="D128" s="54">
        <v>545653.67299999995</v>
      </c>
      <c r="E128" s="54">
        <v>459405.723</v>
      </c>
      <c r="F128" s="38">
        <f t="shared" ref="F128:F146" si="16">D128/E128*100</f>
        <v>118.77380835327556</v>
      </c>
      <c r="G128" s="99">
        <f t="shared" si="7"/>
        <v>5.459183889359787</v>
      </c>
      <c r="H128" s="122">
        <v>3147933.3849999998</v>
      </c>
      <c r="I128" s="122">
        <v>2986367.2590000001</v>
      </c>
      <c r="J128" s="97">
        <f t="shared" si="9"/>
        <v>105.41012246611963</v>
      </c>
      <c r="K128" s="98">
        <f t="shared" si="8"/>
        <v>2.8566769191551531</v>
      </c>
      <c r="L128" s="99">
        <f t="shared" si="10"/>
        <v>17.333710922856774</v>
      </c>
      <c r="M128" s="107"/>
    </row>
    <row r="129" spans="1:13" ht="18.75" x14ac:dyDescent="0.4">
      <c r="A129" s="390"/>
      <c r="B129" s="103">
        <v>215</v>
      </c>
      <c r="C129" s="46" t="s">
        <v>136</v>
      </c>
      <c r="D129" s="54">
        <v>14795.179</v>
      </c>
      <c r="E129" s="54">
        <v>9662.2060000000001</v>
      </c>
      <c r="F129" s="38">
        <f t="shared" si="16"/>
        <v>153.12423477619913</v>
      </c>
      <c r="G129" s="99">
        <f t="shared" si="7"/>
        <v>0.14802356665707675</v>
      </c>
      <c r="H129" s="122">
        <v>1169961.1629999999</v>
      </c>
      <c r="I129" s="122">
        <v>1039195.103</v>
      </c>
      <c r="J129" s="97">
        <f t="shared" si="9"/>
        <v>112.58339840348535</v>
      </c>
      <c r="K129" s="98">
        <f t="shared" si="8"/>
        <v>1.0617127625939327</v>
      </c>
      <c r="L129" s="99">
        <f t="shared" si="10"/>
        <v>1.2645871904040289</v>
      </c>
      <c r="M129" s="107"/>
    </row>
    <row r="130" spans="1:13" ht="18.75" x14ac:dyDescent="0.4">
      <c r="A130" s="390"/>
      <c r="B130" s="103">
        <v>217</v>
      </c>
      <c r="C130" s="46" t="s">
        <v>137</v>
      </c>
      <c r="D130" s="54">
        <v>31732.127</v>
      </c>
      <c r="E130" s="54">
        <v>17150.510999999999</v>
      </c>
      <c r="F130" s="38">
        <f t="shared" si="16"/>
        <v>185.02146670731855</v>
      </c>
      <c r="G130" s="99">
        <f t="shared" ref="G130:G177" si="17">D130/$D$7*100</f>
        <v>0.31747521379466409</v>
      </c>
      <c r="H130" s="122">
        <v>83638.790999999997</v>
      </c>
      <c r="I130" s="122">
        <v>55521.614999999998</v>
      </c>
      <c r="J130" s="97">
        <f t="shared" si="9"/>
        <v>150.64185542873707</v>
      </c>
      <c r="K130" s="98">
        <f t="shared" si="8"/>
        <v>7.5900273155158196E-2</v>
      </c>
      <c r="L130" s="99">
        <f t="shared" si="10"/>
        <v>37.939485519344728</v>
      </c>
      <c r="M130" s="107"/>
    </row>
    <row r="131" spans="1:13" ht="18.75" x14ac:dyDescent="0.4">
      <c r="A131" s="390"/>
      <c r="B131" s="103">
        <v>218</v>
      </c>
      <c r="C131" s="46" t="s">
        <v>138</v>
      </c>
      <c r="D131" s="54">
        <v>72011.213000000003</v>
      </c>
      <c r="E131" s="54">
        <v>54508.843999999997</v>
      </c>
      <c r="F131" s="38">
        <f t="shared" si="16"/>
        <v>132.10922799977195</v>
      </c>
      <c r="G131" s="99">
        <f t="shared" si="17"/>
        <v>0.72046148191667381</v>
      </c>
      <c r="H131" s="122">
        <v>704320.27</v>
      </c>
      <c r="I131" s="122">
        <v>902307.22199999995</v>
      </c>
      <c r="J131" s="97">
        <f t="shared" si="9"/>
        <v>78.057700617628441</v>
      </c>
      <c r="K131" s="98">
        <f t="shared" si="8"/>
        <v>0.63915439525799422</v>
      </c>
      <c r="L131" s="99">
        <f t="shared" si="10"/>
        <v>10.224214191648921</v>
      </c>
      <c r="M131" s="107"/>
    </row>
    <row r="132" spans="1:13" ht="18.75" x14ac:dyDescent="0.4">
      <c r="A132" s="390"/>
      <c r="B132" s="103">
        <v>219</v>
      </c>
      <c r="C132" s="46" t="s">
        <v>139</v>
      </c>
      <c r="D132" s="54"/>
      <c r="E132" s="54"/>
      <c r="F132" s="38"/>
      <c r="G132" s="99"/>
      <c r="H132" s="122">
        <v>20.638999999999999</v>
      </c>
      <c r="I132" s="122">
        <v>9.8550000000000004</v>
      </c>
      <c r="J132" s="97">
        <f t="shared" si="9"/>
        <v>209.42668696093355</v>
      </c>
      <c r="K132" s="98">
        <f t="shared" si="8"/>
        <v>1.8729416326083789E-5</v>
      </c>
      <c r="L132" s="99">
        <f t="shared" si="10"/>
        <v>0</v>
      </c>
      <c r="M132" s="107"/>
    </row>
    <row r="133" spans="1:13" ht="18.75" x14ac:dyDescent="0.4">
      <c r="A133" s="390"/>
      <c r="B133" s="103">
        <v>220</v>
      </c>
      <c r="C133" s="46" t="s">
        <v>140</v>
      </c>
      <c r="D133" s="54">
        <v>142383.019</v>
      </c>
      <c r="E133" s="54">
        <v>114045.93700000001</v>
      </c>
      <c r="F133" s="38">
        <f t="shared" si="16"/>
        <v>124.84707719136017</v>
      </c>
      <c r="G133" s="99">
        <f t="shared" si="17"/>
        <v>1.4245209404889472</v>
      </c>
      <c r="H133" s="122">
        <v>1686540.013</v>
      </c>
      <c r="I133" s="122">
        <v>1540834.2949999999</v>
      </c>
      <c r="J133" s="97">
        <f t="shared" si="9"/>
        <v>109.45628731608679</v>
      </c>
      <c r="K133" s="98">
        <f t="shared" si="8"/>
        <v>1.5304961506892665</v>
      </c>
      <c r="L133" s="99">
        <f t="shared" si="10"/>
        <v>8.4423149111493991</v>
      </c>
      <c r="M133" s="107"/>
    </row>
    <row r="134" spans="1:13" ht="18.75" x14ac:dyDescent="0.4">
      <c r="A134" s="390"/>
      <c r="B134" s="103">
        <v>221</v>
      </c>
      <c r="C134" s="46" t="s">
        <v>141</v>
      </c>
      <c r="D134" s="54">
        <v>268.29599999999999</v>
      </c>
      <c r="E134" s="54">
        <v>79.165999999999997</v>
      </c>
      <c r="F134" s="38">
        <f t="shared" si="16"/>
        <v>338.90306444685854</v>
      </c>
      <c r="G134" s="99">
        <f t="shared" si="17"/>
        <v>2.6842615989862008E-3</v>
      </c>
      <c r="H134" s="122">
        <v>24645.944</v>
      </c>
      <c r="I134" s="122">
        <v>24986.448</v>
      </c>
      <c r="J134" s="97">
        <f t="shared" si="9"/>
        <v>98.637245277920243</v>
      </c>
      <c r="K134" s="98">
        <f t="shared" si="8"/>
        <v>2.2365625559636941E-2</v>
      </c>
      <c r="L134" s="99">
        <f t="shared" si="10"/>
        <v>1.0886010290374757</v>
      </c>
      <c r="M134" s="107"/>
    </row>
    <row r="135" spans="1:13" ht="18.75" x14ac:dyDescent="0.4">
      <c r="A135" s="390"/>
      <c r="B135" s="103">
        <v>222</v>
      </c>
      <c r="C135" s="46" t="s">
        <v>142</v>
      </c>
      <c r="D135" s="54">
        <v>20453.136999999999</v>
      </c>
      <c r="E135" s="54">
        <v>26968.164000000001</v>
      </c>
      <c r="F135" s="38">
        <f t="shared" si="16"/>
        <v>75.841785150817088</v>
      </c>
      <c r="G135" s="99">
        <f t="shared" si="17"/>
        <v>0.20463059541664363</v>
      </c>
      <c r="H135" s="122">
        <v>224040.076</v>
      </c>
      <c r="I135" s="122">
        <v>290243.28399999999</v>
      </c>
      <c r="J135" s="97">
        <f t="shared" si="9"/>
        <v>77.190442759736698</v>
      </c>
      <c r="K135" s="98">
        <f t="shared" si="8"/>
        <v>0.20331120001605957</v>
      </c>
      <c r="L135" s="99">
        <f t="shared" si="10"/>
        <v>9.1292314148295493</v>
      </c>
      <c r="M135" s="107"/>
    </row>
    <row r="136" spans="1:13" ht="18.75" x14ac:dyDescent="0.4">
      <c r="A136" s="390"/>
      <c r="B136" s="103">
        <v>225</v>
      </c>
      <c r="C136" s="46" t="s">
        <v>143</v>
      </c>
      <c r="D136" s="54">
        <v>61958.686000000002</v>
      </c>
      <c r="E136" s="54">
        <v>52965.09</v>
      </c>
      <c r="F136" s="38">
        <f t="shared" si="16"/>
        <v>116.98023358404566</v>
      </c>
      <c r="G136" s="99">
        <f t="shared" si="17"/>
        <v>0.61988744354535263</v>
      </c>
      <c r="H136" s="134">
        <v>309405.88099999999</v>
      </c>
      <c r="I136" s="122">
        <v>300341.283</v>
      </c>
      <c r="J136" s="97">
        <f t="shared" si="9"/>
        <v>103.01809924678254</v>
      </c>
      <c r="K136" s="98">
        <f t="shared" si="8"/>
        <v>0.28077869853131149</v>
      </c>
      <c r="L136" s="99">
        <f t="shared" si="10"/>
        <v>20.025051172185059</v>
      </c>
      <c r="M136" s="107"/>
    </row>
    <row r="137" spans="1:13" ht="18.75" x14ac:dyDescent="0.4">
      <c r="A137" s="390"/>
      <c r="B137" s="103">
        <v>228</v>
      </c>
      <c r="C137" s="46" t="s">
        <v>144</v>
      </c>
      <c r="D137" s="54">
        <v>480.06799999999998</v>
      </c>
      <c r="E137" s="54">
        <v>1254.7280000000001</v>
      </c>
      <c r="F137" s="38">
        <f t="shared" si="16"/>
        <v>38.260722642676335</v>
      </c>
      <c r="G137" s="99">
        <f t="shared" si="17"/>
        <v>4.8030089800150111E-3</v>
      </c>
      <c r="H137" s="134">
        <v>53517.421000000002</v>
      </c>
      <c r="I137" s="122">
        <v>73709.3</v>
      </c>
      <c r="J137" s="97">
        <f t="shared" si="9"/>
        <v>72.60606327831087</v>
      </c>
      <c r="K137" s="98">
        <f t="shared" si="8"/>
        <v>4.8565824827137921E-2</v>
      </c>
      <c r="L137" s="99">
        <f t="shared" si="10"/>
        <v>0.89703126763152496</v>
      </c>
      <c r="M137" s="107"/>
    </row>
    <row r="138" spans="1:13" ht="18.75" x14ac:dyDescent="0.4">
      <c r="A138" s="390"/>
      <c r="B138" s="103">
        <v>230</v>
      </c>
      <c r="C138" s="46" t="s">
        <v>145</v>
      </c>
      <c r="D138" s="54">
        <v>1098.3420000000001</v>
      </c>
      <c r="E138" s="54">
        <v>1035.08</v>
      </c>
      <c r="F138" s="38">
        <f t="shared" si="16"/>
        <v>106.11179812188432</v>
      </c>
      <c r="G138" s="99">
        <f t="shared" si="17"/>
        <v>1.0988748446319372E-2</v>
      </c>
      <c r="H138" s="122">
        <v>107063.849</v>
      </c>
      <c r="I138" s="122">
        <v>99535.994000000006</v>
      </c>
      <c r="J138" s="97">
        <f t="shared" si="9"/>
        <v>107.56294753031752</v>
      </c>
      <c r="K138" s="98">
        <f t="shared" ref="K138:K207" si="18">H138/$H$7*100</f>
        <v>9.7157972837539117E-2</v>
      </c>
      <c r="L138" s="99">
        <f t="shared" si="10"/>
        <v>1.0258756903088737</v>
      </c>
      <c r="M138" s="107"/>
    </row>
    <row r="139" spans="1:13" ht="18.75" x14ac:dyDescent="0.4">
      <c r="A139" s="390"/>
      <c r="B139" s="103">
        <v>233</v>
      </c>
      <c r="C139" s="46" t="s">
        <v>146</v>
      </c>
      <c r="D139" s="54">
        <v>0.69499999999999995</v>
      </c>
      <c r="E139" s="54">
        <v>0</v>
      </c>
      <c r="F139" s="38" t="s">
        <v>296</v>
      </c>
      <c r="G139" s="99">
        <f t="shared" si="17"/>
        <v>6.9533716913237962E-6</v>
      </c>
      <c r="H139" s="122">
        <v>188.50299999999999</v>
      </c>
      <c r="I139" s="122">
        <v>82.087000000000003</v>
      </c>
      <c r="J139" s="97">
        <f t="shared" si="9"/>
        <v>229.63806692898996</v>
      </c>
      <c r="K139" s="98">
        <f t="shared" si="18"/>
        <v>1.7106212344182239E-4</v>
      </c>
      <c r="L139" s="99">
        <f t="shared" si="10"/>
        <v>0.36869439743664556</v>
      </c>
      <c r="M139" s="107"/>
    </row>
    <row r="140" spans="1:13" ht="18.75" x14ac:dyDescent="0.4">
      <c r="A140" s="390"/>
      <c r="B140" s="103">
        <v>234</v>
      </c>
      <c r="C140" s="46" t="s">
        <v>147</v>
      </c>
      <c r="D140" s="54">
        <v>12375.338</v>
      </c>
      <c r="E140" s="54">
        <v>12050.643</v>
      </c>
      <c r="F140" s="38">
        <f t="shared" si="16"/>
        <v>102.69442053838954</v>
      </c>
      <c r="G140" s="99">
        <f t="shared" si="17"/>
        <v>0.12381341715073908</v>
      </c>
      <c r="H140" s="122">
        <v>155799.84</v>
      </c>
      <c r="I140" s="122">
        <v>134508.40100000001</v>
      </c>
      <c r="J140" s="97">
        <f t="shared" ref="J140:J203" si="19">H140/I140*100</f>
        <v>115.82907747152535</v>
      </c>
      <c r="K140" s="98">
        <f t="shared" si="18"/>
        <v>0.14138476025472368</v>
      </c>
      <c r="L140" s="99">
        <f t="shared" si="10"/>
        <v>7.9431005834152328</v>
      </c>
      <c r="M140" s="107"/>
    </row>
    <row r="141" spans="1:13" ht="18.75" x14ac:dyDescent="0.4">
      <c r="A141" s="390"/>
      <c r="B141" s="103">
        <v>241</v>
      </c>
      <c r="C141" s="46" t="s">
        <v>148</v>
      </c>
      <c r="D141" s="54">
        <v>1302.4559999999999</v>
      </c>
      <c r="E141" s="54">
        <v>474.197</v>
      </c>
      <c r="F141" s="38">
        <f t="shared" si="16"/>
        <v>274.6655925701765</v>
      </c>
      <c r="G141" s="99">
        <f t="shared" si="17"/>
        <v>1.3030878675676009E-2</v>
      </c>
      <c r="H141" s="122">
        <v>12238.029</v>
      </c>
      <c r="I141" s="122">
        <v>9473.0859999999993</v>
      </c>
      <c r="J141" s="97">
        <f t="shared" si="19"/>
        <v>129.18735246360058</v>
      </c>
      <c r="K141" s="98">
        <f t="shared" si="18"/>
        <v>1.1105728967085948E-2</v>
      </c>
      <c r="L141" s="99">
        <f t="shared" si="10"/>
        <v>10.642694178940088</v>
      </c>
      <c r="M141" s="107"/>
    </row>
    <row r="142" spans="1:13" ht="18.75" x14ac:dyDescent="0.4">
      <c r="A142" s="390"/>
      <c r="B142" s="103">
        <v>242</v>
      </c>
      <c r="C142" s="46" t="s">
        <v>149</v>
      </c>
      <c r="D142" s="54">
        <v>1649.2260000000001</v>
      </c>
      <c r="E142" s="54">
        <v>1743.683</v>
      </c>
      <c r="F142" s="38">
        <f t="shared" si="16"/>
        <v>94.582902970322024</v>
      </c>
      <c r="G142" s="99">
        <f t="shared" si="17"/>
        <v>1.650026097984918E-2</v>
      </c>
      <c r="H142" s="122">
        <v>49130.434999999998</v>
      </c>
      <c r="I142" s="122">
        <v>26012.634999999998</v>
      </c>
      <c r="J142" s="97">
        <f t="shared" si="19"/>
        <v>188.87142728908469</v>
      </c>
      <c r="K142" s="98">
        <f t="shared" si="18"/>
        <v>4.4584736246746373E-2</v>
      </c>
      <c r="L142" s="99">
        <f t="shared" si="10"/>
        <v>3.3568316665626923</v>
      </c>
      <c r="M142" s="107"/>
    </row>
    <row r="143" spans="1:13" ht="18.75" x14ac:dyDescent="0.4">
      <c r="A143" s="390"/>
      <c r="B143" s="103">
        <v>243</v>
      </c>
      <c r="C143" s="46" t="s">
        <v>150</v>
      </c>
      <c r="D143" s="54">
        <v>105.45</v>
      </c>
      <c r="E143" s="54">
        <v>75.995000000000005</v>
      </c>
      <c r="F143" s="38">
        <f t="shared" si="16"/>
        <v>138.75912889005855</v>
      </c>
      <c r="G143" s="99">
        <f t="shared" si="17"/>
        <v>1.0550115753238771E-3</v>
      </c>
      <c r="H143" s="122">
        <v>2220.7260000000001</v>
      </c>
      <c r="I143" s="122">
        <v>1498.3589999999999</v>
      </c>
      <c r="J143" s="97">
        <f t="shared" si="19"/>
        <v>148.21054233331265</v>
      </c>
      <c r="K143" s="98">
        <f t="shared" si="18"/>
        <v>2.0152576093879914E-3</v>
      </c>
      <c r="L143" s="99">
        <f t="shared" si="10"/>
        <v>4.7484471294522601</v>
      </c>
      <c r="M143" s="107"/>
    </row>
    <row r="144" spans="1:13" ht="18.75" x14ac:dyDescent="0.4">
      <c r="A144" s="390"/>
      <c r="B144" s="103">
        <v>244</v>
      </c>
      <c r="C144" s="46" t="s">
        <v>151</v>
      </c>
      <c r="D144" s="54">
        <v>647.84299999999996</v>
      </c>
      <c r="E144" s="54">
        <v>731.33500000000004</v>
      </c>
      <c r="F144" s="38">
        <f t="shared" si="16"/>
        <v>88.583617630771116</v>
      </c>
      <c r="G144" s="99">
        <f t="shared" si="17"/>
        <v>6.4815729160032842E-3</v>
      </c>
      <c r="H144" s="122">
        <v>1713.653</v>
      </c>
      <c r="I144" s="122">
        <v>1780.963</v>
      </c>
      <c r="J144" s="97">
        <f t="shared" si="19"/>
        <v>96.220584032346551</v>
      </c>
      <c r="K144" s="98">
        <f t="shared" si="18"/>
        <v>1.5551005608528739E-3</v>
      </c>
      <c r="L144" s="99">
        <f t="shared" ref="L144:L210" si="20">D144/H144*100</f>
        <v>37.804794786342391</v>
      </c>
      <c r="M144" s="107"/>
    </row>
    <row r="145" spans="1:13" ht="18.75" x14ac:dyDescent="0.4">
      <c r="A145" s="390"/>
      <c r="B145" s="103">
        <v>247</v>
      </c>
      <c r="C145" s="46" t="s">
        <v>152</v>
      </c>
      <c r="D145" s="54">
        <v>23.414000000000001</v>
      </c>
      <c r="E145" s="54">
        <v>33.584000000000003</v>
      </c>
      <c r="F145" s="38">
        <f t="shared" si="16"/>
        <v>69.717722725107194</v>
      </c>
      <c r="G145" s="99">
        <f t="shared" si="17"/>
        <v>2.3425358961245383E-4</v>
      </c>
      <c r="H145" s="122">
        <v>25.73</v>
      </c>
      <c r="I145" s="122">
        <v>46.63</v>
      </c>
      <c r="J145" s="97">
        <f t="shared" si="19"/>
        <v>55.179069268711125</v>
      </c>
      <c r="K145" s="98">
        <f t="shared" si="18"/>
        <v>2.3349381368774454E-5</v>
      </c>
      <c r="L145" s="99">
        <f t="shared" si="20"/>
        <v>90.99883404586086</v>
      </c>
      <c r="M145" s="107"/>
    </row>
    <row r="146" spans="1:13" ht="18.75" x14ac:dyDescent="0.4">
      <c r="A146" s="390"/>
      <c r="B146" s="103">
        <v>248</v>
      </c>
      <c r="C146" s="46" t="s">
        <v>282</v>
      </c>
      <c r="D146" s="54">
        <v>1.5680000000000001</v>
      </c>
      <c r="E146" s="54">
        <v>0.29699999999999999</v>
      </c>
      <c r="F146" s="38">
        <f t="shared" si="16"/>
        <v>527.94612794612806</v>
      </c>
      <c r="G146" s="99">
        <f t="shared" si="17"/>
        <v>1.5687606923734842E-5</v>
      </c>
      <c r="H146" s="122">
        <v>16.256</v>
      </c>
      <c r="I146" s="122">
        <v>23.419</v>
      </c>
      <c r="J146" s="97">
        <f t="shared" si="19"/>
        <v>69.413723899397922</v>
      </c>
      <c r="K146" s="98">
        <f t="shared" si="18"/>
        <v>1.4751944948729014E-5</v>
      </c>
      <c r="L146" s="99">
        <f t="shared" si="20"/>
        <v>9.6456692913385833</v>
      </c>
      <c r="M146" s="107"/>
    </row>
    <row r="147" spans="1:13" ht="18.75" x14ac:dyDescent="0.4">
      <c r="A147" s="390"/>
      <c r="B147" s="103">
        <v>249</v>
      </c>
      <c r="C147" s="46" t="s">
        <v>154</v>
      </c>
      <c r="D147" s="54">
        <v>5.7409999999999997</v>
      </c>
      <c r="E147" s="54">
        <v>0</v>
      </c>
      <c r="F147" s="38" t="s">
        <v>289</v>
      </c>
      <c r="G147" s="99">
        <f t="shared" si="17"/>
        <v>5.7437851625740894E-5</v>
      </c>
      <c r="H147" s="122">
        <v>1423.588</v>
      </c>
      <c r="I147" s="122">
        <v>1130.278</v>
      </c>
      <c r="J147" s="97">
        <f t="shared" si="19"/>
        <v>125.95025294662021</v>
      </c>
      <c r="K147" s="98">
        <f t="shared" si="18"/>
        <v>1.291873265604776E-3</v>
      </c>
      <c r="L147" s="99">
        <f t="shared" si="20"/>
        <v>0.40327679075687628</v>
      </c>
      <c r="M147" s="107"/>
    </row>
    <row r="148" spans="1:13" ht="18.75" x14ac:dyDescent="0.4">
      <c r="A148" s="390"/>
      <c r="B148" s="42">
        <v>250</v>
      </c>
      <c r="C148" s="46" t="s">
        <v>287</v>
      </c>
      <c r="D148" s="54"/>
      <c r="E148" s="54"/>
      <c r="F148" s="38"/>
      <c r="G148" s="99"/>
      <c r="H148" s="122">
        <v>1.22</v>
      </c>
      <c r="I148" s="122">
        <v>1.669</v>
      </c>
      <c r="J148" s="97">
        <f t="shared" si="19"/>
        <v>73.097663271420004</v>
      </c>
      <c r="K148" s="98">
        <f t="shared" si="18"/>
        <v>1.1071218526974283E-6</v>
      </c>
      <c r="L148" s="99">
        <f t="shared" si="20"/>
        <v>0</v>
      </c>
      <c r="M148" s="107"/>
    </row>
    <row r="149" spans="1:13" ht="18.75" x14ac:dyDescent="0.4">
      <c r="A149" s="390"/>
      <c r="B149" s="14"/>
      <c r="C149" s="15" t="s">
        <v>155</v>
      </c>
      <c r="D149" s="57">
        <f>D118+D119+D121+D122+D123+D124+D125+D128+D130+D131+D133+D134+D135+D136+D138+D139+D141+D142</f>
        <v>1116849.4080000001</v>
      </c>
      <c r="E149" s="63">
        <f>E118+E119+E121+E122+E123+E124+E125+E128+E130+E131+E133+E134+E135+E136+E138+E139+E141+E142</f>
        <v>965976.38199999987</v>
      </c>
      <c r="F149" s="33">
        <f t="shared" ref="F149:F157" si="21">D149/E149*100</f>
        <v>115.61870753895928</v>
      </c>
      <c r="G149" s="32">
        <f t="shared" si="17"/>
        <v>11.173912312315025</v>
      </c>
      <c r="H149" s="125">
        <f>H118+H119+H121+H122+H123+H124+H125+H128+H130+H131+H133+H134+H135+H136+H138+H139+H141+H142</f>
        <v>10407523.364999998</v>
      </c>
      <c r="I149" s="126">
        <f>I118+I119+I121+I122+I123+I124+I125+I128+I130+I131+I133+I134+I135+I136+I138+I139+I141+I142</f>
        <v>10562338.889</v>
      </c>
      <c r="J149" s="33">
        <f t="shared" si="19"/>
        <v>98.534268540074649</v>
      </c>
      <c r="K149" s="31">
        <f t="shared" si="18"/>
        <v>9.4445873359430923</v>
      </c>
      <c r="L149" s="32">
        <f t="shared" si="20"/>
        <v>10.731173679185876</v>
      </c>
      <c r="M149" s="107"/>
    </row>
    <row r="150" spans="1:13" ht="18.75" x14ac:dyDescent="0.4">
      <c r="A150" s="390"/>
      <c r="B150" s="14"/>
      <c r="C150" s="15" t="s">
        <v>156</v>
      </c>
      <c r="D150" s="58">
        <f>D116+D117+D129</f>
        <v>26890.467000000001</v>
      </c>
      <c r="E150" s="65">
        <f>E116+E117+E129</f>
        <v>17859.826000000001</v>
      </c>
      <c r="F150" s="33">
        <f t="shared" si="21"/>
        <v>150.5639920568095</v>
      </c>
      <c r="G150" s="32">
        <f t="shared" si="17"/>
        <v>0.26903512518600975</v>
      </c>
      <c r="H150" s="157">
        <f>H116+H117+H129</f>
        <v>1398388.4579999999</v>
      </c>
      <c r="I150" s="158">
        <f>I116+I117+I129</f>
        <v>1281935.6040000001</v>
      </c>
      <c r="J150" s="33">
        <f t="shared" si="19"/>
        <v>109.08414226398222</v>
      </c>
      <c r="K150" s="31">
        <f t="shared" si="18"/>
        <v>1.2690052626325081</v>
      </c>
      <c r="L150" s="32">
        <f t="shared" si="20"/>
        <v>1.9229611662026462</v>
      </c>
      <c r="M150" s="107"/>
    </row>
    <row r="151" spans="1:13" ht="18.75" x14ac:dyDescent="0.4">
      <c r="A151" s="27"/>
      <c r="B151" s="14"/>
      <c r="C151" s="15" t="s">
        <v>283</v>
      </c>
      <c r="D151" s="57">
        <f>D152-D149-D150</f>
        <v>115725.35500000016</v>
      </c>
      <c r="E151" s="63">
        <f>E152-E149-E150</f>
        <v>80140.796000000089</v>
      </c>
      <c r="F151" s="33">
        <f t="shared" si="21"/>
        <v>144.40255247776679</v>
      </c>
      <c r="G151" s="32">
        <f t="shared" si="17"/>
        <v>1.1578149747128028</v>
      </c>
      <c r="H151" s="125">
        <f>H152-H149-H150</f>
        <v>1212629.0230000026</v>
      </c>
      <c r="I151" s="126">
        <f>I152-I149-I150</f>
        <v>1115718.514999999</v>
      </c>
      <c r="J151" s="33">
        <f t="shared" si="19"/>
        <v>108.68592809898863</v>
      </c>
      <c r="K151" s="31">
        <f t="shared" si="18"/>
        <v>1.100432861129865</v>
      </c>
      <c r="L151" s="32">
        <f t="shared" si="20"/>
        <v>9.5433436611717894</v>
      </c>
      <c r="M151" s="107"/>
    </row>
    <row r="152" spans="1:13" ht="19.5" thickBot="1" x14ac:dyDescent="0.45">
      <c r="A152" s="20" t="s">
        <v>157</v>
      </c>
      <c r="B152" s="21" t="s">
        <v>158</v>
      </c>
      <c r="C152" s="22"/>
      <c r="D152" s="48">
        <f>SUM(D116:D148)</f>
        <v>1259465.2300000002</v>
      </c>
      <c r="E152" s="64">
        <f>SUM(E116:E148)</f>
        <v>1063977.004</v>
      </c>
      <c r="F152" s="36">
        <f t="shared" si="21"/>
        <v>118.37335067065042</v>
      </c>
      <c r="G152" s="35">
        <f t="shared" si="17"/>
        <v>12.600762412213836</v>
      </c>
      <c r="H152" s="129">
        <f>SUM(H116:H148)</f>
        <v>13018540.846000001</v>
      </c>
      <c r="I152" s="130">
        <f>SUM(I116:I148)</f>
        <v>12959993.007999999</v>
      </c>
      <c r="J152" s="36">
        <f t="shared" si="19"/>
        <v>100.45175825298564</v>
      </c>
      <c r="K152" s="34">
        <f t="shared" si="18"/>
        <v>11.814025459705466</v>
      </c>
      <c r="L152" s="35">
        <f t="shared" si="20"/>
        <v>9.6743962698936112</v>
      </c>
      <c r="M152" s="107"/>
    </row>
    <row r="153" spans="1:13" ht="18.75" x14ac:dyDescent="0.4">
      <c r="A153" s="391" t="s">
        <v>159</v>
      </c>
      <c r="B153" s="90">
        <v>150</v>
      </c>
      <c r="C153" s="104" t="s">
        <v>160</v>
      </c>
      <c r="D153" s="56">
        <v>1303.0070000000001</v>
      </c>
      <c r="E153" s="56">
        <v>1175.354</v>
      </c>
      <c r="F153" s="38">
        <f t="shared" si="21"/>
        <v>110.86081299761604</v>
      </c>
      <c r="G153" s="95">
        <f t="shared" si="17"/>
        <v>1.3036391348772301E-2</v>
      </c>
      <c r="H153" s="133">
        <v>1816.2370000000001</v>
      </c>
      <c r="I153" s="133">
        <v>1402.8150000000001</v>
      </c>
      <c r="J153" s="93">
        <f t="shared" si="19"/>
        <v>129.4708853270032</v>
      </c>
      <c r="K153" s="94">
        <f t="shared" si="18"/>
        <v>1.6481931740800159E-3</v>
      </c>
      <c r="L153" s="95">
        <f t="shared" si="20"/>
        <v>71.742123962896912</v>
      </c>
      <c r="M153" s="107"/>
    </row>
    <row r="154" spans="1:13" ht="18.75" x14ac:dyDescent="0.4">
      <c r="A154" s="390" t="s">
        <v>161</v>
      </c>
      <c r="B154" s="103">
        <v>151</v>
      </c>
      <c r="C154" s="46" t="s">
        <v>162</v>
      </c>
      <c r="D154" s="54">
        <v>681.31200000000001</v>
      </c>
      <c r="E154" s="54">
        <v>989.95899999999995</v>
      </c>
      <c r="F154" s="38">
        <f t="shared" si="21"/>
        <v>68.822244153545753</v>
      </c>
      <c r="G154" s="99">
        <f t="shared" si="17"/>
        <v>6.8164252859844584E-3</v>
      </c>
      <c r="H154" s="122">
        <v>4763.0079999999998</v>
      </c>
      <c r="I154" s="122">
        <v>3776.5770000000002</v>
      </c>
      <c r="J154" s="97">
        <f t="shared" si="19"/>
        <v>126.11971105050948</v>
      </c>
      <c r="K154" s="98">
        <f t="shared" si="18"/>
        <v>4.3223198699776002E-3</v>
      </c>
      <c r="L154" s="99">
        <f t="shared" si="20"/>
        <v>14.30423799414152</v>
      </c>
      <c r="M154" s="107"/>
    </row>
    <row r="155" spans="1:13" ht="18.75" x14ac:dyDescent="0.4">
      <c r="A155" s="390"/>
      <c r="B155" s="103">
        <v>152</v>
      </c>
      <c r="C155" s="46" t="s">
        <v>163</v>
      </c>
      <c r="D155" s="54">
        <v>88.771000000000001</v>
      </c>
      <c r="E155" s="54">
        <v>330.113</v>
      </c>
      <c r="F155" s="38">
        <f t="shared" si="21"/>
        <v>26.891094867515065</v>
      </c>
      <c r="G155" s="99">
        <f t="shared" si="17"/>
        <v>8.8814065958346027E-4</v>
      </c>
      <c r="H155" s="122">
        <v>4182.3549999999996</v>
      </c>
      <c r="I155" s="122">
        <v>7004.5320000000002</v>
      </c>
      <c r="J155" s="97">
        <f t="shared" si="19"/>
        <v>59.709271083350025</v>
      </c>
      <c r="K155" s="98">
        <f t="shared" si="18"/>
        <v>3.7953906690478298E-3</v>
      </c>
      <c r="L155" s="99">
        <f t="shared" si="20"/>
        <v>2.1225123166254423</v>
      </c>
      <c r="M155" s="107"/>
    </row>
    <row r="156" spans="1:13" ht="18.75" x14ac:dyDescent="0.4">
      <c r="A156" s="390"/>
      <c r="B156" s="103">
        <v>153</v>
      </c>
      <c r="C156" s="46" t="s">
        <v>164</v>
      </c>
      <c r="D156" s="54">
        <v>14202.879000000001</v>
      </c>
      <c r="E156" s="54">
        <v>9232.3709999999992</v>
      </c>
      <c r="F156" s="38">
        <f t="shared" si="21"/>
        <v>153.83782779093261</v>
      </c>
      <c r="G156" s="99">
        <f t="shared" si="17"/>
        <v>0.14209769319985216</v>
      </c>
      <c r="H156" s="122">
        <v>94305.596999999994</v>
      </c>
      <c r="I156" s="122">
        <v>111621.177</v>
      </c>
      <c r="J156" s="97">
        <f t="shared" si="19"/>
        <v>84.487190992440446</v>
      </c>
      <c r="K156" s="98">
        <f t="shared" si="18"/>
        <v>8.558015350030905E-2</v>
      </c>
      <c r="L156" s="99">
        <f t="shared" si="20"/>
        <v>15.060483631740333</v>
      </c>
      <c r="M156" s="107"/>
    </row>
    <row r="157" spans="1:13" ht="18.75" x14ac:dyDescent="0.4">
      <c r="A157" s="390"/>
      <c r="B157" s="103">
        <v>154</v>
      </c>
      <c r="C157" s="46" t="s">
        <v>165</v>
      </c>
      <c r="D157" s="53">
        <v>13.805</v>
      </c>
      <c r="E157" s="53">
        <v>34.634</v>
      </c>
      <c r="F157" s="38">
        <f t="shared" si="21"/>
        <v>39.859675463417446</v>
      </c>
      <c r="G157" s="99">
        <f t="shared" si="17"/>
        <v>1.3811697294780577E-4</v>
      </c>
      <c r="H157" s="122">
        <v>289.77800000000002</v>
      </c>
      <c r="I157" s="122">
        <v>228.66900000000001</v>
      </c>
      <c r="J157" s="97">
        <f t="shared" si="19"/>
        <v>126.72377978650364</v>
      </c>
      <c r="K157" s="98">
        <f t="shared" si="18"/>
        <v>2.6296684936963561E-4</v>
      </c>
      <c r="L157" s="99">
        <f t="shared" si="20"/>
        <v>4.7639917454051028</v>
      </c>
      <c r="M157" s="107"/>
    </row>
    <row r="158" spans="1:13" ht="18.75" x14ac:dyDescent="0.4">
      <c r="A158" s="390"/>
      <c r="B158" s="103">
        <v>155</v>
      </c>
      <c r="C158" s="46" t="s">
        <v>166</v>
      </c>
      <c r="D158" s="53"/>
      <c r="E158" s="53"/>
      <c r="F158" s="38"/>
      <c r="G158" s="99"/>
      <c r="H158" s="122">
        <v>63.323999999999998</v>
      </c>
      <c r="I158" s="122">
        <v>299.262</v>
      </c>
      <c r="J158" s="97">
        <f t="shared" si="19"/>
        <v>21.160053732181165</v>
      </c>
      <c r="K158" s="98">
        <f t="shared" si="18"/>
        <v>5.7465069016567173E-5</v>
      </c>
      <c r="L158" s="99">
        <f t="shared" si="20"/>
        <v>0</v>
      </c>
      <c r="M158" s="107"/>
    </row>
    <row r="159" spans="1:13" ht="18.75" x14ac:dyDescent="0.4">
      <c r="A159" s="390"/>
      <c r="B159" s="103">
        <v>156</v>
      </c>
      <c r="C159" s="46" t="s">
        <v>167</v>
      </c>
      <c r="D159" s="53">
        <v>10.981999999999999</v>
      </c>
      <c r="E159" s="53">
        <v>10.587999999999999</v>
      </c>
      <c r="F159" s="38">
        <f t="shared" ref="F159:F189" si="22">D159/E159*100</f>
        <v>103.72119380430675</v>
      </c>
      <c r="G159" s="99">
        <f t="shared" si="17"/>
        <v>1.0987327757427041E-4</v>
      </c>
      <c r="H159" s="122">
        <v>16.219000000000001</v>
      </c>
      <c r="I159" s="122">
        <v>23.085999999999999</v>
      </c>
      <c r="J159" s="97">
        <f t="shared" si="19"/>
        <v>70.254699818071558</v>
      </c>
      <c r="K159" s="98">
        <f t="shared" si="18"/>
        <v>1.4718368302376715E-5</v>
      </c>
      <c r="L159" s="99">
        <f t="shared" si="20"/>
        <v>67.710709661508091</v>
      </c>
      <c r="M159" s="107"/>
    </row>
    <row r="160" spans="1:13" ht="18.75" x14ac:dyDescent="0.4">
      <c r="A160" s="390"/>
      <c r="B160" s="103">
        <v>157</v>
      </c>
      <c r="C160" s="46" t="s">
        <v>168</v>
      </c>
      <c r="D160" s="54">
        <v>710.447</v>
      </c>
      <c r="E160" s="54">
        <v>770.92100000000005</v>
      </c>
      <c r="F160" s="38">
        <f t="shared" si="22"/>
        <v>92.155616463943772</v>
      </c>
      <c r="G160" s="99">
        <f t="shared" si="17"/>
        <v>7.1079166301955665E-3</v>
      </c>
      <c r="H160" s="122">
        <v>2744.9050000000002</v>
      </c>
      <c r="I160" s="122">
        <v>2333.5450000000001</v>
      </c>
      <c r="J160" s="97">
        <f t="shared" si="19"/>
        <v>117.62811516383871</v>
      </c>
      <c r="K160" s="98">
        <f t="shared" si="18"/>
        <v>2.4909379582610121E-3</v>
      </c>
      <c r="L160" s="99">
        <f t="shared" si="20"/>
        <v>25.882389372309788</v>
      </c>
      <c r="M160" s="107"/>
    </row>
    <row r="161" spans="1:13" ht="18.75" x14ac:dyDescent="0.4">
      <c r="A161" s="390"/>
      <c r="B161" s="103">
        <v>223</v>
      </c>
      <c r="C161" s="46" t="s">
        <v>169</v>
      </c>
      <c r="D161" s="54">
        <v>29438.851999999999</v>
      </c>
      <c r="E161" s="54">
        <v>31549.815999999999</v>
      </c>
      <c r="F161" s="38">
        <f t="shared" si="22"/>
        <v>93.309108363738162</v>
      </c>
      <c r="G161" s="99">
        <f t="shared" si="17"/>
        <v>0.29453133830485029</v>
      </c>
      <c r="H161" s="122">
        <v>152427.72200000001</v>
      </c>
      <c r="I161" s="122">
        <v>169099.745</v>
      </c>
      <c r="J161" s="97">
        <f t="shared" si="19"/>
        <v>90.140716652174731</v>
      </c>
      <c r="K161" s="98">
        <f t="shared" si="18"/>
        <v>0.13832464096974473</v>
      </c>
      <c r="L161" s="99">
        <f t="shared" si="20"/>
        <v>19.313318872534222</v>
      </c>
      <c r="M161" s="107"/>
    </row>
    <row r="162" spans="1:13" ht="18.75" x14ac:dyDescent="0.4">
      <c r="A162" s="390"/>
      <c r="B162" s="103">
        <v>224</v>
      </c>
      <c r="C162" s="46" t="s">
        <v>170</v>
      </c>
      <c r="D162" s="54">
        <v>82201.03</v>
      </c>
      <c r="E162" s="54">
        <v>154790.36900000001</v>
      </c>
      <c r="F162" s="38">
        <f t="shared" si="22"/>
        <v>53.10474452063616</v>
      </c>
      <c r="G162" s="99">
        <f t="shared" si="17"/>
        <v>0.82240908633044352</v>
      </c>
      <c r="H162" s="122">
        <v>1036799.1310000001</v>
      </c>
      <c r="I162" s="122">
        <v>1969012.855</v>
      </c>
      <c r="J162" s="97">
        <f t="shared" si="19"/>
        <v>52.655782737385934</v>
      </c>
      <c r="K162" s="98">
        <f t="shared" si="18"/>
        <v>0.94087129080967524</v>
      </c>
      <c r="L162" s="99">
        <f t="shared" si="20"/>
        <v>7.9283467300668473</v>
      </c>
      <c r="M162" s="107"/>
    </row>
    <row r="163" spans="1:13" ht="18.75" x14ac:dyDescent="0.4">
      <c r="A163" s="390"/>
      <c r="B163" s="103">
        <v>227</v>
      </c>
      <c r="C163" s="46" t="s">
        <v>171</v>
      </c>
      <c r="D163" s="54">
        <v>47959.735000000001</v>
      </c>
      <c r="E163" s="54">
        <v>51957.718000000001</v>
      </c>
      <c r="F163" s="38">
        <f t="shared" si="22"/>
        <v>92.305314486675499</v>
      </c>
      <c r="G163" s="99">
        <f t="shared" si="17"/>
        <v>0.47983001967250521</v>
      </c>
      <c r="H163" s="159">
        <v>180106.34599999999</v>
      </c>
      <c r="I163" s="122">
        <v>155480.96400000001</v>
      </c>
      <c r="J163" s="97">
        <f t="shared" si="19"/>
        <v>115.83819740145165</v>
      </c>
      <c r="K163" s="98">
        <f t="shared" si="18"/>
        <v>0.16344235366072463</v>
      </c>
      <c r="L163" s="99">
        <f t="shared" si="20"/>
        <v>26.628564770282999</v>
      </c>
      <c r="M163" s="107"/>
    </row>
    <row r="164" spans="1:13" ht="18.75" x14ac:dyDescent="0.4">
      <c r="A164" s="390"/>
      <c r="B164" s="103">
        <v>229</v>
      </c>
      <c r="C164" s="46" t="s">
        <v>172</v>
      </c>
      <c r="D164" s="54">
        <v>581.61</v>
      </c>
      <c r="E164" s="54">
        <v>927.24400000000003</v>
      </c>
      <c r="F164" s="38">
        <f t="shared" si="22"/>
        <v>62.72459029122863</v>
      </c>
      <c r="G164" s="99">
        <f t="shared" si="17"/>
        <v>5.8189215962458039E-3</v>
      </c>
      <c r="H164" s="134">
        <v>3141.3310000000001</v>
      </c>
      <c r="I164" s="122">
        <v>7868.049</v>
      </c>
      <c r="J164" s="97">
        <f t="shared" si="19"/>
        <v>39.92515806650416</v>
      </c>
      <c r="K164" s="98">
        <f t="shared" si="18"/>
        <v>2.8506854070949718E-3</v>
      </c>
      <c r="L164" s="99">
        <f t="shared" si="20"/>
        <v>18.514763328028788</v>
      </c>
      <c r="M164" s="107"/>
    </row>
    <row r="165" spans="1:13" ht="18.75" x14ac:dyDescent="0.4">
      <c r="A165" s="390"/>
      <c r="B165" s="103">
        <v>231</v>
      </c>
      <c r="C165" s="46" t="s">
        <v>173</v>
      </c>
      <c r="D165" s="54">
        <v>11883.901</v>
      </c>
      <c r="E165" s="54">
        <v>13199.755999999999</v>
      </c>
      <c r="F165" s="38">
        <f t="shared" si="22"/>
        <v>90.031217243712689</v>
      </c>
      <c r="G165" s="99">
        <f t="shared" si="17"/>
        <v>0.11889666301567563</v>
      </c>
      <c r="H165" s="122">
        <v>195285.842</v>
      </c>
      <c r="I165" s="122">
        <v>155345.258</v>
      </c>
      <c r="J165" s="97">
        <f t="shared" si="19"/>
        <v>125.71084854099635</v>
      </c>
      <c r="K165" s="98">
        <f t="shared" si="18"/>
        <v>0.17721739606607972</v>
      </c>
      <c r="L165" s="99">
        <f t="shared" si="20"/>
        <v>6.0853879002657036</v>
      </c>
      <c r="M165" s="107"/>
    </row>
    <row r="166" spans="1:13" ht="18.75" x14ac:dyDescent="0.4">
      <c r="A166" s="390"/>
      <c r="B166" s="103">
        <v>232</v>
      </c>
      <c r="C166" s="46" t="s">
        <v>174</v>
      </c>
      <c r="D166" s="54">
        <v>1506.1110000000001</v>
      </c>
      <c r="E166" s="54">
        <v>925.85</v>
      </c>
      <c r="F166" s="38">
        <f t="shared" si="22"/>
        <v>162.67332721283145</v>
      </c>
      <c r="G166" s="99">
        <f t="shared" si="17"/>
        <v>1.5068416678260975E-2</v>
      </c>
      <c r="H166" s="122">
        <v>17880.377</v>
      </c>
      <c r="I166" s="122">
        <v>18466.14</v>
      </c>
      <c r="J166" s="97">
        <f t="shared" si="19"/>
        <v>96.827907727332303</v>
      </c>
      <c r="K166" s="98">
        <f t="shared" si="18"/>
        <v>1.6226029599318431E-2</v>
      </c>
      <c r="L166" s="99">
        <f t="shared" si="20"/>
        <v>8.4232619927421002</v>
      </c>
      <c r="M166" s="107"/>
    </row>
    <row r="167" spans="1:13" ht="18.75" x14ac:dyDescent="0.4">
      <c r="A167" s="390"/>
      <c r="B167" s="103">
        <v>235</v>
      </c>
      <c r="C167" s="46" t="s">
        <v>175</v>
      </c>
      <c r="D167" s="54">
        <v>3682.0279999999998</v>
      </c>
      <c r="E167" s="54">
        <v>2520.6089999999999</v>
      </c>
      <c r="F167" s="38">
        <f t="shared" si="22"/>
        <v>146.07692029981644</v>
      </c>
      <c r="G167" s="99">
        <f t="shared" si="17"/>
        <v>3.6838142822822412E-2</v>
      </c>
      <c r="H167" s="122">
        <v>29382.629000000001</v>
      </c>
      <c r="I167" s="122">
        <v>28128.468000000001</v>
      </c>
      <c r="J167" s="97">
        <f t="shared" si="19"/>
        <v>104.45868932499273</v>
      </c>
      <c r="K167" s="98">
        <f t="shared" si="18"/>
        <v>2.6664057914427206E-2</v>
      </c>
      <c r="L167" s="99">
        <f t="shared" si="20"/>
        <v>12.53130889002478</v>
      </c>
      <c r="M167" s="107"/>
    </row>
    <row r="168" spans="1:13" ht="18.75" x14ac:dyDescent="0.4">
      <c r="A168" s="390"/>
      <c r="B168" s="103">
        <v>236</v>
      </c>
      <c r="C168" s="46" t="s">
        <v>176</v>
      </c>
      <c r="D168" s="54">
        <v>903.75</v>
      </c>
      <c r="E168" s="54">
        <v>1377.0930000000001</v>
      </c>
      <c r="F168" s="38">
        <f t="shared" si="22"/>
        <v>65.627375928858839</v>
      </c>
      <c r="G168" s="99">
        <f t="shared" si="17"/>
        <v>9.0418844115595434E-3</v>
      </c>
      <c r="H168" s="122">
        <v>10558.647999999999</v>
      </c>
      <c r="I168" s="122">
        <v>16769.391</v>
      </c>
      <c r="J168" s="97">
        <f t="shared" si="19"/>
        <v>62.96381305677707</v>
      </c>
      <c r="K168" s="98">
        <f t="shared" si="18"/>
        <v>9.5817294555245874E-3</v>
      </c>
      <c r="L168" s="99">
        <f t="shared" si="20"/>
        <v>8.5593344905522013</v>
      </c>
      <c r="M168" s="107"/>
    </row>
    <row r="169" spans="1:13" ht="18.75" x14ac:dyDescent="0.4">
      <c r="A169" s="390"/>
      <c r="B169" s="103">
        <v>237</v>
      </c>
      <c r="C169" s="46" t="s">
        <v>177</v>
      </c>
      <c r="D169" s="54">
        <v>1041.3979999999999</v>
      </c>
      <c r="E169" s="54">
        <v>1401.8710000000001</v>
      </c>
      <c r="F169" s="38">
        <f t="shared" si="22"/>
        <v>74.286293104001714</v>
      </c>
      <c r="G169" s="99">
        <f t="shared" si="17"/>
        <v>1.0419032190793121E-2</v>
      </c>
      <c r="H169" s="122">
        <v>19726.356</v>
      </c>
      <c r="I169" s="122">
        <v>20490.509999999998</v>
      </c>
      <c r="J169" s="97">
        <f t="shared" si="19"/>
        <v>96.270693115983946</v>
      </c>
      <c r="K169" s="98">
        <f t="shared" si="18"/>
        <v>1.7901212952204124E-2</v>
      </c>
      <c r="L169" s="99">
        <f t="shared" si="20"/>
        <v>5.2792213625263571</v>
      </c>
      <c r="M169" s="107"/>
    </row>
    <row r="170" spans="1:13" ht="18.75" x14ac:dyDescent="0.4">
      <c r="A170" s="390"/>
      <c r="B170" s="103">
        <v>238</v>
      </c>
      <c r="C170" s="46" t="s">
        <v>178</v>
      </c>
      <c r="D170" s="54">
        <v>2625.89</v>
      </c>
      <c r="E170" s="54">
        <v>2967.9360000000001</v>
      </c>
      <c r="F170" s="38">
        <f t="shared" si="22"/>
        <v>88.475290572303436</v>
      </c>
      <c r="G170" s="99">
        <f t="shared" si="17"/>
        <v>2.6271639123065103E-2</v>
      </c>
      <c r="H170" s="122">
        <v>12854.683000000001</v>
      </c>
      <c r="I170" s="122">
        <v>47056.932999999997</v>
      </c>
      <c r="J170" s="97">
        <f t="shared" si="19"/>
        <v>27.317298813333206</v>
      </c>
      <c r="K170" s="98">
        <f t="shared" si="18"/>
        <v>1.1665328244916506E-2</v>
      </c>
      <c r="L170" s="99">
        <f t="shared" si="20"/>
        <v>20.427497123032904</v>
      </c>
      <c r="M170" s="107"/>
    </row>
    <row r="171" spans="1:13" ht="18.75" x14ac:dyDescent="0.4">
      <c r="A171" s="390"/>
      <c r="B171" s="103">
        <v>239</v>
      </c>
      <c r="C171" s="46" t="s">
        <v>179</v>
      </c>
      <c r="D171" s="54">
        <v>122.89700000000001</v>
      </c>
      <c r="E171" s="54">
        <v>72.728999999999999</v>
      </c>
      <c r="F171" s="38">
        <f t="shared" si="22"/>
        <v>168.97936174015868</v>
      </c>
      <c r="G171" s="99">
        <f t="shared" si="17"/>
        <v>1.2295662169044903E-3</v>
      </c>
      <c r="H171" s="122">
        <v>380.69799999999998</v>
      </c>
      <c r="I171" s="122">
        <v>1174.7159999999999</v>
      </c>
      <c r="J171" s="97">
        <f t="shared" si="19"/>
        <v>32.407662788282444</v>
      </c>
      <c r="K171" s="98">
        <f t="shared" si="18"/>
        <v>3.454746517034472E-4</v>
      </c>
      <c r="L171" s="99">
        <f t="shared" si="20"/>
        <v>32.282018818065765</v>
      </c>
      <c r="M171" s="107"/>
    </row>
    <row r="172" spans="1:13" ht="18.75" x14ac:dyDescent="0.4">
      <c r="A172" s="390"/>
      <c r="B172" s="103">
        <v>240</v>
      </c>
      <c r="C172" s="46" t="s">
        <v>180</v>
      </c>
      <c r="D172" s="54">
        <v>27.132999999999999</v>
      </c>
      <c r="E172" s="54">
        <v>15.263999999999999</v>
      </c>
      <c r="F172" s="38">
        <f t="shared" si="22"/>
        <v>177.75812368972746</v>
      </c>
      <c r="G172" s="99">
        <f t="shared" si="17"/>
        <v>2.7146163179955193E-4</v>
      </c>
      <c r="H172" s="122">
        <v>4787.5330000000004</v>
      </c>
      <c r="I172" s="122">
        <v>3350.4830000000002</v>
      </c>
      <c r="J172" s="97">
        <f t="shared" si="19"/>
        <v>142.89083096377448</v>
      </c>
      <c r="K172" s="98">
        <f t="shared" si="18"/>
        <v>4.3445757416476051E-3</v>
      </c>
      <c r="L172" s="99">
        <f t="shared" si="20"/>
        <v>0.56674282976221768</v>
      </c>
      <c r="M172" s="107"/>
    </row>
    <row r="173" spans="1:13" ht="18.75" x14ac:dyDescent="0.4">
      <c r="A173" s="390"/>
      <c r="B173" s="103">
        <v>245</v>
      </c>
      <c r="C173" s="46" t="s">
        <v>181</v>
      </c>
      <c r="D173" s="54">
        <v>8531.0169999999998</v>
      </c>
      <c r="E173" s="54">
        <v>10277.460999999999</v>
      </c>
      <c r="F173" s="38">
        <f t="shared" si="22"/>
        <v>83.00704814155948</v>
      </c>
      <c r="G173" s="99">
        <f t="shared" si="17"/>
        <v>8.5351556987053337E-2</v>
      </c>
      <c r="H173" s="122">
        <v>202254.552</v>
      </c>
      <c r="I173" s="122">
        <v>211880.717</v>
      </c>
      <c r="J173" s="97">
        <f t="shared" si="19"/>
        <v>95.456799874808809</v>
      </c>
      <c r="K173" s="98">
        <f t="shared" si="18"/>
        <v>0.18354133961207242</v>
      </c>
      <c r="L173" s="99">
        <f t="shared" si="20"/>
        <v>4.2179604442227836</v>
      </c>
      <c r="M173" s="107"/>
    </row>
    <row r="174" spans="1:13" ht="18.75" x14ac:dyDescent="0.4">
      <c r="A174" s="390"/>
      <c r="B174" s="103">
        <v>246</v>
      </c>
      <c r="C174" s="46" t="s">
        <v>182</v>
      </c>
      <c r="D174" s="54">
        <v>59688.322</v>
      </c>
      <c r="E174" s="54">
        <v>34640.75</v>
      </c>
      <c r="F174" s="38">
        <f t="shared" si="22"/>
        <v>172.30666772515028</v>
      </c>
      <c r="G174" s="99">
        <f t="shared" si="17"/>
        <v>0.59717278920492001</v>
      </c>
      <c r="H174" s="122">
        <v>85549.573999999993</v>
      </c>
      <c r="I174" s="122">
        <v>53678.595000000001</v>
      </c>
      <c r="J174" s="97">
        <f t="shared" si="19"/>
        <v>159.37372056776073</v>
      </c>
      <c r="K174" s="98">
        <f t="shared" si="18"/>
        <v>7.7634264642914536E-2</v>
      </c>
      <c r="L174" s="99">
        <f t="shared" si="20"/>
        <v>69.770449119945368</v>
      </c>
      <c r="M174" s="107"/>
    </row>
    <row r="175" spans="1:13" ht="18.75" x14ac:dyDescent="0.4">
      <c r="A175" s="390"/>
      <c r="B175" s="14"/>
      <c r="C175" s="15" t="s">
        <v>284</v>
      </c>
      <c r="D175" s="57">
        <f>D161+D163+D165+D166+D167+D168+D169+D173+D174</f>
        <v>164635.114</v>
      </c>
      <c r="E175" s="63">
        <f>E161+E163+E165+E166+E167+E168+E169+E173+E174</f>
        <v>147850.924</v>
      </c>
      <c r="F175" s="33">
        <f t="shared" si="22"/>
        <v>111.35210355533525</v>
      </c>
      <c r="G175" s="32">
        <f t="shared" si="17"/>
        <v>1.6471498432884406</v>
      </c>
      <c r="H175" s="125">
        <f>H161+H163+H165+H166+H167+H168+H169+H173+H174</f>
        <v>893172.04599999997</v>
      </c>
      <c r="I175" s="126">
        <f>I161+I163+I165+I166+I167+I168+I169+I173+I174</f>
        <v>829339.78799999994</v>
      </c>
      <c r="J175" s="33">
        <f t="shared" si="19"/>
        <v>107.69675577171272</v>
      </c>
      <c r="K175" s="31">
        <f t="shared" si="18"/>
        <v>0.81053302487301038</v>
      </c>
      <c r="L175" s="32">
        <f t="shared" si="20"/>
        <v>18.43263173509575</v>
      </c>
      <c r="M175" s="107"/>
    </row>
    <row r="176" spans="1:13" ht="18.75" x14ac:dyDescent="0.4">
      <c r="A176" s="27"/>
      <c r="B176" s="14"/>
      <c r="C176" s="15" t="s">
        <v>278</v>
      </c>
      <c r="D176" s="57">
        <f>D177-D175</f>
        <v>102569.76299999998</v>
      </c>
      <c r="E176" s="63">
        <f t="shared" ref="E176" si="23">E177-E175</f>
        <v>171317.48199999996</v>
      </c>
      <c r="F176" s="33">
        <f t="shared" si="22"/>
        <v>59.871159558602429</v>
      </c>
      <c r="G176" s="32">
        <f t="shared" si="17"/>
        <v>1.0261952322733681</v>
      </c>
      <c r="H176" s="125">
        <f>H177-H175</f>
        <v>1166144.7990000001</v>
      </c>
      <c r="I176" s="126">
        <f>I177-I175</f>
        <v>2155152.699</v>
      </c>
      <c r="J176" s="33">
        <f t="shared" si="19"/>
        <v>54.109613650164846</v>
      </c>
      <c r="K176" s="31">
        <f t="shared" si="18"/>
        <v>1.058249500313402</v>
      </c>
      <c r="L176" s="32">
        <f t="shared" si="20"/>
        <v>8.7956283891980007</v>
      </c>
      <c r="M176" s="107"/>
    </row>
    <row r="177" spans="1:13" ht="19.5" thickBot="1" x14ac:dyDescent="0.45">
      <c r="A177" s="20" t="s">
        <v>285</v>
      </c>
      <c r="B177" s="21" t="s">
        <v>185</v>
      </c>
      <c r="C177" s="22"/>
      <c r="D177" s="48">
        <f>SUM(D153:D174)</f>
        <v>267204.87699999998</v>
      </c>
      <c r="E177" s="64">
        <f>SUM(E153:E174)</f>
        <v>319168.40599999996</v>
      </c>
      <c r="F177" s="36">
        <f t="shared" si="22"/>
        <v>83.719087471333239</v>
      </c>
      <c r="G177" s="35">
        <f t="shared" si="17"/>
        <v>2.6733450755618087</v>
      </c>
      <c r="H177" s="129">
        <f>SUM(H153:H174)</f>
        <v>2059316.845</v>
      </c>
      <c r="I177" s="130">
        <f>SUM(I153:I174)</f>
        <v>2984492.4870000002</v>
      </c>
      <c r="J177" s="36">
        <f t="shared" si="19"/>
        <v>69.000570581768059</v>
      </c>
      <c r="K177" s="34">
        <f t="shared" si="18"/>
        <v>1.8687825251864121</v>
      </c>
      <c r="L177" s="35">
        <f t="shared" si="20"/>
        <v>12.975413552740592</v>
      </c>
      <c r="M177" s="107"/>
    </row>
    <row r="178" spans="1:13" ht="18.75" x14ac:dyDescent="0.4">
      <c r="A178" s="391" t="s">
        <v>186</v>
      </c>
      <c r="B178" s="90">
        <v>133</v>
      </c>
      <c r="C178" s="104" t="s">
        <v>187</v>
      </c>
      <c r="D178" s="56">
        <v>230.86500000000001</v>
      </c>
      <c r="E178" s="56">
        <v>57.658999999999999</v>
      </c>
      <c r="F178" s="109">
        <f t="shared" si="22"/>
        <v>400.39716262855751</v>
      </c>
      <c r="G178" s="95">
        <f>D178/$D$7*100</f>
        <v>2.3097700079388037E-3</v>
      </c>
      <c r="H178" s="133">
        <v>4335.6329999999998</v>
      </c>
      <c r="I178" s="133">
        <v>4625.7389999999996</v>
      </c>
      <c r="J178" s="93">
        <f t="shared" si="19"/>
        <v>93.72843993143583</v>
      </c>
      <c r="K178" s="94">
        <f t="shared" si="18"/>
        <v>3.9344869176853358E-3</v>
      </c>
      <c r="L178" s="95">
        <f t="shared" si="20"/>
        <v>5.3248280008939881</v>
      </c>
      <c r="M178" s="107"/>
    </row>
    <row r="179" spans="1:13" ht="18.75" x14ac:dyDescent="0.4">
      <c r="A179" s="390"/>
      <c r="B179" s="103">
        <v>134</v>
      </c>
      <c r="C179" s="46" t="s">
        <v>188</v>
      </c>
      <c r="D179" s="54">
        <v>3.48</v>
      </c>
      <c r="E179" s="54">
        <v>1.6</v>
      </c>
      <c r="F179" s="109">
        <f t="shared" si="22"/>
        <v>217.49999999999997</v>
      </c>
      <c r="G179" s="95">
        <f>D179/$D$7*100</f>
        <v>3.4816882713391097E-5</v>
      </c>
      <c r="H179" s="122">
        <v>4067.9059999999999</v>
      </c>
      <c r="I179" s="122">
        <v>41.106000000000002</v>
      </c>
      <c r="J179" s="97">
        <f t="shared" si="19"/>
        <v>9896.1368170096812</v>
      </c>
      <c r="K179" s="98">
        <f t="shared" si="18"/>
        <v>3.6915308420647423E-3</v>
      </c>
      <c r="L179" s="99">
        <f t="shared" si="20"/>
        <v>8.5547699479781483E-2</v>
      </c>
      <c r="M179" s="107"/>
    </row>
    <row r="180" spans="1:13" ht="18.75" x14ac:dyDescent="0.4">
      <c r="A180" s="390"/>
      <c r="B180" s="103">
        <v>135</v>
      </c>
      <c r="C180" s="46" t="s">
        <v>189</v>
      </c>
      <c r="D180" s="54">
        <v>13566.678</v>
      </c>
      <c r="E180" s="54">
        <v>20210.114000000001</v>
      </c>
      <c r="F180" s="38">
        <f t="shared" si="22"/>
        <v>67.128161671923266</v>
      </c>
      <c r="G180" s="99">
        <f t="shared" ref="G180:G243" si="24">D180/$D$7*100</f>
        <v>0.13573259676331706</v>
      </c>
      <c r="H180" s="122">
        <v>107645.44500000001</v>
      </c>
      <c r="I180" s="122">
        <v>174648.22399999999</v>
      </c>
      <c r="J180" s="97">
        <f t="shared" si="19"/>
        <v>61.635579529282822</v>
      </c>
      <c r="K180" s="98">
        <f t="shared" si="18"/>
        <v>9.7685757789212416E-2</v>
      </c>
      <c r="L180" s="99">
        <f t="shared" si="20"/>
        <v>12.603113861436496</v>
      </c>
      <c r="M180" s="107"/>
    </row>
    <row r="181" spans="1:13" ht="18.75" x14ac:dyDescent="0.4">
      <c r="A181" s="390"/>
      <c r="B181" s="103">
        <v>137</v>
      </c>
      <c r="C181" s="46" t="s">
        <v>190</v>
      </c>
      <c r="D181" s="54">
        <v>307661.51500000001</v>
      </c>
      <c r="E181" s="54">
        <v>243331.91699999999</v>
      </c>
      <c r="F181" s="38">
        <f t="shared" si="22"/>
        <v>126.43697497357078</v>
      </c>
      <c r="G181" s="99">
        <f t="shared" si="24"/>
        <v>3.078107725051499</v>
      </c>
      <c r="H181" s="122">
        <v>4872780.9349999996</v>
      </c>
      <c r="I181" s="122">
        <v>5568968.5810000002</v>
      </c>
      <c r="J181" s="97">
        <f t="shared" si="19"/>
        <v>87.498804565440935</v>
      </c>
      <c r="K181" s="98">
        <f t="shared" si="18"/>
        <v>4.4219362758573011</v>
      </c>
      <c r="L181" s="99">
        <f t="shared" si="20"/>
        <v>6.3138794685010824</v>
      </c>
      <c r="M181" s="107"/>
    </row>
    <row r="182" spans="1:13" ht="18.75" x14ac:dyDescent="0.4">
      <c r="A182" s="390"/>
      <c r="B182" s="103">
        <v>138</v>
      </c>
      <c r="C182" s="46" t="s">
        <v>191</v>
      </c>
      <c r="D182" s="54">
        <v>18047.768</v>
      </c>
      <c r="E182" s="54">
        <v>17549.587</v>
      </c>
      <c r="F182" s="38">
        <f t="shared" si="22"/>
        <v>102.83870497921119</v>
      </c>
      <c r="G182" s="99">
        <f t="shared" si="24"/>
        <v>0.18056523611910721</v>
      </c>
      <c r="H182" s="122">
        <v>1282010.2990000001</v>
      </c>
      <c r="I182" s="122">
        <v>1312210.203</v>
      </c>
      <c r="J182" s="97">
        <f t="shared" si="19"/>
        <v>97.698546777722328</v>
      </c>
      <c r="K182" s="98">
        <f t="shared" si="18"/>
        <v>1.1633947683656265</v>
      </c>
      <c r="L182" s="99">
        <f t="shared" si="20"/>
        <v>1.4077709059028392</v>
      </c>
      <c r="M182" s="107"/>
    </row>
    <row r="183" spans="1:13" ht="18.75" x14ac:dyDescent="0.4">
      <c r="A183" s="390"/>
      <c r="B183" s="103">
        <v>140</v>
      </c>
      <c r="C183" s="46" t="s">
        <v>192</v>
      </c>
      <c r="D183" s="54">
        <v>122371.683</v>
      </c>
      <c r="E183" s="54">
        <v>179354.37400000001</v>
      </c>
      <c r="F183" s="38">
        <f t="shared" si="22"/>
        <v>68.228992842962384</v>
      </c>
      <c r="G183" s="99">
        <f t="shared" si="24"/>
        <v>1.2243104984055391</v>
      </c>
      <c r="H183" s="122">
        <v>1289194.4569999999</v>
      </c>
      <c r="I183" s="122">
        <v>1739040.426</v>
      </c>
      <c r="J183" s="97">
        <f t="shared" si="19"/>
        <v>74.132518009676218</v>
      </c>
      <c r="K183" s="98">
        <f t="shared" si="18"/>
        <v>1.1699142260008975</v>
      </c>
      <c r="L183" s="99">
        <f t="shared" si="20"/>
        <v>9.4921043396946594</v>
      </c>
      <c r="M183" s="107"/>
    </row>
    <row r="184" spans="1:13" ht="18.75" x14ac:dyDescent="0.4">
      <c r="A184" s="390"/>
      <c r="B184" s="103">
        <v>141</v>
      </c>
      <c r="C184" s="46" t="s">
        <v>193</v>
      </c>
      <c r="D184" s="54">
        <v>19122.895</v>
      </c>
      <c r="E184" s="54">
        <v>11650.993</v>
      </c>
      <c r="F184" s="38">
        <f t="shared" si="22"/>
        <v>164.13103157816678</v>
      </c>
      <c r="G184" s="99">
        <f t="shared" si="24"/>
        <v>0.19132172194123367</v>
      </c>
      <c r="H184" s="122">
        <v>349869.283</v>
      </c>
      <c r="I184" s="122">
        <v>413773.533</v>
      </c>
      <c r="J184" s="97">
        <f t="shared" si="19"/>
        <v>84.555742476646031</v>
      </c>
      <c r="K184" s="98">
        <f t="shared" si="18"/>
        <v>0.31749830229252529</v>
      </c>
      <c r="L184" s="99">
        <f t="shared" si="20"/>
        <v>5.4657256092984881</v>
      </c>
      <c r="M184" s="107"/>
    </row>
    <row r="185" spans="1:13" ht="18.75" x14ac:dyDescent="0.4">
      <c r="A185" s="390"/>
      <c r="B185" s="103">
        <v>143</v>
      </c>
      <c r="C185" s="46" t="s">
        <v>194</v>
      </c>
      <c r="D185" s="54">
        <v>8343.9310000000005</v>
      </c>
      <c r="E185" s="54">
        <v>5869.8680000000004</v>
      </c>
      <c r="F185" s="38">
        <f t="shared" si="22"/>
        <v>142.14852872330349</v>
      </c>
      <c r="G185" s="99">
        <f t="shared" si="24"/>
        <v>8.3479789366559809E-2</v>
      </c>
      <c r="H185" s="122">
        <v>211486.84299999999</v>
      </c>
      <c r="I185" s="122">
        <v>168029.97</v>
      </c>
      <c r="J185" s="97">
        <f t="shared" si="19"/>
        <v>125.8625726113026</v>
      </c>
      <c r="K185" s="98">
        <f t="shared" si="18"/>
        <v>0.19191943069122144</v>
      </c>
      <c r="L185" s="99">
        <f t="shared" si="20"/>
        <v>3.9453664736959548</v>
      </c>
      <c r="M185" s="107"/>
    </row>
    <row r="186" spans="1:13" ht="18.75" x14ac:dyDescent="0.4">
      <c r="A186" s="390"/>
      <c r="B186" s="103">
        <v>144</v>
      </c>
      <c r="C186" s="46" t="s">
        <v>195</v>
      </c>
      <c r="D186" s="54">
        <v>860.68600000000004</v>
      </c>
      <c r="E186" s="54">
        <v>360.72699999999998</v>
      </c>
      <c r="F186" s="38">
        <f t="shared" si="22"/>
        <v>238.59760982682195</v>
      </c>
      <c r="G186" s="99">
        <f t="shared" si="24"/>
        <v>8.6110354928326822E-3</v>
      </c>
      <c r="H186" s="122">
        <v>12678.441000000001</v>
      </c>
      <c r="I186" s="122">
        <v>21593.012999999999</v>
      </c>
      <c r="J186" s="97">
        <f t="shared" si="19"/>
        <v>58.71547893756189</v>
      </c>
      <c r="K186" s="98">
        <f t="shared" si="18"/>
        <v>1.1505392696094293E-2</v>
      </c>
      <c r="L186" s="99">
        <f t="shared" si="20"/>
        <v>6.788579132087297</v>
      </c>
      <c r="M186" s="107"/>
    </row>
    <row r="187" spans="1:13" ht="18.75" x14ac:dyDescent="0.4">
      <c r="A187" s="390"/>
      <c r="B187" s="103">
        <v>145</v>
      </c>
      <c r="C187" s="46" t="s">
        <v>196</v>
      </c>
      <c r="D187" s="54">
        <v>1.2589999999999999</v>
      </c>
      <c r="E187" s="54">
        <v>0</v>
      </c>
      <c r="F187" s="38" t="s">
        <v>296</v>
      </c>
      <c r="G187" s="99">
        <f t="shared" si="24"/>
        <v>1.2596107855218217E-5</v>
      </c>
      <c r="H187" s="122">
        <v>61.780999999999999</v>
      </c>
      <c r="I187" s="122">
        <v>78.974999999999994</v>
      </c>
      <c r="J187" s="97">
        <f t="shared" si="19"/>
        <v>78.228553339664458</v>
      </c>
      <c r="K187" s="98">
        <f t="shared" si="18"/>
        <v>5.6064832115983462E-5</v>
      </c>
      <c r="L187" s="99">
        <f t="shared" si="20"/>
        <v>2.0378433498972175</v>
      </c>
      <c r="M187" s="107"/>
    </row>
    <row r="188" spans="1:13" ht="18.75" x14ac:dyDescent="0.4">
      <c r="A188" s="390"/>
      <c r="B188" s="103">
        <v>146</v>
      </c>
      <c r="C188" s="46" t="s">
        <v>197</v>
      </c>
      <c r="D188" s="54">
        <v>4.1189999999999998</v>
      </c>
      <c r="E188" s="54">
        <v>2.8330000000000002</v>
      </c>
      <c r="F188" s="38">
        <f t="shared" si="22"/>
        <v>145.39357571478996</v>
      </c>
      <c r="G188" s="99">
        <f t="shared" si="24"/>
        <v>4.120998272886722E-5</v>
      </c>
      <c r="H188" s="122">
        <v>832.18100000000004</v>
      </c>
      <c r="I188" s="122">
        <v>350.60700000000003</v>
      </c>
      <c r="J188" s="97">
        <f t="shared" si="19"/>
        <v>237.354359724706</v>
      </c>
      <c r="K188" s="98">
        <f t="shared" si="18"/>
        <v>7.5518505778655626E-4</v>
      </c>
      <c r="L188" s="99">
        <f t="shared" si="20"/>
        <v>0.4949644368232391</v>
      </c>
      <c r="M188" s="107"/>
    </row>
    <row r="189" spans="1:13" ht="18.75" x14ac:dyDescent="0.4">
      <c r="A189" s="390"/>
      <c r="B189" s="103">
        <v>147</v>
      </c>
      <c r="C189" s="46" t="s">
        <v>198</v>
      </c>
      <c r="D189" s="54">
        <v>270455.38299999997</v>
      </c>
      <c r="E189" s="54">
        <v>205221.44899999999</v>
      </c>
      <c r="F189" s="38">
        <f t="shared" si="22"/>
        <v>131.78709356057612</v>
      </c>
      <c r="G189" s="99">
        <f t="shared" si="24"/>
        <v>2.7058659049184679</v>
      </c>
      <c r="H189" s="122">
        <v>5194323.108</v>
      </c>
      <c r="I189" s="122">
        <v>6018828.426</v>
      </c>
      <c r="J189" s="97">
        <f t="shared" si="19"/>
        <v>86.301232405324583</v>
      </c>
      <c r="K189" s="98">
        <f t="shared" si="18"/>
        <v>4.7137283793754303</v>
      </c>
      <c r="L189" s="99">
        <f t="shared" si="20"/>
        <v>5.2067493179902504</v>
      </c>
      <c r="M189" s="107"/>
    </row>
    <row r="190" spans="1:13" ht="18.75" x14ac:dyDescent="0.4">
      <c r="A190" s="390"/>
      <c r="B190" s="103">
        <v>149</v>
      </c>
      <c r="C190" s="46" t="s">
        <v>199</v>
      </c>
      <c r="D190" s="53">
        <v>0</v>
      </c>
      <c r="E190" s="53">
        <v>28.745000000000001</v>
      </c>
      <c r="F190" s="38" t="s">
        <v>304</v>
      </c>
      <c r="G190" s="99">
        <f t="shared" si="24"/>
        <v>0</v>
      </c>
      <c r="H190" s="122">
        <v>818.66300000000001</v>
      </c>
      <c r="I190" s="122">
        <v>1121.78</v>
      </c>
      <c r="J190" s="97">
        <f t="shared" si="19"/>
        <v>72.978926349195035</v>
      </c>
      <c r="K190" s="98">
        <f t="shared" si="18"/>
        <v>7.4291778466789745E-4</v>
      </c>
      <c r="L190" s="99">
        <f t="shared" si="20"/>
        <v>0</v>
      </c>
      <c r="M190" s="107"/>
    </row>
    <row r="191" spans="1:13" ht="18.75" x14ac:dyDescent="0.4">
      <c r="A191" s="27"/>
      <c r="B191" s="103">
        <v>158</v>
      </c>
      <c r="C191" s="46" t="s">
        <v>200</v>
      </c>
      <c r="D191" s="53"/>
      <c r="E191" s="53"/>
      <c r="F191" s="38"/>
      <c r="G191" s="99"/>
      <c r="H191" s="134">
        <v>32.017000000000003</v>
      </c>
      <c r="I191" s="122">
        <v>49.783000000000001</v>
      </c>
      <c r="J191" s="97">
        <f t="shared" si="19"/>
        <v>64.313118936183031</v>
      </c>
      <c r="K191" s="98">
        <f t="shared" si="18"/>
        <v>2.9054688817879973E-5</v>
      </c>
      <c r="L191" s="99">
        <f t="shared" si="20"/>
        <v>0</v>
      </c>
      <c r="M191" s="107"/>
    </row>
    <row r="192" spans="1:13" ht="19.5" thickBot="1" x14ac:dyDescent="0.45">
      <c r="A192" s="20" t="s">
        <v>201</v>
      </c>
      <c r="B192" s="21" t="s">
        <v>202</v>
      </c>
      <c r="C192" s="22"/>
      <c r="D192" s="48">
        <f>SUM(D178:D191)</f>
        <v>760670.26199999999</v>
      </c>
      <c r="E192" s="64">
        <f>SUM(E178:E191)</f>
        <v>683639.86600000004</v>
      </c>
      <c r="F192" s="36">
        <f>D192/E192*100</f>
        <v>111.26768636982911</v>
      </c>
      <c r="G192" s="35">
        <f t="shared" si="24"/>
        <v>7.610392901039793</v>
      </c>
      <c r="H192" s="129">
        <f>SUM(H178:H191)</f>
        <v>13330136.992000002</v>
      </c>
      <c r="I192" s="130">
        <f>SUM(I178:I191)</f>
        <v>15423360.365999999</v>
      </c>
      <c r="J192" s="36">
        <f t="shared" si="19"/>
        <v>86.428227543626619</v>
      </c>
      <c r="K192" s="34">
        <f t="shared" si="18"/>
        <v>12.096791773191448</v>
      </c>
      <c r="L192" s="35">
        <f t="shared" si="20"/>
        <v>5.7063949339493769</v>
      </c>
      <c r="M192" s="107"/>
    </row>
    <row r="193" spans="1:13" ht="18.75" x14ac:dyDescent="0.4">
      <c r="A193" s="391" t="s">
        <v>203</v>
      </c>
      <c r="B193" s="90">
        <v>501</v>
      </c>
      <c r="C193" s="104" t="s">
        <v>204</v>
      </c>
      <c r="D193" s="56">
        <v>3818.3589999999999</v>
      </c>
      <c r="E193" s="56">
        <v>3169.7640000000001</v>
      </c>
      <c r="F193" s="109">
        <f t="shared" ref="F193:F196" si="25">D193/E193*100</f>
        <v>120.46193344362545</v>
      </c>
      <c r="G193" s="95">
        <f t="shared" si="24"/>
        <v>3.820211421282222E-2</v>
      </c>
      <c r="H193" s="133">
        <v>41992.705000000002</v>
      </c>
      <c r="I193" s="133">
        <v>60166.046000000002</v>
      </c>
      <c r="J193" s="93">
        <f t="shared" si="19"/>
        <v>69.794689516409306</v>
      </c>
      <c r="K193" s="94">
        <f t="shared" si="18"/>
        <v>3.8107410950308659E-2</v>
      </c>
      <c r="L193" s="95">
        <f t="shared" si="20"/>
        <v>9.0929103043016628</v>
      </c>
      <c r="M193" s="107"/>
    </row>
    <row r="194" spans="1:13" ht="18.75" x14ac:dyDescent="0.4">
      <c r="A194" s="390"/>
      <c r="B194" s="103">
        <v>502</v>
      </c>
      <c r="C194" s="46" t="s">
        <v>205</v>
      </c>
      <c r="D194" s="53">
        <v>13.477</v>
      </c>
      <c r="E194" s="53">
        <v>0</v>
      </c>
      <c r="F194" s="109" t="s">
        <v>296</v>
      </c>
      <c r="G194" s="95">
        <f t="shared" si="24"/>
        <v>1.3483538170355514E-4</v>
      </c>
      <c r="H194" s="122">
        <v>58.298999999999999</v>
      </c>
      <c r="I194" s="122">
        <v>20.303999999999998</v>
      </c>
      <c r="J194" s="97">
        <f t="shared" si="19"/>
        <v>287.13061465721046</v>
      </c>
      <c r="K194" s="98">
        <f t="shared" si="18"/>
        <v>5.2904997451153588E-5</v>
      </c>
      <c r="L194" s="99">
        <f t="shared" si="20"/>
        <v>23.117034597505963</v>
      </c>
      <c r="M194" s="107"/>
    </row>
    <row r="195" spans="1:13" ht="18.75" x14ac:dyDescent="0.4">
      <c r="A195" s="390"/>
      <c r="B195" s="103">
        <v>503</v>
      </c>
      <c r="C195" s="46" t="s">
        <v>206</v>
      </c>
      <c r="D195" s="54">
        <v>0</v>
      </c>
      <c r="E195" s="54">
        <v>2.0539999999999998</v>
      </c>
      <c r="F195" s="109" t="s">
        <v>295</v>
      </c>
      <c r="G195" s="95">
        <f t="shared" si="24"/>
        <v>0</v>
      </c>
      <c r="H195" s="122">
        <v>66935.948000000004</v>
      </c>
      <c r="I195" s="122">
        <v>85238.294999999998</v>
      </c>
      <c r="J195" s="97">
        <f t="shared" si="19"/>
        <v>78.528023114493323</v>
      </c>
      <c r="K195" s="98">
        <f t="shared" si="18"/>
        <v>6.0742828493294043E-2</v>
      </c>
      <c r="L195" s="99">
        <f t="shared" si="20"/>
        <v>0</v>
      </c>
      <c r="M195" s="107"/>
    </row>
    <row r="196" spans="1:13" ht="18.75" x14ac:dyDescent="0.4">
      <c r="A196" s="390"/>
      <c r="B196" s="103">
        <v>504</v>
      </c>
      <c r="C196" s="46" t="s">
        <v>207</v>
      </c>
      <c r="D196" s="54">
        <v>476.084</v>
      </c>
      <c r="E196" s="54">
        <v>383.35</v>
      </c>
      <c r="F196" s="109">
        <f t="shared" si="25"/>
        <v>124.19042650319551</v>
      </c>
      <c r="G196" s="99">
        <f t="shared" si="24"/>
        <v>4.763149652218991E-3</v>
      </c>
      <c r="H196" s="122">
        <v>18702.085999999999</v>
      </c>
      <c r="I196" s="122">
        <v>17956.697</v>
      </c>
      <c r="J196" s="97">
        <f t="shared" si="19"/>
        <v>104.15103624012812</v>
      </c>
      <c r="K196" s="98">
        <f t="shared" si="18"/>
        <v>1.697171155871036E-2</v>
      </c>
      <c r="L196" s="99">
        <f t="shared" si="20"/>
        <v>2.5456197773873996</v>
      </c>
      <c r="M196" s="107"/>
    </row>
    <row r="197" spans="1:13" ht="18.75" x14ac:dyDescent="0.4">
      <c r="A197" s="390"/>
      <c r="B197" s="103">
        <v>505</v>
      </c>
      <c r="C197" s="46" t="s">
        <v>208</v>
      </c>
      <c r="D197" s="53">
        <v>17.620999999999999</v>
      </c>
      <c r="E197" s="53">
        <v>0</v>
      </c>
      <c r="F197" s="109" t="s">
        <v>296</v>
      </c>
      <c r="G197" s="95">
        <f t="shared" si="24"/>
        <v>1.762954857162829E-4</v>
      </c>
      <c r="H197" s="122">
        <v>136.46600000000001</v>
      </c>
      <c r="I197" s="122">
        <v>0</v>
      </c>
      <c r="J197" s="97" t="s">
        <v>308</v>
      </c>
      <c r="K197" s="98">
        <f t="shared" si="18"/>
        <v>1.2383974651656335E-4</v>
      </c>
      <c r="L197" s="99">
        <f t="shared" si="20"/>
        <v>12.912373778083916</v>
      </c>
      <c r="M197" s="107"/>
    </row>
    <row r="198" spans="1:13" ht="18.75" x14ac:dyDescent="0.4">
      <c r="A198" s="390"/>
      <c r="B198" s="103">
        <v>506</v>
      </c>
      <c r="C198" s="46" t="s">
        <v>209</v>
      </c>
      <c r="D198" s="54">
        <v>1639.1959999999999</v>
      </c>
      <c r="E198" s="54">
        <v>9792.73</v>
      </c>
      <c r="F198" s="38">
        <f t="shared" ref="F198:F248" si="26">D198/E198*100</f>
        <v>16.738907332276089</v>
      </c>
      <c r="G198" s="99">
        <f t="shared" si="24"/>
        <v>1.639991232076432E-2</v>
      </c>
      <c r="H198" s="122">
        <v>32187.170999999998</v>
      </c>
      <c r="I198" s="122">
        <v>48866.078999999998</v>
      </c>
      <c r="J198" s="97">
        <f t="shared" si="19"/>
        <v>65.868127049849861</v>
      </c>
      <c r="K198" s="98">
        <f t="shared" si="18"/>
        <v>2.9209115074269619E-2</v>
      </c>
      <c r="L198" s="99">
        <f t="shared" si="20"/>
        <v>5.0926998213045813</v>
      </c>
      <c r="M198" s="107"/>
    </row>
    <row r="199" spans="1:13" ht="18.75" x14ac:dyDescent="0.4">
      <c r="A199" s="390"/>
      <c r="B199" s="103">
        <v>507</v>
      </c>
      <c r="C199" s="46" t="s">
        <v>210</v>
      </c>
      <c r="D199" s="54">
        <v>637.24300000000005</v>
      </c>
      <c r="E199" s="54">
        <v>792.03899999999999</v>
      </c>
      <c r="F199" s="38">
        <f t="shared" si="26"/>
        <v>80.456012898354757</v>
      </c>
      <c r="G199" s="99">
        <f t="shared" si="24"/>
        <v>6.3755214916464045E-3</v>
      </c>
      <c r="H199" s="122">
        <v>1966.4939999999999</v>
      </c>
      <c r="I199" s="122">
        <v>2116.3510000000001</v>
      </c>
      <c r="J199" s="97">
        <f t="shared" si="19"/>
        <v>92.919085728218036</v>
      </c>
      <c r="K199" s="98">
        <f t="shared" si="18"/>
        <v>1.784547934916702E-3</v>
      </c>
      <c r="L199" s="99">
        <f t="shared" si="20"/>
        <v>32.405031492595455</v>
      </c>
      <c r="M199" s="107"/>
    </row>
    <row r="200" spans="1:13" ht="18.75" x14ac:dyDescent="0.4">
      <c r="A200" s="390"/>
      <c r="B200" s="103">
        <v>508</v>
      </c>
      <c r="C200" s="46" t="s">
        <v>211</v>
      </c>
      <c r="D200" s="53"/>
      <c r="E200" s="53"/>
      <c r="F200" s="38"/>
      <c r="G200" s="99"/>
      <c r="H200" s="122">
        <v>828.66300000000001</v>
      </c>
      <c r="I200" s="122">
        <v>0</v>
      </c>
      <c r="J200" s="97" t="s">
        <v>308</v>
      </c>
      <c r="K200" s="98">
        <f t="shared" si="18"/>
        <v>7.5199255395230248E-4</v>
      </c>
      <c r="L200" s="99">
        <f t="shared" si="20"/>
        <v>0</v>
      </c>
      <c r="M200" s="107"/>
    </row>
    <row r="201" spans="1:13" ht="18.75" x14ac:dyDescent="0.4">
      <c r="A201" s="390"/>
      <c r="B201" s="103">
        <v>509</v>
      </c>
      <c r="C201" s="46" t="s">
        <v>212</v>
      </c>
      <c r="D201" s="54">
        <v>1052.325</v>
      </c>
      <c r="E201" s="54">
        <v>767.39300000000003</v>
      </c>
      <c r="F201" s="38">
        <f t="shared" si="26"/>
        <v>137.12986696516646</v>
      </c>
      <c r="G201" s="99">
        <f t="shared" si="24"/>
        <v>1.05283552015429E-2</v>
      </c>
      <c r="H201" s="122">
        <v>29096.434000000001</v>
      </c>
      <c r="I201" s="122">
        <v>25562.34</v>
      </c>
      <c r="J201" s="97">
        <f t="shared" si="19"/>
        <v>113.82539313693505</v>
      </c>
      <c r="K201" s="98">
        <f t="shared" si="18"/>
        <v>2.6404342554892171E-2</v>
      </c>
      <c r="L201" s="99">
        <f t="shared" si="20"/>
        <v>3.6166803120959776</v>
      </c>
      <c r="M201" s="107"/>
    </row>
    <row r="202" spans="1:13" ht="18.75" x14ac:dyDescent="0.4">
      <c r="A202" s="390"/>
      <c r="B202" s="103">
        <v>510</v>
      </c>
      <c r="C202" s="46" t="s">
        <v>213</v>
      </c>
      <c r="D202" s="54">
        <v>2406.3519999999999</v>
      </c>
      <c r="E202" s="54">
        <v>1682.711</v>
      </c>
      <c r="F202" s="38">
        <f t="shared" si="26"/>
        <v>143.00447313888122</v>
      </c>
      <c r="G202" s="99">
        <f t="shared" si="24"/>
        <v>2.4075194066417845E-2</v>
      </c>
      <c r="H202" s="122">
        <v>5594.6490000000003</v>
      </c>
      <c r="I202" s="122">
        <v>4116.8530000000001</v>
      </c>
      <c r="J202" s="97">
        <f t="shared" si="19"/>
        <v>135.89625376470815</v>
      </c>
      <c r="K202" s="98">
        <f t="shared" si="18"/>
        <v>5.0770148902227995E-3</v>
      </c>
      <c r="L202" s="99">
        <f t="shared" si="20"/>
        <v>43.011670615976087</v>
      </c>
      <c r="M202" s="107"/>
    </row>
    <row r="203" spans="1:13" ht="18.75" x14ac:dyDescent="0.4">
      <c r="A203" s="390"/>
      <c r="B203" s="103">
        <v>511</v>
      </c>
      <c r="C203" s="46" t="s">
        <v>214</v>
      </c>
      <c r="D203" s="53"/>
      <c r="E203" s="53"/>
      <c r="F203" s="38"/>
      <c r="G203" s="99"/>
      <c r="H203" s="122">
        <v>2.149</v>
      </c>
      <c r="I203" s="122">
        <v>0.54200000000000004</v>
      </c>
      <c r="J203" s="97">
        <f t="shared" si="19"/>
        <v>396.49446494464945</v>
      </c>
      <c r="K203" s="98">
        <f t="shared" si="18"/>
        <v>1.9501679192186668E-6</v>
      </c>
      <c r="L203" s="99">
        <f t="shared" si="20"/>
        <v>0</v>
      </c>
      <c r="M203" s="107"/>
    </row>
    <row r="204" spans="1:13" ht="18.75" x14ac:dyDescent="0.4">
      <c r="A204" s="390"/>
      <c r="B204" s="103">
        <v>512</v>
      </c>
      <c r="C204" s="46" t="s">
        <v>309</v>
      </c>
      <c r="D204" s="53"/>
      <c r="E204" s="53"/>
      <c r="F204" s="38"/>
      <c r="G204" s="99"/>
      <c r="H204" s="122">
        <v>181.733</v>
      </c>
      <c r="I204" s="122">
        <v>0</v>
      </c>
      <c r="J204" s="97" t="s">
        <v>289</v>
      </c>
      <c r="K204" s="98">
        <f t="shared" si="18"/>
        <v>1.6491850463628015E-4</v>
      </c>
      <c r="L204" s="99">
        <f t="shared" si="20"/>
        <v>0</v>
      </c>
      <c r="M204" s="107"/>
    </row>
    <row r="205" spans="1:13" ht="18.75" x14ac:dyDescent="0.4">
      <c r="A205" s="390"/>
      <c r="B205" s="103">
        <v>513</v>
      </c>
      <c r="C205" s="46" t="s">
        <v>216</v>
      </c>
      <c r="D205" s="53">
        <v>659.87699999999995</v>
      </c>
      <c r="E205" s="53">
        <v>20.122</v>
      </c>
      <c r="F205" s="38">
        <f t="shared" si="26"/>
        <v>3279.3807772587215</v>
      </c>
      <c r="G205" s="99">
        <f t="shared" si="24"/>
        <v>6.6019712972024075E-3</v>
      </c>
      <c r="H205" s="122">
        <v>1863.114</v>
      </c>
      <c r="I205" s="122">
        <v>1483.346</v>
      </c>
      <c r="J205" s="97">
        <f t="shared" ref="J205:J254" si="27">H205/I205*100</f>
        <v>125.60211845381994</v>
      </c>
      <c r="K205" s="98">
        <f t="shared" si="18"/>
        <v>1.6907329700545219E-3</v>
      </c>
      <c r="L205" s="99">
        <f t="shared" si="20"/>
        <v>35.417961541805816</v>
      </c>
      <c r="M205" s="107"/>
    </row>
    <row r="206" spans="1:13" ht="18.75" x14ac:dyDescent="0.4">
      <c r="A206" s="390"/>
      <c r="B206" s="103">
        <v>514</v>
      </c>
      <c r="C206" s="46" t="s">
        <v>217</v>
      </c>
      <c r="D206" s="54">
        <v>1.4570000000000001</v>
      </c>
      <c r="E206" s="54">
        <v>0</v>
      </c>
      <c r="F206" s="109" t="s">
        <v>296</v>
      </c>
      <c r="G206" s="95">
        <f t="shared" si="24"/>
        <v>1.4577068423393917E-5</v>
      </c>
      <c r="H206" s="122">
        <v>4889.9780000000001</v>
      </c>
      <c r="I206" s="122">
        <v>2883.32</v>
      </c>
      <c r="J206" s="97">
        <f t="shared" si="27"/>
        <v>169.59539697293397</v>
      </c>
      <c r="K206" s="98">
        <f t="shared" si="18"/>
        <v>4.4375422155816932E-3</v>
      </c>
      <c r="L206" s="99">
        <f t="shared" si="20"/>
        <v>2.979563507238683E-2</v>
      </c>
      <c r="M206" s="107"/>
    </row>
    <row r="207" spans="1:13" ht="18.75" x14ac:dyDescent="0.4">
      <c r="A207" s="390"/>
      <c r="B207" s="103">
        <v>515</v>
      </c>
      <c r="C207" s="46" t="s">
        <v>218</v>
      </c>
      <c r="D207" s="54">
        <v>0</v>
      </c>
      <c r="E207" s="54">
        <v>0.38700000000000001</v>
      </c>
      <c r="F207" s="38" t="s">
        <v>304</v>
      </c>
      <c r="G207" s="99">
        <f t="shared" si="24"/>
        <v>0</v>
      </c>
      <c r="H207" s="122">
        <v>4.9089999999999998</v>
      </c>
      <c r="I207" s="122">
        <v>1881.174</v>
      </c>
      <c r="J207" s="97">
        <f t="shared" si="27"/>
        <v>0.26095406379207881</v>
      </c>
      <c r="K207" s="98">
        <f t="shared" si="18"/>
        <v>4.4548042417144881E-6</v>
      </c>
      <c r="L207" s="99">
        <f t="shared" si="20"/>
        <v>0</v>
      </c>
      <c r="M207" s="107"/>
    </row>
    <row r="208" spans="1:13" ht="18.75" x14ac:dyDescent="0.4">
      <c r="A208" s="390"/>
      <c r="B208" s="103">
        <v>516</v>
      </c>
      <c r="C208" s="46" t="s">
        <v>219</v>
      </c>
      <c r="D208" s="53">
        <v>87.802999999999997</v>
      </c>
      <c r="E208" s="53">
        <v>135.13999999999999</v>
      </c>
      <c r="F208" s="38">
        <f t="shared" si="26"/>
        <v>64.971881012283561</v>
      </c>
      <c r="G208" s="99">
        <f t="shared" si="24"/>
        <v>8.7845596347237902E-4</v>
      </c>
      <c r="H208" s="122">
        <v>2034.0419999999999</v>
      </c>
      <c r="I208" s="122">
        <v>1989.192</v>
      </c>
      <c r="J208" s="97">
        <f t="shared" si="27"/>
        <v>102.25468431403304</v>
      </c>
      <c r="K208" s="98">
        <f t="shared" ref="K208:K254" si="28">H208/$H$7*100</f>
        <v>1.8458461864790021E-3</v>
      </c>
      <c r="L208" s="99">
        <f t="shared" si="20"/>
        <v>4.3166758601838113</v>
      </c>
      <c r="M208" s="107"/>
    </row>
    <row r="209" spans="1:13" ht="18.75" x14ac:dyDescent="0.4">
      <c r="A209" s="390"/>
      <c r="B209" s="103">
        <v>517</v>
      </c>
      <c r="C209" s="46" t="s">
        <v>220</v>
      </c>
      <c r="D209" s="54">
        <v>2418.5970000000002</v>
      </c>
      <c r="E209" s="54">
        <v>3060.8330000000001</v>
      </c>
      <c r="F209" s="38">
        <f t="shared" si="26"/>
        <v>79.017607298405366</v>
      </c>
      <c r="G209" s="99">
        <f t="shared" si="24"/>
        <v>2.4197703471252753E-2</v>
      </c>
      <c r="H209" s="122">
        <v>19816.256000000001</v>
      </c>
      <c r="I209" s="122">
        <v>19478.524000000001</v>
      </c>
      <c r="J209" s="97">
        <f t="shared" si="27"/>
        <v>101.73386854157944</v>
      </c>
      <c r="K209" s="98">
        <f t="shared" si="28"/>
        <v>1.7982795128070928E-2</v>
      </c>
      <c r="L209" s="99">
        <f t="shared" si="20"/>
        <v>12.205115840247522</v>
      </c>
      <c r="M209" s="107"/>
    </row>
    <row r="210" spans="1:13" ht="18.75" x14ac:dyDescent="0.4">
      <c r="A210" s="390"/>
      <c r="B210" s="103">
        <v>518</v>
      </c>
      <c r="C210" s="46" t="s">
        <v>221</v>
      </c>
      <c r="D210" s="54">
        <v>1524.848</v>
      </c>
      <c r="E210" s="54">
        <v>809.23</v>
      </c>
      <c r="F210" s="38">
        <f t="shared" si="26"/>
        <v>188.43196619008191</v>
      </c>
      <c r="G210" s="99">
        <f t="shared" si="24"/>
        <v>1.5255877578088791E-2</v>
      </c>
      <c r="H210" s="122">
        <v>2274.8690000000001</v>
      </c>
      <c r="I210" s="122">
        <v>2415.3110000000001</v>
      </c>
      <c r="J210" s="97">
        <f t="shared" si="27"/>
        <v>94.185345075644506</v>
      </c>
      <c r="K210" s="98">
        <f t="shared" si="28"/>
        <v>2.0643911327245463E-3</v>
      </c>
      <c r="L210" s="99">
        <f t="shared" si="20"/>
        <v>67.030145472112892</v>
      </c>
      <c r="M210" s="107"/>
    </row>
    <row r="211" spans="1:13" ht="18.75" x14ac:dyDescent="0.4">
      <c r="A211" s="390"/>
      <c r="B211" s="103">
        <v>519</v>
      </c>
      <c r="C211" s="46" t="s">
        <v>222</v>
      </c>
      <c r="D211" s="53"/>
      <c r="E211" s="53"/>
      <c r="F211" s="38"/>
      <c r="G211" s="99"/>
      <c r="H211" s="122">
        <v>294.60700000000003</v>
      </c>
      <c r="I211" s="122">
        <v>48.543999999999997</v>
      </c>
      <c r="J211" s="97">
        <f t="shared" si="27"/>
        <v>606.88653592617015</v>
      </c>
      <c r="K211" s="98">
        <f t="shared" si="28"/>
        <v>2.6734905545707481E-4</v>
      </c>
      <c r="L211" s="99">
        <f t="shared" ref="L211:L253" si="29">D211/H211*100</f>
        <v>0</v>
      </c>
      <c r="M211" s="107"/>
    </row>
    <row r="212" spans="1:13" ht="18.75" x14ac:dyDescent="0.4">
      <c r="A212" s="390"/>
      <c r="B212" s="103">
        <v>520</v>
      </c>
      <c r="C212" s="46" t="s">
        <v>223</v>
      </c>
      <c r="D212" s="54">
        <v>298.42899999999997</v>
      </c>
      <c r="E212" s="54">
        <v>884.41</v>
      </c>
      <c r="F212" s="38">
        <f t="shared" si="26"/>
        <v>33.743286484775162</v>
      </c>
      <c r="G212" s="99">
        <f t="shared" si="24"/>
        <v>2.9857377848490209E-3</v>
      </c>
      <c r="H212" s="122">
        <v>779.48699999999997</v>
      </c>
      <c r="I212" s="122">
        <v>1037.028</v>
      </c>
      <c r="J212" s="97">
        <f t="shared" si="27"/>
        <v>75.165472870549294</v>
      </c>
      <c r="K212" s="98">
        <f t="shared" si="28"/>
        <v>7.0736646851931174E-4</v>
      </c>
      <c r="L212" s="99">
        <f t="shared" si="29"/>
        <v>38.285308157801218</v>
      </c>
      <c r="M212" s="107"/>
    </row>
    <row r="213" spans="1:13" ht="18.75" x14ac:dyDescent="0.4">
      <c r="A213" s="390"/>
      <c r="B213" s="103">
        <v>521</v>
      </c>
      <c r="C213" s="46" t="s">
        <v>224</v>
      </c>
      <c r="D213" s="54">
        <v>3056.1179999999999</v>
      </c>
      <c r="E213" s="54">
        <v>1753.269</v>
      </c>
      <c r="F213" s="38">
        <f t="shared" si="26"/>
        <v>174.30970375909229</v>
      </c>
      <c r="G213" s="99">
        <f t="shared" si="24"/>
        <v>3.0576006311575685E-2</v>
      </c>
      <c r="H213" s="122">
        <v>7242.6130000000003</v>
      </c>
      <c r="I213" s="122">
        <v>5646.2190000000001</v>
      </c>
      <c r="J213" s="97">
        <f t="shared" si="27"/>
        <v>128.27368190996489</v>
      </c>
      <c r="K213" s="98">
        <f t="shared" si="28"/>
        <v>6.5725041991233444E-3</v>
      </c>
      <c r="L213" s="99">
        <f t="shared" si="29"/>
        <v>42.196345434997006</v>
      </c>
      <c r="M213" s="107"/>
    </row>
    <row r="214" spans="1:13" ht="18.75" x14ac:dyDescent="0.4">
      <c r="A214" s="390"/>
      <c r="B214" s="103">
        <v>522</v>
      </c>
      <c r="C214" s="46" t="s">
        <v>299</v>
      </c>
      <c r="D214" s="54"/>
      <c r="E214" s="54"/>
      <c r="F214" s="38"/>
      <c r="G214" s="99"/>
      <c r="H214" s="122">
        <v>1.252</v>
      </c>
      <c r="I214" s="122">
        <v>0.77800000000000002</v>
      </c>
      <c r="J214" s="97">
        <f t="shared" si="27"/>
        <v>160.92544987146528</v>
      </c>
      <c r="K214" s="98">
        <f t="shared" si="28"/>
        <v>1.1361611144075249E-6</v>
      </c>
      <c r="L214" s="99">
        <f t="shared" si="29"/>
        <v>0</v>
      </c>
      <c r="M214" s="107"/>
    </row>
    <row r="215" spans="1:13" ht="18.75" x14ac:dyDescent="0.4">
      <c r="A215" s="390"/>
      <c r="B215" s="103">
        <v>523</v>
      </c>
      <c r="C215" s="46" t="s">
        <v>226</v>
      </c>
      <c r="D215" s="53"/>
      <c r="E215" s="53"/>
      <c r="F215" s="38"/>
      <c r="G215" s="99"/>
      <c r="H215" s="122">
        <v>24.556999999999999</v>
      </c>
      <c r="I215" s="122">
        <v>12.07</v>
      </c>
      <c r="J215" s="97">
        <f t="shared" si="27"/>
        <v>203.45484672742336</v>
      </c>
      <c r="K215" s="98">
        <f t="shared" si="28"/>
        <v>2.2284910931713726E-5</v>
      </c>
      <c r="L215" s="99">
        <f t="shared" si="29"/>
        <v>0</v>
      </c>
      <c r="M215" s="107"/>
    </row>
    <row r="216" spans="1:13" ht="18.75" x14ac:dyDescent="0.4">
      <c r="A216" s="390"/>
      <c r="B216" s="103">
        <v>524</v>
      </c>
      <c r="C216" s="46" t="s">
        <v>227</v>
      </c>
      <c r="D216" s="54">
        <v>23267.167000000001</v>
      </c>
      <c r="E216" s="54">
        <v>31940.387999999999</v>
      </c>
      <c r="F216" s="38">
        <f t="shared" si="26"/>
        <v>72.845599120461529</v>
      </c>
      <c r="G216" s="99">
        <f t="shared" si="24"/>
        <v>0.23278454727352987</v>
      </c>
      <c r="H216" s="122">
        <v>70841.766000000003</v>
      </c>
      <c r="I216" s="122">
        <v>167015.103</v>
      </c>
      <c r="J216" s="97">
        <f t="shared" si="27"/>
        <v>42.416383145900291</v>
      </c>
      <c r="K216" s="98">
        <f t="shared" si="28"/>
        <v>6.4287268214981722E-2</v>
      </c>
      <c r="L216" s="99">
        <f t="shared" si="29"/>
        <v>32.843855134836701</v>
      </c>
      <c r="M216" s="107"/>
    </row>
    <row r="217" spans="1:13" ht="18.75" x14ac:dyDescent="0.4">
      <c r="A217" s="390"/>
      <c r="B217" s="103">
        <v>525</v>
      </c>
      <c r="C217" s="46" t="s">
        <v>228</v>
      </c>
      <c r="D217" s="54">
        <v>1.869</v>
      </c>
      <c r="E217" s="54">
        <v>126.67100000000001</v>
      </c>
      <c r="F217" s="38">
        <f t="shared" si="26"/>
        <v>1.4754758389844558</v>
      </c>
      <c r="G217" s="99">
        <f t="shared" si="24"/>
        <v>1.8699067181416082E-5</v>
      </c>
      <c r="H217" s="122">
        <v>110.584</v>
      </c>
      <c r="I217" s="122">
        <v>177.85400000000001</v>
      </c>
      <c r="J217" s="97">
        <f t="shared" si="27"/>
        <v>62.176841679130071</v>
      </c>
      <c r="K217" s="98">
        <f t="shared" si="28"/>
        <v>1.0035242865466593E-4</v>
      </c>
      <c r="L217" s="99">
        <f t="shared" si="29"/>
        <v>1.6901179194096794</v>
      </c>
      <c r="M217" s="107"/>
    </row>
    <row r="218" spans="1:13" ht="18.75" x14ac:dyDescent="0.4">
      <c r="A218" s="390"/>
      <c r="B218" s="103">
        <v>526</v>
      </c>
      <c r="C218" s="46" t="s">
        <v>229</v>
      </c>
      <c r="D218" s="54">
        <v>6.8250000000000002</v>
      </c>
      <c r="E218" s="54">
        <v>379.02800000000002</v>
      </c>
      <c r="F218" s="38">
        <f t="shared" si="26"/>
        <v>1.8006585265468513</v>
      </c>
      <c r="G218" s="99">
        <f t="shared" si="24"/>
        <v>6.8283110493935138E-5</v>
      </c>
      <c r="H218" s="122">
        <v>498.59699999999998</v>
      </c>
      <c r="I218" s="122">
        <v>1898.777</v>
      </c>
      <c r="J218" s="97">
        <f t="shared" si="27"/>
        <v>26.258849775408066</v>
      </c>
      <c r="K218" s="98">
        <f t="shared" si="28"/>
        <v>4.5246527408965547E-4</v>
      </c>
      <c r="L218" s="99">
        <f t="shared" si="29"/>
        <v>1.368840967755522</v>
      </c>
      <c r="M218" s="107"/>
    </row>
    <row r="219" spans="1:13" ht="18.75" x14ac:dyDescent="0.4">
      <c r="A219" s="390"/>
      <c r="B219" s="103">
        <v>527</v>
      </c>
      <c r="C219" s="46" t="s">
        <v>230</v>
      </c>
      <c r="D219" s="54">
        <v>722.39</v>
      </c>
      <c r="E219" s="54">
        <v>789.32600000000002</v>
      </c>
      <c r="F219" s="38">
        <f t="shared" si="26"/>
        <v>91.519853647288954</v>
      </c>
      <c r="G219" s="99">
        <f t="shared" si="24"/>
        <v>7.2274045699214353E-3</v>
      </c>
      <c r="H219" s="122">
        <v>1194.606</v>
      </c>
      <c r="I219" s="122">
        <v>1115.098</v>
      </c>
      <c r="J219" s="97">
        <f t="shared" si="27"/>
        <v>107.13013564727048</v>
      </c>
      <c r="K219" s="98">
        <f t="shared" si="28"/>
        <v>1.0840773835766098E-3</v>
      </c>
      <c r="L219" s="99">
        <f t="shared" si="29"/>
        <v>60.470983738571547</v>
      </c>
      <c r="M219" s="107"/>
    </row>
    <row r="220" spans="1:13" ht="18.75" x14ac:dyDescent="0.4">
      <c r="A220" s="390"/>
      <c r="B220" s="103">
        <v>528</v>
      </c>
      <c r="C220" s="46" t="s">
        <v>231</v>
      </c>
      <c r="D220" s="53"/>
      <c r="E220" s="53"/>
      <c r="F220" s="38"/>
      <c r="G220" s="99"/>
      <c r="H220" s="122">
        <v>47.003999999999998</v>
      </c>
      <c r="I220" s="122">
        <v>20.82</v>
      </c>
      <c r="J220" s="97">
        <f t="shared" si="27"/>
        <v>225.7636887608069</v>
      </c>
      <c r="K220" s="98">
        <f t="shared" si="28"/>
        <v>4.2655045544417966E-5</v>
      </c>
      <c r="L220" s="99">
        <f t="shared" si="29"/>
        <v>0</v>
      </c>
      <c r="M220" s="107"/>
    </row>
    <row r="221" spans="1:13" ht="18.75" x14ac:dyDescent="0.4">
      <c r="A221" s="390"/>
      <c r="B221" s="103">
        <v>529</v>
      </c>
      <c r="C221" s="46" t="s">
        <v>232</v>
      </c>
      <c r="D221" s="54">
        <v>30.265999999999998</v>
      </c>
      <c r="E221" s="54">
        <v>55.715000000000003</v>
      </c>
      <c r="F221" s="38">
        <f t="shared" si="26"/>
        <v>54.322893296239783</v>
      </c>
      <c r="G221" s="99">
        <f t="shared" si="24"/>
        <v>3.0280683109295832E-4</v>
      </c>
      <c r="H221" s="122">
        <v>41.634999999999998</v>
      </c>
      <c r="I221" s="122">
        <v>98.992999999999995</v>
      </c>
      <c r="J221" s="97">
        <f t="shared" si="27"/>
        <v>42.058529390967038</v>
      </c>
      <c r="K221" s="98">
        <f t="shared" si="28"/>
        <v>3.7782801915620847E-5</v>
      </c>
      <c r="L221" s="99">
        <f t="shared" si="29"/>
        <v>72.6936471718506</v>
      </c>
      <c r="M221" s="107"/>
    </row>
    <row r="222" spans="1:13" ht="18.75" x14ac:dyDescent="0.4">
      <c r="A222" s="390"/>
      <c r="B222" s="103">
        <v>530</v>
      </c>
      <c r="C222" s="46" t="s">
        <v>233</v>
      </c>
      <c r="D222" s="53"/>
      <c r="E222" s="53"/>
      <c r="F222" s="38"/>
      <c r="G222" s="99"/>
      <c r="H222" s="122">
        <v>23130.311000000002</v>
      </c>
      <c r="I222" s="122">
        <v>14385.299000000001</v>
      </c>
      <c r="J222" s="97">
        <f t="shared" si="27"/>
        <v>160.79131201930525</v>
      </c>
      <c r="K222" s="98">
        <f t="shared" si="28"/>
        <v>2.0990223580153861E-2</v>
      </c>
      <c r="L222" s="99">
        <f t="shared" si="29"/>
        <v>0</v>
      </c>
      <c r="M222" s="107"/>
    </row>
    <row r="223" spans="1:13" ht="18.75" x14ac:dyDescent="0.4">
      <c r="A223" s="390"/>
      <c r="B223" s="103">
        <v>531</v>
      </c>
      <c r="C223" s="46" t="s">
        <v>234</v>
      </c>
      <c r="D223" s="54">
        <v>502.89100000000002</v>
      </c>
      <c r="E223" s="54">
        <v>1879.693</v>
      </c>
      <c r="F223" s="38">
        <f t="shared" si="26"/>
        <v>26.753890129930792</v>
      </c>
      <c r="G223" s="99">
        <f t="shared" si="24"/>
        <v>5.0313497024770011E-3</v>
      </c>
      <c r="H223" s="122">
        <v>5447.4070000000002</v>
      </c>
      <c r="I223" s="122">
        <v>9698.3809999999994</v>
      </c>
      <c r="J223" s="97">
        <f t="shared" si="27"/>
        <v>56.168209931121496</v>
      </c>
      <c r="K223" s="98">
        <f t="shared" si="28"/>
        <v>4.9433961723253615E-3</v>
      </c>
      <c r="L223" s="99">
        <f t="shared" si="29"/>
        <v>9.2317500785235982</v>
      </c>
      <c r="M223" s="107"/>
    </row>
    <row r="224" spans="1:13" ht="18.75" x14ac:dyDescent="0.4">
      <c r="A224" s="390"/>
      <c r="B224" s="103">
        <v>532</v>
      </c>
      <c r="C224" s="46" t="s">
        <v>235</v>
      </c>
      <c r="D224" s="54">
        <v>383.69600000000003</v>
      </c>
      <c r="E224" s="54">
        <v>358.20699999999999</v>
      </c>
      <c r="F224" s="38">
        <f t="shared" si="26"/>
        <v>107.11571800662747</v>
      </c>
      <c r="G224" s="99">
        <f t="shared" si="24"/>
        <v>3.8388214452865846E-3</v>
      </c>
      <c r="H224" s="122">
        <v>547.72500000000002</v>
      </c>
      <c r="I224" s="122">
        <v>454.75299999999999</v>
      </c>
      <c r="J224" s="97">
        <f t="shared" si="27"/>
        <v>120.4445050389992</v>
      </c>
      <c r="K224" s="98">
        <f t="shared" si="28"/>
        <v>4.9704780063008114E-4</v>
      </c>
      <c r="L224" s="99">
        <f t="shared" si="29"/>
        <v>70.052672417727877</v>
      </c>
      <c r="M224" s="107"/>
    </row>
    <row r="225" spans="1:13" ht="18.75" x14ac:dyDescent="0.4">
      <c r="A225" s="390"/>
      <c r="B225" s="103">
        <v>533</v>
      </c>
      <c r="C225" s="46" t="s">
        <v>236</v>
      </c>
      <c r="D225" s="54">
        <v>132.15700000000001</v>
      </c>
      <c r="E225" s="54">
        <v>41.439</v>
      </c>
      <c r="F225" s="38">
        <f t="shared" si="26"/>
        <v>318.91937546755474</v>
      </c>
      <c r="G225" s="99">
        <f t="shared" si="24"/>
        <v>1.3222111404464448E-3</v>
      </c>
      <c r="H225" s="122">
        <v>5088.1499999999996</v>
      </c>
      <c r="I225" s="122">
        <v>3248.5169999999998</v>
      </c>
      <c r="J225" s="97">
        <f t="shared" si="27"/>
        <v>156.62993298172674</v>
      </c>
      <c r="K225" s="98">
        <f t="shared" si="28"/>
        <v>4.6173787334446064E-3</v>
      </c>
      <c r="L225" s="99">
        <f t="shared" si="29"/>
        <v>2.5973487416841095</v>
      </c>
      <c r="M225" s="107"/>
    </row>
    <row r="226" spans="1:13" ht="18.75" x14ac:dyDescent="0.4">
      <c r="A226" s="390"/>
      <c r="B226" s="103">
        <v>534</v>
      </c>
      <c r="C226" s="46" t="s">
        <v>237</v>
      </c>
      <c r="D226" s="54"/>
      <c r="E226" s="54"/>
      <c r="F226" s="38"/>
      <c r="G226" s="99"/>
      <c r="H226" s="122">
        <v>213.77600000000001</v>
      </c>
      <c r="I226" s="122">
        <v>196.655</v>
      </c>
      <c r="J226" s="97">
        <f t="shared" si="27"/>
        <v>108.70610968447281</v>
      </c>
      <c r="K226" s="98">
        <f t="shared" si="28"/>
        <v>1.9399678785429959E-4</v>
      </c>
      <c r="L226" s="99">
        <f t="shared" si="29"/>
        <v>0</v>
      </c>
      <c r="M226" s="107"/>
    </row>
    <row r="227" spans="1:13" ht="18.75" x14ac:dyDescent="0.4">
      <c r="A227" s="390"/>
      <c r="B227" s="103">
        <v>535</v>
      </c>
      <c r="C227" s="46" t="s">
        <v>238</v>
      </c>
      <c r="D227" s="54">
        <v>216.273</v>
      </c>
      <c r="E227" s="54">
        <v>16108.377</v>
      </c>
      <c r="F227" s="38">
        <f t="shared" si="26"/>
        <v>1.3426119838143842</v>
      </c>
      <c r="G227" s="99">
        <f t="shared" si="24"/>
        <v>2.163779216975067E-3</v>
      </c>
      <c r="H227" s="122">
        <v>350.16399999999999</v>
      </c>
      <c r="I227" s="122">
        <v>22094.843000000001</v>
      </c>
      <c r="J227" s="97">
        <f t="shared" si="27"/>
        <v>1.5848223044626293</v>
      </c>
      <c r="K227" s="98">
        <f t="shared" si="28"/>
        <v>3.1776575117044449E-4</v>
      </c>
      <c r="L227" s="99">
        <f t="shared" si="29"/>
        <v>61.763345175403529</v>
      </c>
      <c r="M227" s="107"/>
    </row>
    <row r="228" spans="1:13" ht="18.75" x14ac:dyDescent="0.4">
      <c r="A228" s="390"/>
      <c r="B228" s="103">
        <v>536</v>
      </c>
      <c r="C228" s="46" t="s">
        <v>239</v>
      </c>
      <c r="D228" s="54"/>
      <c r="E228" s="54"/>
      <c r="F228" s="38"/>
      <c r="G228" s="99"/>
      <c r="H228" s="122">
        <v>2.5150000000000001</v>
      </c>
      <c r="I228" s="122">
        <v>0.83899999999999997</v>
      </c>
      <c r="J228" s="97">
        <f t="shared" si="27"/>
        <v>299.76162097735403</v>
      </c>
      <c r="K228" s="98">
        <f t="shared" si="28"/>
        <v>2.2823044750278953E-6</v>
      </c>
      <c r="L228" s="99">
        <f t="shared" si="29"/>
        <v>0</v>
      </c>
      <c r="M228" s="107"/>
    </row>
    <row r="229" spans="1:13" ht="18.75" x14ac:dyDescent="0.4">
      <c r="A229" s="390"/>
      <c r="B229" s="103">
        <v>537</v>
      </c>
      <c r="C229" s="46" t="s">
        <v>240</v>
      </c>
      <c r="D229" s="54"/>
      <c r="E229" s="54"/>
      <c r="F229" s="38"/>
      <c r="G229" s="99"/>
      <c r="H229" s="122">
        <v>530.37300000000005</v>
      </c>
      <c r="I229" s="122">
        <v>415.20800000000003</v>
      </c>
      <c r="J229" s="97">
        <f t="shared" si="27"/>
        <v>127.73670064160613</v>
      </c>
      <c r="K229" s="98">
        <f t="shared" si="28"/>
        <v>4.8130126096778135E-4</v>
      </c>
      <c r="L229" s="99">
        <f t="shared" si="29"/>
        <v>0</v>
      </c>
      <c r="M229" s="107"/>
    </row>
    <row r="230" spans="1:13" ht="18.75" x14ac:dyDescent="0.4">
      <c r="A230" s="390"/>
      <c r="B230" s="103">
        <v>538</v>
      </c>
      <c r="C230" s="46" t="s">
        <v>241</v>
      </c>
      <c r="D230" s="54">
        <v>1187.191</v>
      </c>
      <c r="E230" s="54">
        <v>1872.325</v>
      </c>
      <c r="F230" s="38">
        <f t="shared" si="26"/>
        <v>63.407314435260972</v>
      </c>
      <c r="G230" s="99">
        <f t="shared" si="24"/>
        <v>1.1877669484308476E-2</v>
      </c>
      <c r="H230" s="122">
        <v>16313.218000000001</v>
      </c>
      <c r="I230" s="122">
        <v>20791.523000000001</v>
      </c>
      <c r="J230" s="97">
        <f t="shared" si="27"/>
        <v>78.46090928500044</v>
      </c>
      <c r="K230" s="98">
        <f t="shared" si="28"/>
        <v>1.4803868963620523E-2</v>
      </c>
      <c r="L230" s="99">
        <f t="shared" si="29"/>
        <v>7.2774789131120539</v>
      </c>
      <c r="M230" s="107"/>
    </row>
    <row r="231" spans="1:13" ht="18.75" x14ac:dyDescent="0.4">
      <c r="A231" s="390"/>
      <c r="B231" s="103">
        <v>539</v>
      </c>
      <c r="C231" s="46" t="s">
        <v>242</v>
      </c>
      <c r="D231" s="53"/>
      <c r="E231" s="53"/>
      <c r="F231" s="38"/>
      <c r="G231" s="99"/>
      <c r="H231" s="122">
        <v>2.9670000000000001</v>
      </c>
      <c r="I231" s="122">
        <v>0.44700000000000001</v>
      </c>
      <c r="J231" s="97">
        <f t="shared" si="27"/>
        <v>663.75838926174492</v>
      </c>
      <c r="K231" s="98">
        <f t="shared" si="28"/>
        <v>2.6924840466830084E-6</v>
      </c>
      <c r="L231" s="99">
        <f t="shared" si="29"/>
        <v>0</v>
      </c>
      <c r="M231" s="107"/>
    </row>
    <row r="232" spans="1:13" ht="18.75" x14ac:dyDescent="0.4">
      <c r="A232" s="390"/>
      <c r="B232" s="103">
        <v>540</v>
      </c>
      <c r="C232" s="46" t="s">
        <v>243</v>
      </c>
      <c r="D232" s="54">
        <v>10.955</v>
      </c>
      <c r="E232" s="54">
        <v>43.697000000000003</v>
      </c>
      <c r="F232" s="38">
        <f t="shared" si="26"/>
        <v>25.070370963681714</v>
      </c>
      <c r="G232" s="99">
        <f t="shared" si="24"/>
        <v>1.0960314658770102E-4</v>
      </c>
      <c r="H232" s="122">
        <v>1121.6600000000001</v>
      </c>
      <c r="I232" s="122">
        <v>584.76199999999994</v>
      </c>
      <c r="J232" s="97">
        <f t="shared" si="27"/>
        <v>191.81478960671183</v>
      </c>
      <c r="K232" s="98">
        <f t="shared" si="28"/>
        <v>1.0178805715545882E-3</v>
      </c>
      <c r="L232" s="99">
        <f t="shared" si="29"/>
        <v>0.97667742453149786</v>
      </c>
      <c r="M232" s="107"/>
    </row>
    <row r="233" spans="1:13" ht="18.75" x14ac:dyDescent="0.4">
      <c r="A233" s="390"/>
      <c r="B233" s="103">
        <v>541</v>
      </c>
      <c r="C233" s="46" t="s">
        <v>244</v>
      </c>
      <c r="D233" s="54">
        <v>162.899</v>
      </c>
      <c r="E233" s="54">
        <v>476.23700000000002</v>
      </c>
      <c r="F233" s="38">
        <f t="shared" si="26"/>
        <v>34.205448127717922</v>
      </c>
      <c r="G233" s="99">
        <f t="shared" si="24"/>
        <v>1.6297802807841081E-3</v>
      </c>
      <c r="H233" s="122">
        <v>12016.171</v>
      </c>
      <c r="I233" s="122">
        <v>8915.6650000000009</v>
      </c>
      <c r="J233" s="97">
        <f t="shared" si="27"/>
        <v>134.77593651174644</v>
      </c>
      <c r="K233" s="98">
        <f t="shared" si="28"/>
        <v>1.0904397950695992E-2</v>
      </c>
      <c r="L233" s="99">
        <f t="shared" si="29"/>
        <v>1.355664795382822</v>
      </c>
      <c r="M233" s="107"/>
    </row>
    <row r="234" spans="1:13" ht="18.75" x14ac:dyDescent="0.4">
      <c r="A234" s="390"/>
      <c r="B234" s="103">
        <v>542</v>
      </c>
      <c r="C234" s="46" t="s">
        <v>245</v>
      </c>
      <c r="D234" s="54">
        <v>71.826999999999998</v>
      </c>
      <c r="E234" s="54">
        <v>55.384</v>
      </c>
      <c r="F234" s="38">
        <f t="shared" si="26"/>
        <v>129.68907987866532</v>
      </c>
      <c r="G234" s="99">
        <f t="shared" si="24"/>
        <v>7.1861845823412152E-4</v>
      </c>
      <c r="H234" s="122">
        <v>2469.366</v>
      </c>
      <c r="I234" s="122">
        <v>1556.6</v>
      </c>
      <c r="J234" s="97">
        <f t="shared" si="27"/>
        <v>158.63844275986125</v>
      </c>
      <c r="K234" s="98">
        <f t="shared" si="28"/>
        <v>2.2408926728754407E-3</v>
      </c>
      <c r="L234" s="99">
        <f t="shared" si="29"/>
        <v>2.9087223198181236</v>
      </c>
      <c r="M234" s="107"/>
    </row>
    <row r="235" spans="1:13" ht="18.75" x14ac:dyDescent="0.4">
      <c r="A235" s="390"/>
      <c r="B235" s="103">
        <v>543</v>
      </c>
      <c r="C235" s="46" t="s">
        <v>246</v>
      </c>
      <c r="D235" s="54">
        <v>5216.8680000000004</v>
      </c>
      <c r="E235" s="54">
        <v>3783.7939999999999</v>
      </c>
      <c r="F235" s="38">
        <f t="shared" si="26"/>
        <v>137.87399631163854</v>
      </c>
      <c r="G235" s="99">
        <f t="shared" si="24"/>
        <v>5.2193988875644609E-2</v>
      </c>
      <c r="H235" s="122">
        <v>16711.321</v>
      </c>
      <c r="I235" s="122">
        <v>19720.466</v>
      </c>
      <c r="J235" s="97">
        <f t="shared" si="27"/>
        <v>84.741004598978549</v>
      </c>
      <c r="K235" s="98">
        <f t="shared" si="28"/>
        <v>1.5165138251263475E-2</v>
      </c>
      <c r="L235" s="99">
        <f t="shared" si="29"/>
        <v>31.217568018710196</v>
      </c>
      <c r="M235" s="107"/>
    </row>
    <row r="236" spans="1:13" ht="18.75" x14ac:dyDescent="0.4">
      <c r="A236" s="390"/>
      <c r="B236" s="103">
        <v>544</v>
      </c>
      <c r="C236" s="46" t="s">
        <v>247</v>
      </c>
      <c r="D236" s="59">
        <v>1.002</v>
      </c>
      <c r="E236" s="59">
        <v>0</v>
      </c>
      <c r="F236" s="38" t="s">
        <v>289</v>
      </c>
      <c r="G236" s="99">
        <f t="shared" si="24"/>
        <v>1.0024861057131576E-5</v>
      </c>
      <c r="H236" s="122">
        <v>8549.2739999999994</v>
      </c>
      <c r="I236" s="122">
        <v>9933.7919999999995</v>
      </c>
      <c r="J236" s="97">
        <f t="shared" si="27"/>
        <v>86.0625428839259</v>
      </c>
      <c r="K236" s="98">
        <f t="shared" si="28"/>
        <v>7.7582689099163563E-3</v>
      </c>
      <c r="L236" s="99">
        <f t="shared" si="29"/>
        <v>1.1720293442460729E-2</v>
      </c>
      <c r="M236" s="107"/>
    </row>
    <row r="237" spans="1:13" ht="18.75" x14ac:dyDescent="0.4">
      <c r="A237" s="390"/>
      <c r="B237" s="103">
        <v>545</v>
      </c>
      <c r="C237" s="46" t="s">
        <v>248</v>
      </c>
      <c r="D237" s="54">
        <v>10131.153</v>
      </c>
      <c r="E237" s="54">
        <v>1535.88</v>
      </c>
      <c r="F237" s="38">
        <f t="shared" si="26"/>
        <v>659.63180717243529</v>
      </c>
      <c r="G237" s="99">
        <f t="shared" si="24"/>
        <v>0.1013606798139139</v>
      </c>
      <c r="H237" s="122">
        <v>26304.308000000001</v>
      </c>
      <c r="I237" s="122">
        <v>15924.477999999999</v>
      </c>
      <c r="J237" s="97">
        <f t="shared" si="27"/>
        <v>165.18160281297762</v>
      </c>
      <c r="K237" s="98">
        <f t="shared" si="28"/>
        <v>2.3870552628593271E-2</v>
      </c>
      <c r="L237" s="99">
        <f t="shared" si="29"/>
        <v>38.515185421338586</v>
      </c>
      <c r="M237" s="107"/>
    </row>
    <row r="238" spans="1:13" ht="18.75" x14ac:dyDescent="0.4">
      <c r="A238" s="390"/>
      <c r="B238" s="103">
        <v>546</v>
      </c>
      <c r="C238" s="46" t="s">
        <v>249</v>
      </c>
      <c r="D238" s="54">
        <v>20467.518</v>
      </c>
      <c r="E238" s="54">
        <v>19878.946</v>
      </c>
      <c r="F238" s="38">
        <f t="shared" si="26"/>
        <v>102.9607807174485</v>
      </c>
      <c r="G238" s="99">
        <f t="shared" si="24"/>
        <v>0.20477447518397163</v>
      </c>
      <c r="H238" s="122">
        <v>51627.862000000001</v>
      </c>
      <c r="I238" s="122">
        <v>59810.336000000003</v>
      </c>
      <c r="J238" s="97">
        <f t="shared" si="27"/>
        <v>86.319297721383805</v>
      </c>
      <c r="K238" s="98">
        <f t="shared" si="28"/>
        <v>4.6851093629710787E-2</v>
      </c>
      <c r="L238" s="99">
        <f t="shared" si="29"/>
        <v>39.644326158615669</v>
      </c>
      <c r="M238" s="107"/>
    </row>
    <row r="239" spans="1:13" ht="18.75" x14ac:dyDescent="0.4">
      <c r="A239" s="390"/>
      <c r="B239" s="103">
        <v>547</v>
      </c>
      <c r="C239" s="46" t="s">
        <v>250</v>
      </c>
      <c r="D239" s="54">
        <v>1.2809999999999999</v>
      </c>
      <c r="E239" s="54">
        <v>2.2400000000000002</v>
      </c>
      <c r="F239" s="38">
        <f t="shared" si="26"/>
        <v>57.187499999999993</v>
      </c>
      <c r="G239" s="99">
        <f t="shared" si="24"/>
        <v>1.2816214585015517E-5</v>
      </c>
      <c r="H239" s="122">
        <v>1202.316</v>
      </c>
      <c r="I239" s="122">
        <v>833.53599999999994</v>
      </c>
      <c r="J239" s="97">
        <f t="shared" si="27"/>
        <v>144.24284014127767</v>
      </c>
      <c r="K239" s="98">
        <f t="shared" si="28"/>
        <v>1.0910740306948863E-3</v>
      </c>
      <c r="L239" s="99">
        <f t="shared" si="29"/>
        <v>0.10654436936712146</v>
      </c>
      <c r="M239" s="107"/>
    </row>
    <row r="240" spans="1:13" ht="18.75" x14ac:dyDescent="0.4">
      <c r="A240" s="390"/>
      <c r="B240" s="103">
        <v>548</v>
      </c>
      <c r="C240" s="46" t="s">
        <v>251</v>
      </c>
      <c r="D240" s="54">
        <v>0.435</v>
      </c>
      <c r="E240" s="54">
        <v>0</v>
      </c>
      <c r="F240" s="38" t="s">
        <v>289</v>
      </c>
      <c r="G240" s="99">
        <f t="shared" si="24"/>
        <v>4.3521103391738871E-6</v>
      </c>
      <c r="H240" s="122">
        <v>290.154</v>
      </c>
      <c r="I240" s="122">
        <v>173.72300000000001</v>
      </c>
      <c r="J240" s="97">
        <f t="shared" si="27"/>
        <v>167.02106226579093</v>
      </c>
      <c r="K240" s="98">
        <f t="shared" si="28"/>
        <v>2.6330806069472921E-4</v>
      </c>
      <c r="L240" s="99">
        <f t="shared" si="29"/>
        <v>0.14992038710477884</v>
      </c>
      <c r="M240" s="107"/>
    </row>
    <row r="241" spans="1:13" ht="18.75" x14ac:dyDescent="0.4">
      <c r="A241" s="390"/>
      <c r="B241" s="103">
        <v>549</v>
      </c>
      <c r="C241" s="46" t="s">
        <v>252</v>
      </c>
      <c r="D241" s="54">
        <v>866.38499999999999</v>
      </c>
      <c r="E241" s="54">
        <v>427.31</v>
      </c>
      <c r="F241" s="38">
        <f t="shared" si="26"/>
        <v>202.75327045938548</v>
      </c>
      <c r="G241" s="99">
        <f t="shared" si="24"/>
        <v>8.6680531407015374E-3</v>
      </c>
      <c r="H241" s="122">
        <v>2875.7849999999999</v>
      </c>
      <c r="I241" s="122">
        <v>3449.4960000000001</v>
      </c>
      <c r="J241" s="97">
        <f t="shared" si="27"/>
        <v>83.368265972768185</v>
      </c>
      <c r="K241" s="98">
        <f t="shared" si="28"/>
        <v>2.6097085386553062E-3</v>
      </c>
      <c r="L241" s="99">
        <f t="shared" si="29"/>
        <v>30.12690447999416</v>
      </c>
      <c r="M241" s="107"/>
    </row>
    <row r="242" spans="1:13" ht="18.75" x14ac:dyDescent="0.4">
      <c r="A242" s="390"/>
      <c r="B242" s="103">
        <v>550</v>
      </c>
      <c r="C242" s="46" t="s">
        <v>253</v>
      </c>
      <c r="D242" s="54">
        <v>23.079000000000001</v>
      </c>
      <c r="E242" s="54">
        <v>128.57900000000001</v>
      </c>
      <c r="F242" s="38">
        <f t="shared" si="26"/>
        <v>17.949276320394464</v>
      </c>
      <c r="G242" s="99">
        <f t="shared" si="24"/>
        <v>2.309019644087222E-4</v>
      </c>
      <c r="H242" s="122">
        <v>1047.8520000000001</v>
      </c>
      <c r="I242" s="122">
        <v>1973.12</v>
      </c>
      <c r="J242" s="97">
        <f t="shared" si="27"/>
        <v>53.10634933506325</v>
      </c>
      <c r="K242" s="98">
        <f t="shared" si="28"/>
        <v>9.5090151442025063E-4</v>
      </c>
      <c r="L242" s="99">
        <f t="shared" si="29"/>
        <v>2.2025056973694759</v>
      </c>
      <c r="M242" s="107"/>
    </row>
    <row r="243" spans="1:13" ht="18.75" x14ac:dyDescent="0.4">
      <c r="A243" s="390"/>
      <c r="B243" s="103">
        <v>551</v>
      </c>
      <c r="C243" s="46" t="s">
        <v>254</v>
      </c>
      <c r="D243" s="54">
        <v>86177.377999999997</v>
      </c>
      <c r="E243" s="54">
        <v>88344.051999999996</v>
      </c>
      <c r="F243" s="38">
        <f t="shared" si="26"/>
        <v>97.547459109075049</v>
      </c>
      <c r="G243" s="99">
        <f t="shared" si="24"/>
        <v>0.86219185700389966</v>
      </c>
      <c r="H243" s="122">
        <v>1022488.747</v>
      </c>
      <c r="I243" s="122">
        <v>1317388.0279999999</v>
      </c>
      <c r="J243" s="97">
        <f t="shared" si="27"/>
        <v>77.614850390913077</v>
      </c>
      <c r="K243" s="98">
        <f t="shared" si="28"/>
        <v>0.9278849474925509</v>
      </c>
      <c r="L243" s="99">
        <f t="shared" si="29"/>
        <v>8.4281981833879289</v>
      </c>
      <c r="M243" s="107"/>
    </row>
    <row r="244" spans="1:13" ht="18.75" x14ac:dyDescent="0.4">
      <c r="A244" s="390"/>
      <c r="B244" s="103">
        <v>552</v>
      </c>
      <c r="C244" s="46" t="s">
        <v>255</v>
      </c>
      <c r="D244" s="54"/>
      <c r="E244" s="54"/>
      <c r="F244" s="38"/>
      <c r="G244" s="99"/>
      <c r="H244" s="122">
        <v>177.16</v>
      </c>
      <c r="I244" s="122">
        <v>103.21899999999999</v>
      </c>
      <c r="J244" s="97">
        <f t="shared" si="27"/>
        <v>171.63506718724267</v>
      </c>
      <c r="K244" s="98">
        <f t="shared" si="28"/>
        <v>1.6076861264252164E-4</v>
      </c>
      <c r="L244" s="99">
        <f t="shared" si="29"/>
        <v>0</v>
      </c>
      <c r="M244" s="107"/>
    </row>
    <row r="245" spans="1:13" ht="18.75" x14ac:dyDescent="0.4">
      <c r="A245" s="390"/>
      <c r="B245" s="103">
        <v>553</v>
      </c>
      <c r="C245" s="46" t="s">
        <v>256</v>
      </c>
      <c r="D245" s="54">
        <v>1715.59</v>
      </c>
      <c r="E245" s="54">
        <v>637.91800000000001</v>
      </c>
      <c r="F245" s="38">
        <f t="shared" si="26"/>
        <v>268.9358193372816</v>
      </c>
      <c r="G245" s="99">
        <f t="shared" ref="G245:G248" si="30">D245/$D$7*100</f>
        <v>1.7164222935134092E-2</v>
      </c>
      <c r="H245" s="122">
        <v>2595.703</v>
      </c>
      <c r="I245" s="122">
        <v>1161.3040000000001</v>
      </c>
      <c r="J245" s="97">
        <f t="shared" si="27"/>
        <v>223.51623691987626</v>
      </c>
      <c r="K245" s="98">
        <f t="shared" si="28"/>
        <v>2.3555405855838303E-3</v>
      </c>
      <c r="L245" s="99">
        <f t="shared" si="29"/>
        <v>66.093462926998967</v>
      </c>
      <c r="M245" s="107"/>
    </row>
    <row r="246" spans="1:13" ht="18.75" x14ac:dyDescent="0.4">
      <c r="A246" s="390"/>
      <c r="B246" s="103">
        <v>554</v>
      </c>
      <c r="C246" s="46" t="s">
        <v>257</v>
      </c>
      <c r="D246" s="54">
        <v>349.39100000000002</v>
      </c>
      <c r="E246" s="54">
        <v>115.539</v>
      </c>
      <c r="F246" s="38">
        <f t="shared" si="26"/>
        <v>302.40092090116758</v>
      </c>
      <c r="G246" s="99">
        <f t="shared" si="30"/>
        <v>3.4956050195731124E-3</v>
      </c>
      <c r="H246" s="122">
        <v>1591.268</v>
      </c>
      <c r="I246" s="122">
        <v>3352.16</v>
      </c>
      <c r="J246" s="97">
        <f t="shared" si="27"/>
        <v>47.46992983628467</v>
      </c>
      <c r="K246" s="98">
        <f t="shared" si="28"/>
        <v>1.4440389969656816E-3</v>
      </c>
      <c r="L246" s="99">
        <f t="shared" si="29"/>
        <v>21.956766553465538</v>
      </c>
      <c r="M246" s="107"/>
    </row>
    <row r="247" spans="1:13" ht="18.75" x14ac:dyDescent="0.4">
      <c r="A247" s="390"/>
      <c r="B247" s="103">
        <v>555</v>
      </c>
      <c r="C247" s="46" t="s">
        <v>258</v>
      </c>
      <c r="D247" s="53"/>
      <c r="E247" s="53"/>
      <c r="F247" s="38"/>
      <c r="G247" s="99"/>
      <c r="H247" s="122">
        <v>3091.4319999999998</v>
      </c>
      <c r="I247" s="122">
        <v>6061.9970000000003</v>
      </c>
      <c r="J247" s="97">
        <f t="shared" si="27"/>
        <v>50.996923950968629</v>
      </c>
      <c r="K247" s="98">
        <f t="shared" si="28"/>
        <v>2.8054032158427184E-3</v>
      </c>
      <c r="L247" s="99">
        <f t="shared" si="29"/>
        <v>0</v>
      </c>
      <c r="M247" s="107"/>
    </row>
    <row r="248" spans="1:13" ht="18.75" x14ac:dyDescent="0.4">
      <c r="A248" s="390"/>
      <c r="B248" s="103">
        <v>556</v>
      </c>
      <c r="C248" s="46" t="s">
        <v>286</v>
      </c>
      <c r="D248" s="53">
        <v>4.4859999999999998</v>
      </c>
      <c r="E248" s="53">
        <v>0.95899999999999996</v>
      </c>
      <c r="F248" s="38">
        <f t="shared" si="26"/>
        <v>467.77893639207508</v>
      </c>
      <c r="G248" s="99">
        <f t="shared" si="30"/>
        <v>4.4881763175940364E-5</v>
      </c>
      <c r="H248" s="122">
        <v>220.89400000000001</v>
      </c>
      <c r="I248" s="122">
        <v>316.07499999999999</v>
      </c>
      <c r="J248" s="97">
        <f t="shared" si="27"/>
        <v>69.886577552796012</v>
      </c>
      <c r="K248" s="98">
        <f t="shared" si="28"/>
        <v>2.0045620863093911E-4</v>
      </c>
      <c r="L248" s="99">
        <f t="shared" si="29"/>
        <v>2.0308383206424798</v>
      </c>
      <c r="M248" s="107"/>
    </row>
    <row r="249" spans="1:13" ht="18.75" x14ac:dyDescent="0.4">
      <c r="A249" s="390"/>
      <c r="B249" s="103">
        <v>557</v>
      </c>
      <c r="C249" s="46" t="s">
        <v>298</v>
      </c>
      <c r="D249" s="53"/>
      <c r="E249" s="53"/>
      <c r="F249" s="38"/>
      <c r="G249" s="99"/>
      <c r="H249" s="122">
        <v>0</v>
      </c>
      <c r="I249" s="122">
        <v>0.25</v>
      </c>
      <c r="J249" s="97" t="s">
        <v>295</v>
      </c>
      <c r="K249" s="98">
        <f t="shared" si="28"/>
        <v>0</v>
      </c>
      <c r="L249" s="99">
        <v>0</v>
      </c>
      <c r="M249" s="107"/>
    </row>
    <row r="250" spans="1:13" ht="18.75" x14ac:dyDescent="0.4">
      <c r="A250" s="390"/>
      <c r="B250" s="103">
        <v>558</v>
      </c>
      <c r="C250" s="46" t="s">
        <v>260</v>
      </c>
      <c r="D250" s="53"/>
      <c r="E250" s="53"/>
      <c r="F250" s="38"/>
      <c r="G250" s="99"/>
      <c r="H250" s="122">
        <v>18.207999999999998</v>
      </c>
      <c r="I250" s="122">
        <v>16.675000000000001</v>
      </c>
      <c r="J250" s="97">
        <f t="shared" si="27"/>
        <v>109.19340329835082</v>
      </c>
      <c r="K250" s="98">
        <f t="shared" si="28"/>
        <v>1.6523339913044896E-5</v>
      </c>
      <c r="L250" s="99">
        <f t="shared" si="29"/>
        <v>0</v>
      </c>
      <c r="M250" s="107"/>
    </row>
    <row r="251" spans="1:13" ht="18.75" x14ac:dyDescent="0.4">
      <c r="A251" s="390"/>
      <c r="B251" s="103">
        <v>559</v>
      </c>
      <c r="C251" s="46" t="s">
        <v>261</v>
      </c>
      <c r="D251" s="53"/>
      <c r="E251" s="53"/>
      <c r="F251" s="38"/>
      <c r="G251" s="99"/>
      <c r="H251" s="122">
        <v>5.7779999999999996</v>
      </c>
      <c r="I251" s="122">
        <v>1623.877</v>
      </c>
      <c r="J251" s="97">
        <f t="shared" si="27"/>
        <v>0.35581512639196194</v>
      </c>
      <c r="K251" s="98">
        <f t="shared" si="28"/>
        <v>5.2434016925292959E-6</v>
      </c>
      <c r="L251" s="99">
        <f t="shared" si="29"/>
        <v>0</v>
      </c>
      <c r="M251" s="107"/>
    </row>
    <row r="252" spans="1:13" ht="18.75" x14ac:dyDescent="0.4">
      <c r="A252" s="27"/>
      <c r="B252" s="111">
        <v>560</v>
      </c>
      <c r="C252" s="110" t="s">
        <v>262</v>
      </c>
      <c r="D252" s="53"/>
      <c r="E252" s="53"/>
      <c r="F252" s="38"/>
      <c r="G252" s="99"/>
      <c r="H252" s="122">
        <v>2344.4859999999999</v>
      </c>
      <c r="I252" s="122">
        <v>6546.5150000000003</v>
      </c>
      <c r="J252" s="97">
        <f t="shared" si="27"/>
        <v>35.812733950811989</v>
      </c>
      <c r="K252" s="98">
        <f t="shared" si="28"/>
        <v>2.1275669540517894E-3</v>
      </c>
      <c r="L252" s="99">
        <f t="shared" si="29"/>
        <v>0</v>
      </c>
      <c r="M252" s="107"/>
    </row>
    <row r="253" spans="1:13" ht="19.5" thickBot="1" x14ac:dyDescent="0.45">
      <c r="A253" s="20" t="s">
        <v>263</v>
      </c>
      <c r="B253" s="21" t="s">
        <v>264</v>
      </c>
      <c r="C253" s="22"/>
      <c r="D253" s="48">
        <f>SUM(D193:D252)</f>
        <v>169758.758</v>
      </c>
      <c r="E253" s="64">
        <f>SUM(E193:E252)</f>
        <v>192235.13599999997</v>
      </c>
      <c r="F253" s="36">
        <f>D253/E253*100</f>
        <v>88.307872084320749</v>
      </c>
      <c r="G253" s="83">
        <f>D253/$D$7*100</f>
        <v>1.6984111399014203</v>
      </c>
      <c r="H253" s="129">
        <f>SUM(H193:H252)</f>
        <v>1518019.024</v>
      </c>
      <c r="I253" s="130">
        <f>SUM(I193:I252)</f>
        <v>1981978.1969999999</v>
      </c>
      <c r="J253" s="113">
        <f t="shared" si="27"/>
        <v>76.591106112959935</v>
      </c>
      <c r="K253" s="34">
        <f t="shared" si="28"/>
        <v>1.3775672412137885</v>
      </c>
      <c r="L253" s="35">
        <f t="shared" si="29"/>
        <v>11.182913739294483</v>
      </c>
      <c r="M253" s="107"/>
    </row>
    <row r="254" spans="1:13" ht="18.75" x14ac:dyDescent="0.4">
      <c r="A254" s="11"/>
      <c r="B254" s="103">
        <v>702</v>
      </c>
      <c r="C254" s="46" t="s">
        <v>266</v>
      </c>
      <c r="D254" s="60">
        <v>0</v>
      </c>
      <c r="E254" s="60">
        <v>308.99099999999999</v>
      </c>
      <c r="F254" s="38" t="s">
        <v>295</v>
      </c>
      <c r="G254" s="92">
        <f t="shared" ref="G254" si="31">D254/$D$7*100</f>
        <v>0</v>
      </c>
      <c r="H254" s="143">
        <v>733.21699999999998</v>
      </c>
      <c r="I254" s="160">
        <v>416.18</v>
      </c>
      <c r="J254" s="112">
        <f t="shared" si="27"/>
        <v>176.17785573549907</v>
      </c>
      <c r="K254" s="98">
        <f t="shared" si="28"/>
        <v>6.6537751104036908E-4</v>
      </c>
      <c r="L254" s="99">
        <f>D254/H254*100</f>
        <v>0</v>
      </c>
      <c r="M254" s="107"/>
    </row>
    <row r="255" spans="1:13" ht="19.5" thickBot="1" x14ac:dyDescent="0.45">
      <c r="A255" s="20" t="s">
        <v>267</v>
      </c>
      <c r="B255" s="21" t="s">
        <v>268</v>
      </c>
      <c r="C255" s="22" t="s">
        <v>266</v>
      </c>
      <c r="D255" s="48">
        <f>SUM(D254:D254)</f>
        <v>0</v>
      </c>
      <c r="E255" s="64">
        <f>SUM(E254:E254)</f>
        <v>308.99099999999999</v>
      </c>
      <c r="F255" s="36">
        <v>0</v>
      </c>
      <c r="G255" s="24">
        <f>D255/$D$7*100</f>
        <v>0</v>
      </c>
      <c r="H255" s="129">
        <f>SUM(H254:H254)</f>
        <v>733.21699999999998</v>
      </c>
      <c r="I255" s="130">
        <f>SUM(I254:I254)</f>
        <v>416.18</v>
      </c>
      <c r="J255" s="113">
        <f>H255/I255*100</f>
        <v>176.17785573549907</v>
      </c>
      <c r="K255" s="34">
        <f>H255/$H$7*100</f>
        <v>6.6537751104036908E-4</v>
      </c>
      <c r="L255" s="35">
        <f>D255/H255*100</f>
        <v>0</v>
      </c>
      <c r="M255" s="107"/>
    </row>
  </sheetData>
  <mergeCells count="7">
    <mergeCell ref="H5:K5"/>
    <mergeCell ref="L5:L6"/>
    <mergeCell ref="A7:C7"/>
    <mergeCell ref="A5:A6"/>
    <mergeCell ref="B5:B6"/>
    <mergeCell ref="C5:C6"/>
    <mergeCell ref="D5:G5"/>
  </mergeCells>
  <phoneticPr fontId="6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0F93-967A-488F-8893-F1E2D8E00374}">
  <sheetPr>
    <tabColor rgb="FFFFFF00"/>
    <pageSetUpPr fitToPage="1"/>
  </sheetPr>
  <dimension ref="A1:L240"/>
  <sheetViews>
    <sheetView view="pageBreakPreview" zoomScaleNormal="100" zoomScaleSheetLayoutView="100" workbookViewId="0">
      <selection activeCell="K34" sqref="K34"/>
    </sheetView>
  </sheetViews>
  <sheetFormatPr defaultRowHeight="18.75" x14ac:dyDescent="0.4"/>
  <cols>
    <col min="1" max="1" width="6.625" style="169" customWidth="1"/>
    <col min="2" max="2" width="7.125" style="273" customWidth="1"/>
    <col min="3" max="3" width="19.125" style="169" customWidth="1"/>
    <col min="4" max="4" width="15.5" style="274" customWidth="1"/>
    <col min="5" max="7" width="6.625" style="169" customWidth="1"/>
    <col min="8" max="8" width="7.125" style="273" customWidth="1"/>
    <col min="9" max="9" width="19.125" style="169" customWidth="1"/>
    <col min="10" max="10" width="14.625" style="169" customWidth="1"/>
    <col min="11" max="11" width="6.625" style="169" customWidth="1"/>
    <col min="12" max="16384" width="9" style="169"/>
  </cols>
  <sheetData>
    <row r="1" spans="1:12" ht="15.75" customHeight="1" x14ac:dyDescent="0.4">
      <c r="A1" s="161" t="s">
        <v>310</v>
      </c>
      <c r="B1" s="162"/>
      <c r="C1" s="163"/>
      <c r="D1" s="164"/>
      <c r="E1" s="165"/>
      <c r="F1" s="166"/>
      <c r="G1" s="166"/>
      <c r="H1" s="167"/>
      <c r="I1" s="166"/>
      <c r="J1" s="166"/>
      <c r="K1" s="166"/>
      <c r="L1" s="168"/>
    </row>
    <row r="2" spans="1:12" ht="15.75" customHeight="1" x14ac:dyDescent="0.4">
      <c r="A2" s="170"/>
      <c r="B2" s="171"/>
      <c r="C2" s="172"/>
      <c r="D2" s="173"/>
      <c r="E2" s="174"/>
      <c r="F2" s="175"/>
      <c r="G2" s="175"/>
      <c r="H2" s="176"/>
      <c r="I2" s="175"/>
      <c r="J2" s="175"/>
      <c r="K2" s="175"/>
      <c r="L2" s="177"/>
    </row>
    <row r="3" spans="1:12" ht="15.75" customHeight="1" x14ac:dyDescent="0.4">
      <c r="A3" s="170" t="s">
        <v>311</v>
      </c>
      <c r="B3" s="171"/>
      <c r="C3" s="172"/>
      <c r="D3" s="173"/>
      <c r="E3" s="174"/>
      <c r="F3" s="175"/>
      <c r="G3" s="175"/>
      <c r="H3" s="176"/>
      <c r="I3" s="175"/>
      <c r="J3" s="175"/>
      <c r="K3" s="175"/>
      <c r="L3" s="177"/>
    </row>
    <row r="4" spans="1:12" ht="13.5" customHeight="1" thickBot="1" x14ac:dyDescent="0.45">
      <c r="A4" s="178" t="s">
        <v>1</v>
      </c>
      <c r="B4" s="171"/>
      <c r="C4" s="172"/>
      <c r="D4" s="179"/>
      <c r="E4" s="174" t="s">
        <v>312</v>
      </c>
      <c r="F4" s="175"/>
      <c r="G4" s="178" t="s">
        <v>270</v>
      </c>
      <c r="H4" s="171"/>
      <c r="I4" s="172"/>
      <c r="J4" s="170"/>
      <c r="K4" s="174" t="s">
        <v>312</v>
      </c>
      <c r="L4" s="177"/>
    </row>
    <row r="5" spans="1:12" ht="18.75" customHeight="1" thickBot="1" x14ac:dyDescent="0.45">
      <c r="A5" s="180" t="s">
        <v>3</v>
      </c>
      <c r="B5" s="181" t="s">
        <v>4</v>
      </c>
      <c r="C5" s="182" t="s">
        <v>5</v>
      </c>
      <c r="D5" s="183" t="s">
        <v>313</v>
      </c>
      <c r="E5" s="184" t="s">
        <v>314</v>
      </c>
      <c r="F5" s="175"/>
      <c r="G5" s="180" t="s">
        <v>3</v>
      </c>
      <c r="H5" s="181" t="s">
        <v>4</v>
      </c>
      <c r="I5" s="182" t="s">
        <v>5</v>
      </c>
      <c r="J5" s="181" t="s">
        <v>313</v>
      </c>
      <c r="K5" s="185" t="s">
        <v>314</v>
      </c>
      <c r="L5" s="177"/>
    </row>
    <row r="6" spans="1:12" ht="18.75" customHeight="1" x14ac:dyDescent="0.4">
      <c r="A6" s="424" t="s">
        <v>11</v>
      </c>
      <c r="B6" s="425"/>
      <c r="C6" s="425"/>
      <c r="D6" s="186">
        <f>D35+D58+D61+D105+D137+D162+D177+D229</f>
        <v>15187741395</v>
      </c>
      <c r="E6" s="187">
        <f>D6/$D$6*100</f>
        <v>100</v>
      </c>
      <c r="F6" s="166"/>
      <c r="G6" s="426" t="s">
        <v>277</v>
      </c>
      <c r="H6" s="427"/>
      <c r="I6" s="427"/>
      <c r="J6" s="188">
        <f>J34+J43+J47+J77+J109+J132+J143+J180</f>
        <v>7324551215</v>
      </c>
      <c r="K6" s="187">
        <f>J6/$J$6*100</f>
        <v>100</v>
      </c>
      <c r="L6" s="168"/>
    </row>
    <row r="7" spans="1:12" ht="18.75" customHeight="1" x14ac:dyDescent="0.4">
      <c r="A7" s="189"/>
      <c r="B7" s="190"/>
      <c r="C7" s="190"/>
      <c r="D7" s="191"/>
      <c r="E7" s="192"/>
      <c r="F7" s="175"/>
      <c r="G7" s="193"/>
      <c r="H7" s="194"/>
      <c r="I7" s="194"/>
      <c r="J7" s="194"/>
      <c r="K7" s="195"/>
      <c r="L7" s="177"/>
    </row>
    <row r="8" spans="1:12" ht="18.75" customHeight="1" x14ac:dyDescent="0.4">
      <c r="A8" s="196" t="s">
        <v>12</v>
      </c>
      <c r="B8" s="197">
        <v>103</v>
      </c>
      <c r="C8" s="198" t="s">
        <v>13</v>
      </c>
      <c r="D8" s="199">
        <v>328479337</v>
      </c>
      <c r="E8" s="195">
        <f t="shared" ref="E8:E71" si="0">D8/$D$6*100</f>
        <v>2.1627925341692982</v>
      </c>
      <c r="F8" s="175"/>
      <c r="G8" s="196" t="s">
        <v>12</v>
      </c>
      <c r="H8" s="197">
        <v>103</v>
      </c>
      <c r="I8" s="198" t="s">
        <v>13</v>
      </c>
      <c r="J8" s="199">
        <v>259983715</v>
      </c>
      <c r="K8" s="195">
        <f t="shared" ref="K8:K71" si="1">J8/$J$6*100</f>
        <v>3.5494832020230476</v>
      </c>
    </row>
    <row r="9" spans="1:12" ht="18.75" customHeight="1" x14ac:dyDescent="0.4">
      <c r="A9" s="200"/>
      <c r="B9" s="197">
        <v>105</v>
      </c>
      <c r="C9" s="198" t="s">
        <v>14</v>
      </c>
      <c r="D9" s="199">
        <v>2146224017</v>
      </c>
      <c r="E9" s="195">
        <f t="shared" si="0"/>
        <v>14.131291554032943</v>
      </c>
      <c r="F9" s="175"/>
      <c r="G9" s="200"/>
      <c r="H9" s="197">
        <v>105</v>
      </c>
      <c r="I9" s="198" t="s">
        <v>14</v>
      </c>
      <c r="J9" s="199">
        <v>2422189279</v>
      </c>
      <c r="K9" s="195">
        <f t="shared" si="1"/>
        <v>33.069456515500654</v>
      </c>
    </row>
    <row r="10" spans="1:12" ht="18.75" customHeight="1" x14ac:dyDescent="0.4">
      <c r="A10" s="200"/>
      <c r="B10" s="197">
        <v>106</v>
      </c>
      <c r="C10" s="198" t="s">
        <v>15</v>
      </c>
      <c r="D10" s="199">
        <v>480458501</v>
      </c>
      <c r="E10" s="195">
        <f t="shared" si="0"/>
        <v>3.1634624826978754</v>
      </c>
      <c r="F10" s="175"/>
      <c r="G10" s="200"/>
      <c r="H10" s="197">
        <v>106</v>
      </c>
      <c r="I10" s="198" t="s">
        <v>15</v>
      </c>
      <c r="J10" s="199">
        <v>203850292</v>
      </c>
      <c r="K10" s="195">
        <f t="shared" si="1"/>
        <v>2.7831096543162062</v>
      </c>
    </row>
    <row r="11" spans="1:12" ht="18.75" customHeight="1" x14ac:dyDescent="0.4">
      <c r="A11" s="200"/>
      <c r="B11" s="197">
        <v>107</v>
      </c>
      <c r="C11" s="198" t="s">
        <v>16</v>
      </c>
      <c r="D11" s="199">
        <v>39671326</v>
      </c>
      <c r="E11" s="195">
        <f t="shared" si="0"/>
        <v>0.26120622525914428</v>
      </c>
      <c r="F11" s="175"/>
      <c r="G11" s="200"/>
      <c r="H11" s="197">
        <v>107</v>
      </c>
      <c r="I11" s="198" t="s">
        <v>16</v>
      </c>
      <c r="J11" s="199">
        <v>993031</v>
      </c>
      <c r="K11" s="195">
        <f t="shared" si="1"/>
        <v>1.3557567840693979E-2</v>
      </c>
    </row>
    <row r="12" spans="1:12" ht="18.75" customHeight="1" x14ac:dyDescent="0.4">
      <c r="A12" s="200"/>
      <c r="B12" s="197">
        <v>108</v>
      </c>
      <c r="C12" s="198" t="s">
        <v>17</v>
      </c>
      <c r="D12" s="199">
        <v>179588916</v>
      </c>
      <c r="E12" s="195">
        <f t="shared" si="0"/>
        <v>1.182459664865791</v>
      </c>
      <c r="F12" s="175"/>
      <c r="G12" s="200"/>
      <c r="H12" s="197">
        <v>108</v>
      </c>
      <c r="I12" s="198" t="s">
        <v>17</v>
      </c>
      <c r="J12" s="199">
        <v>1386325</v>
      </c>
      <c r="K12" s="195">
        <f t="shared" si="1"/>
        <v>1.8927098183994333E-2</v>
      </c>
    </row>
    <row r="13" spans="1:12" ht="18.75" customHeight="1" x14ac:dyDescent="0.4">
      <c r="A13" s="200"/>
      <c r="B13" s="197">
        <v>110</v>
      </c>
      <c r="C13" s="198" t="s">
        <v>18</v>
      </c>
      <c r="D13" s="199">
        <v>233904637</v>
      </c>
      <c r="E13" s="195">
        <f t="shared" si="0"/>
        <v>1.5400883575552875</v>
      </c>
      <c r="F13" s="175"/>
      <c r="G13" s="200"/>
      <c r="H13" s="197">
        <v>110</v>
      </c>
      <c r="I13" s="198" t="s">
        <v>18</v>
      </c>
      <c r="J13" s="199">
        <v>511620522</v>
      </c>
      <c r="K13" s="195">
        <f t="shared" si="1"/>
        <v>6.9850084596616471</v>
      </c>
    </row>
    <row r="14" spans="1:12" ht="18.75" customHeight="1" x14ac:dyDescent="0.4">
      <c r="A14" s="200"/>
      <c r="B14" s="197">
        <v>111</v>
      </c>
      <c r="C14" s="198" t="s">
        <v>19</v>
      </c>
      <c r="D14" s="199">
        <v>847788134</v>
      </c>
      <c r="E14" s="195">
        <f t="shared" si="0"/>
        <v>5.5820553692012611</v>
      </c>
      <c r="F14" s="175"/>
      <c r="G14" s="200"/>
      <c r="H14" s="197">
        <v>111</v>
      </c>
      <c r="I14" s="198" t="s">
        <v>19</v>
      </c>
      <c r="J14" s="199">
        <v>457797866</v>
      </c>
      <c r="K14" s="195">
        <f t="shared" si="1"/>
        <v>6.2501831520062625</v>
      </c>
    </row>
    <row r="15" spans="1:12" ht="18.75" customHeight="1" x14ac:dyDescent="0.4">
      <c r="A15" s="200"/>
      <c r="B15" s="197">
        <v>112</v>
      </c>
      <c r="C15" s="198" t="s">
        <v>20</v>
      </c>
      <c r="D15" s="199">
        <v>105468646</v>
      </c>
      <c r="E15" s="195">
        <f t="shared" si="0"/>
        <v>0.69443272213419194</v>
      </c>
      <c r="F15" s="175"/>
      <c r="G15" s="200"/>
      <c r="H15" s="197">
        <v>112</v>
      </c>
      <c r="I15" s="198" t="s">
        <v>20</v>
      </c>
      <c r="J15" s="199">
        <v>36425848</v>
      </c>
      <c r="K15" s="195">
        <f t="shared" si="1"/>
        <v>0.49731167044614627</v>
      </c>
    </row>
    <row r="16" spans="1:12" ht="18.75" customHeight="1" x14ac:dyDescent="0.4">
      <c r="A16" s="200"/>
      <c r="B16" s="197">
        <v>113</v>
      </c>
      <c r="C16" s="198" t="s">
        <v>21</v>
      </c>
      <c r="D16" s="199">
        <v>237055796</v>
      </c>
      <c r="E16" s="195">
        <f t="shared" si="0"/>
        <v>1.5608363997957051</v>
      </c>
      <c r="F16" s="175"/>
      <c r="G16" s="200"/>
      <c r="H16" s="201">
        <v>113</v>
      </c>
      <c r="I16" s="198" t="s">
        <v>21</v>
      </c>
      <c r="J16" s="199">
        <v>255615200</v>
      </c>
      <c r="K16" s="195">
        <f t="shared" si="1"/>
        <v>3.4898411178629463</v>
      </c>
    </row>
    <row r="17" spans="1:11" ht="18.75" customHeight="1" x14ac:dyDescent="0.4">
      <c r="A17" s="200"/>
      <c r="B17" s="197">
        <v>116</v>
      </c>
      <c r="C17" s="198" t="s">
        <v>22</v>
      </c>
      <c r="D17" s="199">
        <v>3074144</v>
      </c>
      <c r="E17" s="195">
        <f t="shared" si="0"/>
        <v>2.0240955650008947E-2</v>
      </c>
      <c r="F17" s="175"/>
      <c r="G17" s="200"/>
      <c r="H17" s="201">
        <v>116</v>
      </c>
      <c r="I17" s="198" t="s">
        <v>315</v>
      </c>
      <c r="J17" s="199">
        <v>7162630</v>
      </c>
      <c r="K17" s="195">
        <f t="shared" si="1"/>
        <v>9.7789336025551968E-2</v>
      </c>
    </row>
    <row r="18" spans="1:11" ht="18.75" customHeight="1" x14ac:dyDescent="0.4">
      <c r="A18" s="200"/>
      <c r="B18" s="197">
        <v>117</v>
      </c>
      <c r="C18" s="198" t="s">
        <v>23</v>
      </c>
      <c r="D18" s="199">
        <v>197546175</v>
      </c>
      <c r="E18" s="195">
        <f t="shared" si="0"/>
        <v>1.3006948818935957</v>
      </c>
      <c r="F18" s="175"/>
      <c r="G18" s="200"/>
      <c r="H18" s="201">
        <v>117</v>
      </c>
      <c r="I18" s="198" t="s">
        <v>23</v>
      </c>
      <c r="J18" s="199">
        <v>186190110</v>
      </c>
      <c r="K18" s="195">
        <f t="shared" si="1"/>
        <v>2.5420002473148111</v>
      </c>
    </row>
    <row r="19" spans="1:11" ht="18.75" customHeight="1" x14ac:dyDescent="0.4">
      <c r="A19" s="200"/>
      <c r="B19" s="197">
        <v>118</v>
      </c>
      <c r="C19" s="198" t="s">
        <v>24</v>
      </c>
      <c r="D19" s="199">
        <v>372617432</v>
      </c>
      <c r="E19" s="195">
        <f t="shared" si="0"/>
        <v>2.4534091166621423</v>
      </c>
      <c r="F19" s="175"/>
      <c r="G19" s="200"/>
      <c r="H19" s="201">
        <v>118</v>
      </c>
      <c r="I19" s="198" t="s">
        <v>24</v>
      </c>
      <c r="J19" s="199">
        <v>254749082</v>
      </c>
      <c r="K19" s="195">
        <f t="shared" si="1"/>
        <v>3.4780162568635955</v>
      </c>
    </row>
    <row r="20" spans="1:11" ht="18.75" customHeight="1" x14ac:dyDescent="0.4">
      <c r="A20" s="200"/>
      <c r="B20" s="197">
        <v>120</v>
      </c>
      <c r="C20" s="198" t="s">
        <v>25</v>
      </c>
      <c r="D20" s="199">
        <v>5225950</v>
      </c>
      <c r="E20" s="195">
        <f t="shared" si="0"/>
        <v>3.4409000417405383E-2</v>
      </c>
      <c r="F20" s="175"/>
      <c r="G20" s="200"/>
      <c r="H20" s="201">
        <v>120</v>
      </c>
      <c r="I20" s="198" t="s">
        <v>25</v>
      </c>
      <c r="J20" s="199">
        <v>40217474</v>
      </c>
      <c r="K20" s="195">
        <f t="shared" si="1"/>
        <v>0.54907765430922717</v>
      </c>
    </row>
    <row r="21" spans="1:11" ht="18.75" customHeight="1" x14ac:dyDescent="0.4">
      <c r="A21" s="200"/>
      <c r="B21" s="197">
        <v>121</v>
      </c>
      <c r="C21" s="198" t="s">
        <v>26</v>
      </c>
      <c r="D21" s="199">
        <v>5156393</v>
      </c>
      <c r="E21" s="195">
        <f t="shared" si="0"/>
        <v>3.3951019219339296E-2</v>
      </c>
      <c r="F21" s="175"/>
      <c r="G21" s="200"/>
      <c r="H21" s="201">
        <v>121</v>
      </c>
      <c r="I21" s="198" t="s">
        <v>26</v>
      </c>
      <c r="J21" s="199">
        <v>2762369</v>
      </c>
      <c r="K21" s="195">
        <f t="shared" si="1"/>
        <v>3.771383281944872E-2</v>
      </c>
    </row>
    <row r="22" spans="1:11" ht="18.75" customHeight="1" x14ac:dyDescent="0.4">
      <c r="A22" s="200"/>
      <c r="B22" s="197">
        <v>122</v>
      </c>
      <c r="C22" s="198" t="s">
        <v>27</v>
      </c>
      <c r="D22" s="199">
        <v>6536858</v>
      </c>
      <c r="E22" s="195">
        <f t="shared" si="0"/>
        <v>4.3040356231980735E-2</v>
      </c>
      <c r="F22" s="175"/>
      <c r="G22" s="200"/>
      <c r="H22" s="201">
        <v>122</v>
      </c>
      <c r="I22" s="198" t="s">
        <v>27</v>
      </c>
      <c r="J22" s="199">
        <v>39513175</v>
      </c>
      <c r="K22" s="195">
        <f t="shared" si="1"/>
        <v>0.53946206177220379</v>
      </c>
    </row>
    <row r="23" spans="1:11" ht="18.75" customHeight="1" x14ac:dyDescent="0.4">
      <c r="A23" s="200"/>
      <c r="B23" s="197">
        <v>123</v>
      </c>
      <c r="C23" s="198" t="s">
        <v>28</v>
      </c>
      <c r="D23" s="199">
        <v>387036692</v>
      </c>
      <c r="E23" s="195">
        <f t="shared" si="0"/>
        <v>2.5483492372830199</v>
      </c>
      <c r="F23" s="175"/>
      <c r="G23" s="200"/>
      <c r="H23" s="201">
        <v>123</v>
      </c>
      <c r="I23" s="198" t="s">
        <v>28</v>
      </c>
      <c r="J23" s="199">
        <v>89873978</v>
      </c>
      <c r="K23" s="195">
        <f t="shared" si="1"/>
        <v>1.2270236818871092</v>
      </c>
    </row>
    <row r="24" spans="1:11" ht="18.75" customHeight="1" x14ac:dyDescent="0.4">
      <c r="A24" s="200"/>
      <c r="B24" s="197">
        <v>124</v>
      </c>
      <c r="C24" s="198" t="s">
        <v>29</v>
      </c>
      <c r="D24" s="199">
        <v>30522226</v>
      </c>
      <c r="E24" s="195">
        <f t="shared" si="0"/>
        <v>0.20096619507919927</v>
      </c>
      <c r="F24" s="175"/>
      <c r="G24" s="200"/>
      <c r="H24" s="201">
        <v>124</v>
      </c>
      <c r="I24" s="198" t="s">
        <v>29</v>
      </c>
      <c r="J24" s="199">
        <v>2826602</v>
      </c>
      <c r="K24" s="195">
        <f t="shared" si="1"/>
        <v>3.8590787572232166E-2</v>
      </c>
    </row>
    <row r="25" spans="1:11" ht="18.75" customHeight="1" x14ac:dyDescent="0.4">
      <c r="A25" s="200"/>
      <c r="B25" s="197">
        <v>125</v>
      </c>
      <c r="C25" s="198" t="s">
        <v>30</v>
      </c>
      <c r="D25" s="199">
        <v>2840608</v>
      </c>
      <c r="E25" s="195">
        <f t="shared" si="0"/>
        <v>1.8703294493381123E-2</v>
      </c>
      <c r="F25" s="175"/>
      <c r="G25" s="200"/>
      <c r="H25" s="201">
        <v>125</v>
      </c>
      <c r="I25" s="198" t="s">
        <v>30</v>
      </c>
      <c r="J25" s="199">
        <v>4004692</v>
      </c>
      <c r="K25" s="195">
        <f t="shared" si="1"/>
        <v>5.467491293935884E-2</v>
      </c>
    </row>
    <row r="26" spans="1:11" ht="18.75" customHeight="1" x14ac:dyDescent="0.4">
      <c r="A26" s="200"/>
      <c r="B26" s="197">
        <v>126</v>
      </c>
      <c r="C26" s="198" t="s">
        <v>31</v>
      </c>
      <c r="D26" s="199">
        <v>757831</v>
      </c>
      <c r="E26" s="195">
        <f t="shared" si="0"/>
        <v>4.9897544360973101E-3</v>
      </c>
      <c r="F26" s="175"/>
      <c r="G26" s="200"/>
      <c r="H26" s="201">
        <v>127</v>
      </c>
      <c r="I26" s="198" t="s">
        <v>32</v>
      </c>
      <c r="J26" s="199">
        <v>23102023</v>
      </c>
      <c r="K26" s="195">
        <f t="shared" si="1"/>
        <v>0.31540530364084562</v>
      </c>
    </row>
    <row r="27" spans="1:11" ht="18.75" customHeight="1" x14ac:dyDescent="0.4">
      <c r="A27" s="200"/>
      <c r="B27" s="197">
        <v>127</v>
      </c>
      <c r="C27" s="198" t="s">
        <v>32</v>
      </c>
      <c r="D27" s="199">
        <v>32053217</v>
      </c>
      <c r="E27" s="195">
        <f t="shared" si="0"/>
        <v>0.21104663403442156</v>
      </c>
      <c r="F27" s="175"/>
      <c r="G27" s="200"/>
      <c r="H27" s="201">
        <v>128</v>
      </c>
      <c r="I27" s="198" t="s">
        <v>316</v>
      </c>
      <c r="J27" s="199">
        <v>2517234</v>
      </c>
      <c r="K27" s="195">
        <f t="shared" si="1"/>
        <v>3.4367074870675203E-2</v>
      </c>
    </row>
    <row r="28" spans="1:11" ht="18.75" customHeight="1" x14ac:dyDescent="0.4">
      <c r="A28" s="200"/>
      <c r="B28" s="197">
        <v>128</v>
      </c>
      <c r="C28" s="198" t="s">
        <v>33</v>
      </c>
      <c r="D28" s="199">
        <v>808101</v>
      </c>
      <c r="E28" s="195">
        <f t="shared" si="0"/>
        <v>5.3207450599997526E-3</v>
      </c>
      <c r="F28" s="175"/>
      <c r="G28" s="200"/>
      <c r="H28" s="201">
        <v>129</v>
      </c>
      <c r="I28" s="198" t="s">
        <v>317</v>
      </c>
      <c r="J28" s="199">
        <v>121557</v>
      </c>
      <c r="K28" s="195">
        <f t="shared" si="1"/>
        <v>1.6595829072921569E-3</v>
      </c>
    </row>
    <row r="29" spans="1:11" ht="18.75" customHeight="1" x14ac:dyDescent="0.4">
      <c r="A29" s="200"/>
      <c r="B29" s="197">
        <v>129</v>
      </c>
      <c r="C29" s="198" t="s">
        <v>34</v>
      </c>
      <c r="D29" s="199">
        <v>1349702</v>
      </c>
      <c r="E29" s="195">
        <f t="shared" si="0"/>
        <v>8.8867854995499148E-3</v>
      </c>
      <c r="F29" s="175"/>
      <c r="G29" s="200"/>
      <c r="H29" s="201">
        <v>130</v>
      </c>
      <c r="I29" s="198" t="s">
        <v>318</v>
      </c>
      <c r="J29" s="199">
        <v>86599</v>
      </c>
      <c r="K29" s="195">
        <f t="shared" si="1"/>
        <v>1.1823113452009632E-3</v>
      </c>
    </row>
    <row r="30" spans="1:11" ht="18.75" customHeight="1" x14ac:dyDescent="0.4">
      <c r="A30" s="200"/>
      <c r="B30" s="197">
        <v>130</v>
      </c>
      <c r="C30" s="198" t="s">
        <v>35</v>
      </c>
      <c r="D30" s="199">
        <v>462655</v>
      </c>
      <c r="E30" s="195">
        <f t="shared" si="0"/>
        <v>3.046239647932852E-3</v>
      </c>
      <c r="F30" s="175"/>
      <c r="G30" s="200"/>
      <c r="H30" s="201">
        <v>131</v>
      </c>
      <c r="I30" s="198" t="s">
        <v>36</v>
      </c>
      <c r="J30" s="199">
        <v>11343</v>
      </c>
      <c r="K30" s="195">
        <f t="shared" si="1"/>
        <v>1.5486273038504516E-4</v>
      </c>
    </row>
    <row r="31" spans="1:11" ht="18.75" customHeight="1" x14ac:dyDescent="0.4">
      <c r="A31" s="200"/>
      <c r="B31" s="197">
        <v>131</v>
      </c>
      <c r="C31" s="198" t="s">
        <v>36</v>
      </c>
      <c r="D31" s="199">
        <v>665040</v>
      </c>
      <c r="E31" s="195">
        <f t="shared" si="0"/>
        <v>4.3787945995639593E-3</v>
      </c>
      <c r="F31" s="175"/>
      <c r="G31" s="200"/>
      <c r="H31" s="201">
        <v>132</v>
      </c>
      <c r="I31" s="198" t="s">
        <v>37</v>
      </c>
      <c r="J31" s="199">
        <v>271</v>
      </c>
      <c r="K31" s="195">
        <f t="shared" si="1"/>
        <v>3.6998853860836852E-6</v>
      </c>
    </row>
    <row r="32" spans="1:11" ht="18.75" customHeight="1" x14ac:dyDescent="0.4">
      <c r="A32" s="200"/>
      <c r="B32" s="197">
        <v>132</v>
      </c>
      <c r="C32" s="198" t="s">
        <v>37</v>
      </c>
      <c r="D32" s="199">
        <v>41669</v>
      </c>
      <c r="E32" s="195">
        <f t="shared" si="0"/>
        <v>2.7435942525145954E-4</v>
      </c>
      <c r="F32" s="175"/>
      <c r="G32" s="200"/>
      <c r="H32" s="202"/>
      <c r="I32" s="203" t="s">
        <v>38</v>
      </c>
      <c r="J32" s="204">
        <f>J15+J14+J16+J17+J18+J19+J13+J20+J21+J22</f>
        <v>1792054276</v>
      </c>
      <c r="K32" s="205">
        <f t="shared" si="1"/>
        <v>24.466403789081841</v>
      </c>
    </row>
    <row r="33" spans="1:11" ht="18.75" customHeight="1" x14ac:dyDescent="0.4">
      <c r="A33" s="200"/>
      <c r="B33" s="206"/>
      <c r="C33" s="207" t="s">
        <v>38</v>
      </c>
      <c r="D33" s="208">
        <f>D15+D14+D16+D18+D19+D13+D17+D20+D21+D22</f>
        <v>2014374165</v>
      </c>
      <c r="E33" s="205">
        <f t="shared" si="0"/>
        <v>13.263158178760918</v>
      </c>
      <c r="F33" s="175"/>
      <c r="G33" s="209"/>
      <c r="H33" s="202"/>
      <c r="I33" s="210" t="s">
        <v>319</v>
      </c>
      <c r="J33" s="204">
        <f>J34-J32</f>
        <v>3010946941</v>
      </c>
      <c r="K33" s="205">
        <f t="shared" si="1"/>
        <v>41.107596255643088</v>
      </c>
    </row>
    <row r="34" spans="1:11" ht="18.75" customHeight="1" thickBot="1" x14ac:dyDescent="0.45">
      <c r="A34" s="200"/>
      <c r="B34" s="206"/>
      <c r="C34" s="207" t="s">
        <v>39</v>
      </c>
      <c r="D34" s="208">
        <f>D35-D33</f>
        <v>3630959838</v>
      </c>
      <c r="E34" s="205">
        <f t="shared" si="0"/>
        <v>23.907174500583469</v>
      </c>
      <c r="F34" s="175"/>
      <c r="G34" s="211" t="s">
        <v>40</v>
      </c>
      <c r="H34" s="212" t="s">
        <v>41</v>
      </c>
      <c r="I34" s="213"/>
      <c r="J34" s="214">
        <f>SUM(J8:J31)</f>
        <v>4803001217</v>
      </c>
      <c r="K34" s="218">
        <f t="shared" si="1"/>
        <v>65.574000044724926</v>
      </c>
    </row>
    <row r="35" spans="1:11" ht="18.75" customHeight="1" thickBot="1" x14ac:dyDescent="0.45">
      <c r="A35" s="215" t="s">
        <v>320</v>
      </c>
      <c r="B35" s="212" t="s">
        <v>41</v>
      </c>
      <c r="C35" s="216"/>
      <c r="D35" s="217">
        <f>SUM(D8:D32)</f>
        <v>5645334003</v>
      </c>
      <c r="E35" s="218">
        <f t="shared" si="0"/>
        <v>37.170332679344384</v>
      </c>
      <c r="F35" s="175"/>
      <c r="G35" s="200" t="s">
        <v>42</v>
      </c>
      <c r="H35" s="219">
        <v>601</v>
      </c>
      <c r="I35" s="220" t="s">
        <v>43</v>
      </c>
      <c r="J35" s="221">
        <v>409252082</v>
      </c>
      <c r="K35" s="222">
        <f t="shared" si="1"/>
        <v>5.5874014664801548</v>
      </c>
    </row>
    <row r="36" spans="1:11" ht="18.75" customHeight="1" x14ac:dyDescent="0.4">
      <c r="A36" s="223" t="s">
        <v>42</v>
      </c>
      <c r="B36" s="224">
        <v>601</v>
      </c>
      <c r="C36" s="225" t="s">
        <v>43</v>
      </c>
      <c r="D36" s="226">
        <v>737300849</v>
      </c>
      <c r="E36" s="195">
        <f t="shared" si="0"/>
        <v>4.8545786356536791</v>
      </c>
      <c r="F36" s="175"/>
      <c r="G36" s="200"/>
      <c r="H36" s="201">
        <v>602</v>
      </c>
      <c r="I36" s="227" t="s">
        <v>44</v>
      </c>
      <c r="J36" s="228">
        <v>23193667</v>
      </c>
      <c r="K36" s="195">
        <f t="shared" si="1"/>
        <v>0.31665649292616765</v>
      </c>
    </row>
    <row r="37" spans="1:11" ht="18.75" customHeight="1" x14ac:dyDescent="0.4">
      <c r="A37" s="200"/>
      <c r="B37" s="197">
        <v>602</v>
      </c>
      <c r="C37" s="198" t="s">
        <v>44</v>
      </c>
      <c r="D37" s="199">
        <v>13492246</v>
      </c>
      <c r="E37" s="195">
        <f t="shared" si="0"/>
        <v>8.8836421750253275E-2</v>
      </c>
      <c r="F37" s="175"/>
      <c r="G37" s="200"/>
      <c r="H37" s="201">
        <v>606</v>
      </c>
      <c r="I37" s="227" t="s">
        <v>46</v>
      </c>
      <c r="J37" s="228">
        <v>34651793</v>
      </c>
      <c r="K37" s="195">
        <f t="shared" si="1"/>
        <v>0.47309100561733192</v>
      </c>
    </row>
    <row r="38" spans="1:11" ht="18.75" customHeight="1" x14ac:dyDescent="0.4">
      <c r="A38" s="229"/>
      <c r="B38" s="197">
        <v>605</v>
      </c>
      <c r="C38" s="230" t="s">
        <v>45</v>
      </c>
      <c r="D38" s="199">
        <v>4455</v>
      </c>
      <c r="E38" s="195">
        <f t="shared" si="0"/>
        <v>2.9332867107328041E-5</v>
      </c>
      <c r="F38" s="175"/>
      <c r="G38" s="200"/>
      <c r="H38" s="201">
        <v>610</v>
      </c>
      <c r="I38" s="227" t="s">
        <v>50</v>
      </c>
      <c r="J38" s="228">
        <v>14166</v>
      </c>
      <c r="K38" s="195">
        <f t="shared" si="1"/>
        <v>1.9340434088288368E-4</v>
      </c>
    </row>
    <row r="39" spans="1:11" ht="18.75" customHeight="1" x14ac:dyDescent="0.4">
      <c r="A39" s="229"/>
      <c r="B39" s="197">
        <v>606</v>
      </c>
      <c r="C39" s="198" t="s">
        <v>46</v>
      </c>
      <c r="D39" s="199">
        <v>134585999</v>
      </c>
      <c r="E39" s="195">
        <f t="shared" si="0"/>
        <v>0.88614887164399203</v>
      </c>
      <c r="F39" s="175"/>
      <c r="G39" s="200"/>
      <c r="H39" s="201">
        <v>611</v>
      </c>
      <c r="I39" s="227" t="s">
        <v>51</v>
      </c>
      <c r="J39" s="228">
        <v>16619</v>
      </c>
      <c r="K39" s="195">
        <f t="shared" si="1"/>
        <v>2.2689444734806186E-4</v>
      </c>
    </row>
    <row r="40" spans="1:11" ht="18.75" customHeight="1" x14ac:dyDescent="0.4">
      <c r="A40" s="229"/>
      <c r="B40" s="197">
        <v>607</v>
      </c>
      <c r="C40" s="198" t="s">
        <v>321</v>
      </c>
      <c r="D40" s="199">
        <v>67653</v>
      </c>
      <c r="E40" s="195">
        <f t="shared" si="0"/>
        <v>4.4544477180966639E-4</v>
      </c>
      <c r="F40" s="175"/>
      <c r="G40" s="200"/>
      <c r="H40" s="201">
        <v>612</v>
      </c>
      <c r="I40" s="227" t="s">
        <v>52</v>
      </c>
      <c r="J40" s="228">
        <v>1462369</v>
      </c>
      <c r="K40" s="195">
        <f t="shared" si="1"/>
        <v>1.9965305137128461E-2</v>
      </c>
    </row>
    <row r="41" spans="1:11" ht="18.75" customHeight="1" x14ac:dyDescent="0.4">
      <c r="A41" s="200"/>
      <c r="B41" s="197">
        <v>609</v>
      </c>
      <c r="C41" s="198" t="s">
        <v>322</v>
      </c>
      <c r="D41" s="199">
        <v>5538</v>
      </c>
      <c r="E41" s="195">
        <f t="shared" si="0"/>
        <v>3.6463617966415866E-5</v>
      </c>
      <c r="F41" s="175"/>
      <c r="G41" s="200"/>
      <c r="H41" s="201">
        <v>615</v>
      </c>
      <c r="I41" s="227" t="s">
        <v>323</v>
      </c>
      <c r="J41" s="228">
        <v>2631</v>
      </c>
      <c r="K41" s="195">
        <f t="shared" si="1"/>
        <v>3.5920289486295851E-5</v>
      </c>
    </row>
    <row r="42" spans="1:11" ht="18.75" customHeight="1" x14ac:dyDescent="0.4">
      <c r="A42" s="200"/>
      <c r="B42" s="197">
        <v>610</v>
      </c>
      <c r="C42" s="198" t="s">
        <v>50</v>
      </c>
      <c r="D42" s="199">
        <v>496563</v>
      </c>
      <c r="E42" s="195">
        <f t="shared" si="0"/>
        <v>3.2694986508229255E-3</v>
      </c>
      <c r="F42" s="175"/>
      <c r="G42" s="200"/>
      <c r="H42" s="201">
        <v>618</v>
      </c>
      <c r="I42" s="231" t="s">
        <v>57</v>
      </c>
      <c r="J42" s="232">
        <v>26657</v>
      </c>
      <c r="K42" s="195">
        <f t="shared" si="1"/>
        <v>3.6394038648277784E-4</v>
      </c>
    </row>
    <row r="43" spans="1:11" ht="18.75" customHeight="1" thickBot="1" x14ac:dyDescent="0.45">
      <c r="A43" s="200"/>
      <c r="B43" s="197">
        <v>611</v>
      </c>
      <c r="C43" s="198" t="s">
        <v>51</v>
      </c>
      <c r="D43" s="199">
        <v>859479</v>
      </c>
      <c r="E43" s="195">
        <f t="shared" si="0"/>
        <v>5.6590310411984727E-3</v>
      </c>
      <c r="F43" s="175"/>
      <c r="G43" s="211" t="s">
        <v>324</v>
      </c>
      <c r="H43" s="233" t="s">
        <v>67</v>
      </c>
      <c r="I43" s="213"/>
      <c r="J43" s="214">
        <f>SUM(J35:J42)</f>
        <v>468619984</v>
      </c>
      <c r="K43" s="218">
        <f t="shared" si="1"/>
        <v>6.397934429624982</v>
      </c>
    </row>
    <row r="44" spans="1:11" ht="18.75" customHeight="1" x14ac:dyDescent="0.4">
      <c r="A44" s="200"/>
      <c r="B44" s="197">
        <v>612</v>
      </c>
      <c r="C44" s="198" t="s">
        <v>52</v>
      </c>
      <c r="D44" s="199">
        <v>4156901</v>
      </c>
      <c r="E44" s="195">
        <f t="shared" si="0"/>
        <v>2.7370106534527282E-2</v>
      </c>
      <c r="F44" s="175"/>
      <c r="G44" s="200" t="s">
        <v>325</v>
      </c>
      <c r="H44" s="234">
        <v>301</v>
      </c>
      <c r="I44" s="235" t="s">
        <v>326</v>
      </c>
      <c r="J44" s="221">
        <v>240497</v>
      </c>
      <c r="K44" s="195">
        <f t="shared" si="1"/>
        <v>3.2834366630884429E-3</v>
      </c>
    </row>
    <row r="45" spans="1:11" ht="18.75" customHeight="1" x14ac:dyDescent="0.4">
      <c r="A45" s="200"/>
      <c r="B45" s="197">
        <v>613</v>
      </c>
      <c r="C45" s="198" t="s">
        <v>53</v>
      </c>
      <c r="D45" s="199">
        <v>684634</v>
      </c>
      <c r="E45" s="195">
        <f t="shared" si="0"/>
        <v>4.5078065407763027E-3</v>
      </c>
      <c r="F45" s="175"/>
      <c r="G45" s="200"/>
      <c r="H45" s="236">
        <v>302</v>
      </c>
      <c r="I45" s="220" t="s">
        <v>69</v>
      </c>
      <c r="J45" s="228">
        <v>84852034</v>
      </c>
      <c r="K45" s="195">
        <f t="shared" si="1"/>
        <v>1.1584605187309076</v>
      </c>
    </row>
    <row r="46" spans="1:11" ht="18.75" customHeight="1" x14ac:dyDescent="0.4">
      <c r="A46" s="200"/>
      <c r="B46" s="197">
        <v>614</v>
      </c>
      <c r="C46" s="198" t="s">
        <v>54</v>
      </c>
      <c r="D46" s="199">
        <v>482864</v>
      </c>
      <c r="E46" s="195">
        <f t="shared" si="0"/>
        <v>3.179300907500078E-3</v>
      </c>
      <c r="F46" s="175"/>
      <c r="G46" s="209"/>
      <c r="H46" s="201">
        <v>304</v>
      </c>
      <c r="I46" s="227" t="s">
        <v>70</v>
      </c>
      <c r="J46" s="228">
        <v>423597733</v>
      </c>
      <c r="K46" s="195">
        <f t="shared" si="1"/>
        <v>5.7832585310143125</v>
      </c>
    </row>
    <row r="47" spans="1:11" ht="18.75" customHeight="1" thickBot="1" x14ac:dyDescent="0.45">
      <c r="A47" s="200"/>
      <c r="B47" s="197">
        <v>615</v>
      </c>
      <c r="C47" s="198" t="s">
        <v>55</v>
      </c>
      <c r="D47" s="199">
        <v>32651</v>
      </c>
      <c r="E47" s="195">
        <f t="shared" si="0"/>
        <v>2.1498259122814094E-4</v>
      </c>
      <c r="F47" s="175"/>
      <c r="G47" s="211" t="s">
        <v>71</v>
      </c>
      <c r="H47" s="233" t="s">
        <v>72</v>
      </c>
      <c r="I47" s="213"/>
      <c r="J47" s="214">
        <f>SUM(J44:J46)</f>
        <v>508690264</v>
      </c>
      <c r="K47" s="218">
        <f t="shared" si="1"/>
        <v>6.9450024864083097</v>
      </c>
    </row>
    <row r="48" spans="1:11" ht="18.75" customHeight="1" x14ac:dyDescent="0.4">
      <c r="A48" s="200"/>
      <c r="B48" s="197">
        <v>617</v>
      </c>
      <c r="C48" s="198" t="s">
        <v>56</v>
      </c>
      <c r="D48" s="199">
        <v>47505</v>
      </c>
      <c r="E48" s="195">
        <f t="shared" si="0"/>
        <v>3.1278515194918489E-4</v>
      </c>
      <c r="F48" s="175"/>
      <c r="G48" s="200" t="s">
        <v>73</v>
      </c>
      <c r="H48" s="236">
        <v>305</v>
      </c>
      <c r="I48" s="237" t="s">
        <v>74</v>
      </c>
      <c r="J48" s="226">
        <v>21075420</v>
      </c>
      <c r="K48" s="222">
        <f t="shared" si="1"/>
        <v>0.28773667329732772</v>
      </c>
    </row>
    <row r="49" spans="1:11" ht="18.75" customHeight="1" x14ac:dyDescent="0.4">
      <c r="A49" s="200"/>
      <c r="B49" s="197">
        <v>618</v>
      </c>
      <c r="C49" s="238" t="s">
        <v>57</v>
      </c>
      <c r="D49" s="199">
        <v>3127312</v>
      </c>
      <c r="E49" s="195">
        <f t="shared" si="0"/>
        <v>2.05910274521105E-2</v>
      </c>
      <c r="F49" s="175"/>
      <c r="G49" s="200"/>
      <c r="H49" s="201">
        <v>306</v>
      </c>
      <c r="I49" s="198" t="s">
        <v>75</v>
      </c>
      <c r="J49" s="199">
        <v>2284874</v>
      </c>
      <c r="K49" s="195">
        <f t="shared" si="1"/>
        <v>3.1194730338164479E-2</v>
      </c>
    </row>
    <row r="50" spans="1:11" ht="18.75" customHeight="1" x14ac:dyDescent="0.4">
      <c r="A50" s="200"/>
      <c r="B50" s="197">
        <v>619</v>
      </c>
      <c r="C50" s="198" t="s">
        <v>58</v>
      </c>
      <c r="D50" s="199">
        <v>1637452</v>
      </c>
      <c r="E50" s="195">
        <f t="shared" si="0"/>
        <v>1.0781405591611339E-2</v>
      </c>
      <c r="F50" s="175"/>
      <c r="G50" s="200"/>
      <c r="H50" s="201">
        <v>307</v>
      </c>
      <c r="I50" s="198" t="s">
        <v>76</v>
      </c>
      <c r="J50" s="199">
        <v>704793</v>
      </c>
      <c r="K50" s="195">
        <f t="shared" si="1"/>
        <v>9.622336977542726E-3</v>
      </c>
    </row>
    <row r="51" spans="1:11" ht="18.75" customHeight="1" x14ac:dyDescent="0.4">
      <c r="A51" s="200"/>
      <c r="B51" s="197">
        <v>620</v>
      </c>
      <c r="C51" s="198" t="s">
        <v>59</v>
      </c>
      <c r="D51" s="199">
        <v>6770573</v>
      </c>
      <c r="E51" s="195">
        <f t="shared" si="0"/>
        <v>4.4579195970698843E-2</v>
      </c>
      <c r="F51" s="175"/>
      <c r="G51" s="200"/>
      <c r="H51" s="201">
        <v>308</v>
      </c>
      <c r="I51" s="198" t="s">
        <v>77</v>
      </c>
      <c r="J51" s="199">
        <v>273</v>
      </c>
      <c r="K51" s="195">
        <f t="shared" si="1"/>
        <v>3.7271908132872544E-6</v>
      </c>
    </row>
    <row r="52" spans="1:11" ht="18.75" customHeight="1" x14ac:dyDescent="0.4">
      <c r="A52" s="200"/>
      <c r="B52" s="197">
        <v>621</v>
      </c>
      <c r="C52" s="198" t="s">
        <v>60</v>
      </c>
      <c r="D52" s="199">
        <v>132747</v>
      </c>
      <c r="E52" s="195">
        <f t="shared" si="0"/>
        <v>8.7404042870852417E-4</v>
      </c>
      <c r="F52" s="175"/>
      <c r="G52" s="200"/>
      <c r="H52" s="201">
        <v>309</v>
      </c>
      <c r="I52" s="198" t="s">
        <v>78</v>
      </c>
      <c r="J52" s="199">
        <v>185570</v>
      </c>
      <c r="K52" s="195">
        <f t="shared" si="1"/>
        <v>2.5335340630832084E-3</v>
      </c>
    </row>
    <row r="53" spans="1:11" ht="18.75" customHeight="1" x14ac:dyDescent="0.4">
      <c r="A53" s="239"/>
      <c r="B53" s="197">
        <v>624</v>
      </c>
      <c r="C53" s="198" t="s">
        <v>61</v>
      </c>
      <c r="D53" s="199">
        <v>182192</v>
      </c>
      <c r="E53" s="195">
        <f t="shared" si="0"/>
        <v>1.1995990401836836E-3</v>
      </c>
      <c r="F53" s="175"/>
      <c r="G53" s="200"/>
      <c r="H53" s="201">
        <v>310</v>
      </c>
      <c r="I53" s="198" t="s">
        <v>79</v>
      </c>
      <c r="J53" s="199">
        <v>209564</v>
      </c>
      <c r="K53" s="195">
        <f t="shared" si="1"/>
        <v>2.8611172732444334E-3</v>
      </c>
    </row>
    <row r="54" spans="1:11" ht="18.75" customHeight="1" x14ac:dyDescent="0.4">
      <c r="A54" s="239"/>
      <c r="B54" s="197">
        <v>625</v>
      </c>
      <c r="C54" s="198" t="s">
        <v>62</v>
      </c>
      <c r="D54" s="199">
        <v>252</v>
      </c>
      <c r="E54" s="195">
        <f t="shared" si="0"/>
        <v>1.6592328868791618E-6</v>
      </c>
      <c r="F54" s="175"/>
      <c r="G54" s="200"/>
      <c r="H54" s="201">
        <v>311</v>
      </c>
      <c r="I54" s="198" t="s">
        <v>80</v>
      </c>
      <c r="J54" s="199">
        <v>120981</v>
      </c>
      <c r="K54" s="195">
        <f t="shared" si="1"/>
        <v>1.6517189442575289E-3</v>
      </c>
    </row>
    <row r="55" spans="1:11" ht="18.75" customHeight="1" x14ac:dyDescent="0.4">
      <c r="A55" s="200"/>
      <c r="B55" s="197">
        <v>626</v>
      </c>
      <c r="C55" s="198" t="s">
        <v>63</v>
      </c>
      <c r="D55" s="199">
        <v>94937</v>
      </c>
      <c r="E55" s="195">
        <f t="shared" si="0"/>
        <v>6.2508965310177373E-4</v>
      </c>
      <c r="F55" s="175"/>
      <c r="G55" s="200"/>
      <c r="H55" s="201">
        <v>312</v>
      </c>
      <c r="I55" s="198" t="s">
        <v>81</v>
      </c>
      <c r="J55" s="199">
        <v>3129301</v>
      </c>
      <c r="K55" s="195">
        <f t="shared" si="1"/>
        <v>4.2723450326778822E-2</v>
      </c>
    </row>
    <row r="56" spans="1:11" ht="18.75" customHeight="1" x14ac:dyDescent="0.4">
      <c r="A56" s="200"/>
      <c r="B56" s="197">
        <v>627</v>
      </c>
      <c r="C56" s="198" t="s">
        <v>64</v>
      </c>
      <c r="D56" s="199">
        <v>714389</v>
      </c>
      <c r="E56" s="195">
        <f t="shared" si="0"/>
        <v>4.7037211223203085E-3</v>
      </c>
      <c r="F56" s="175"/>
      <c r="G56" s="200"/>
      <c r="H56" s="201">
        <v>315</v>
      </c>
      <c r="I56" s="198" t="s">
        <v>327</v>
      </c>
      <c r="J56" s="199">
        <v>35140</v>
      </c>
      <c r="K56" s="195">
        <f t="shared" si="1"/>
        <v>4.7975635596671841E-4</v>
      </c>
    </row>
    <row r="57" spans="1:11" ht="18.75" customHeight="1" x14ac:dyDescent="0.4">
      <c r="A57" s="200"/>
      <c r="B57" s="197">
        <v>628</v>
      </c>
      <c r="C57" s="198" t="s">
        <v>65</v>
      </c>
      <c r="D57" s="199">
        <v>111565</v>
      </c>
      <c r="E57" s="195">
        <f t="shared" si="0"/>
        <v>7.3457268660584809E-4</v>
      </c>
      <c r="F57" s="175"/>
      <c r="G57" s="200"/>
      <c r="H57" s="201">
        <v>316</v>
      </c>
      <c r="I57" s="198" t="s">
        <v>328</v>
      </c>
      <c r="J57" s="199">
        <v>112522</v>
      </c>
      <c r="K57" s="195">
        <f t="shared" si="1"/>
        <v>1.5362306399000312E-3</v>
      </c>
    </row>
    <row r="58" spans="1:11" ht="18.75" customHeight="1" thickBot="1" x14ac:dyDescent="0.45">
      <c r="A58" s="215" t="s">
        <v>66</v>
      </c>
      <c r="B58" s="212" t="s">
        <v>67</v>
      </c>
      <c r="C58" s="216"/>
      <c r="D58" s="217">
        <f>SUM(D36:D57)</f>
        <v>904988756</v>
      </c>
      <c r="E58" s="218">
        <f t="shared" si="0"/>
        <v>5.9586789929010378</v>
      </c>
      <c r="F58" s="175"/>
      <c r="G58" s="200"/>
      <c r="H58" s="240">
        <v>320</v>
      </c>
      <c r="I58" s="241" t="s">
        <v>87</v>
      </c>
      <c r="J58" s="199">
        <v>3631</v>
      </c>
      <c r="K58" s="195">
        <f t="shared" si="1"/>
        <v>4.9573003088080662E-5</v>
      </c>
    </row>
    <row r="59" spans="1:11" ht="18.75" customHeight="1" x14ac:dyDescent="0.4">
      <c r="A59" s="200" t="s">
        <v>325</v>
      </c>
      <c r="B59" s="197">
        <v>302</v>
      </c>
      <c r="C59" s="198" t="s">
        <v>69</v>
      </c>
      <c r="D59" s="199">
        <v>324758093</v>
      </c>
      <c r="E59" s="195">
        <f t="shared" si="0"/>
        <v>2.1382909054990527</v>
      </c>
      <c r="F59" s="175"/>
      <c r="G59" s="200"/>
      <c r="H59" s="240">
        <v>321</v>
      </c>
      <c r="I59" s="241" t="s">
        <v>329</v>
      </c>
      <c r="J59" s="199">
        <v>2563</v>
      </c>
      <c r="K59" s="195">
        <f t="shared" si="1"/>
        <v>3.4991904961374484E-5</v>
      </c>
    </row>
    <row r="60" spans="1:11" ht="18.75" customHeight="1" x14ac:dyDescent="0.4">
      <c r="A60" s="200"/>
      <c r="B60" s="197">
        <v>304</v>
      </c>
      <c r="C60" s="198" t="s">
        <v>70</v>
      </c>
      <c r="D60" s="199">
        <v>2845182768</v>
      </c>
      <c r="E60" s="195">
        <f t="shared" si="0"/>
        <v>18.733415943839226</v>
      </c>
      <c r="F60" s="175"/>
      <c r="G60" s="200"/>
      <c r="H60" s="201">
        <v>322</v>
      </c>
      <c r="I60" s="198" t="s">
        <v>89</v>
      </c>
      <c r="J60" s="199">
        <v>155737</v>
      </c>
      <c r="K60" s="195">
        <f t="shared" si="1"/>
        <v>2.1262326582011616E-3</v>
      </c>
    </row>
    <row r="61" spans="1:11" ht="18.75" customHeight="1" thickBot="1" x14ac:dyDescent="0.45">
      <c r="A61" s="215" t="s">
        <v>330</v>
      </c>
      <c r="B61" s="212" t="s">
        <v>72</v>
      </c>
      <c r="C61" s="216"/>
      <c r="D61" s="217">
        <f>SUM(D59:D60)</f>
        <v>3169940861</v>
      </c>
      <c r="E61" s="218">
        <f t="shared" si="0"/>
        <v>20.871706849338278</v>
      </c>
      <c r="F61" s="175"/>
      <c r="G61" s="200"/>
      <c r="H61" s="201">
        <v>323</v>
      </c>
      <c r="I61" s="241" t="s">
        <v>90</v>
      </c>
      <c r="J61" s="199">
        <v>233776</v>
      </c>
      <c r="K61" s="195">
        <f t="shared" si="1"/>
        <v>3.1916767749708471E-3</v>
      </c>
    </row>
    <row r="62" spans="1:11" ht="18.75" customHeight="1" x14ac:dyDescent="0.4">
      <c r="A62" s="200" t="s">
        <v>73</v>
      </c>
      <c r="B62" s="224">
        <v>305</v>
      </c>
      <c r="C62" s="237" t="s">
        <v>74</v>
      </c>
      <c r="D62" s="226">
        <v>321787767</v>
      </c>
      <c r="E62" s="195">
        <f t="shared" si="0"/>
        <v>2.1187335142928934</v>
      </c>
      <c r="F62" s="175"/>
      <c r="G62" s="200"/>
      <c r="H62" s="201">
        <v>324</v>
      </c>
      <c r="I62" s="241" t="s">
        <v>91</v>
      </c>
      <c r="J62" s="199">
        <v>103447</v>
      </c>
      <c r="K62" s="195">
        <f t="shared" si="1"/>
        <v>1.4123322639638339E-3</v>
      </c>
    </row>
    <row r="63" spans="1:11" ht="18.75" customHeight="1" x14ac:dyDescent="0.4">
      <c r="A63" s="200"/>
      <c r="B63" s="197">
        <v>306</v>
      </c>
      <c r="C63" s="198" t="s">
        <v>75</v>
      </c>
      <c r="D63" s="199">
        <v>5464702</v>
      </c>
      <c r="E63" s="195">
        <f t="shared" si="0"/>
        <v>3.598100506108861E-2</v>
      </c>
      <c r="F63" s="175"/>
      <c r="G63" s="200"/>
      <c r="H63" s="201">
        <v>329</v>
      </c>
      <c r="I63" s="241" t="s">
        <v>96</v>
      </c>
      <c r="J63" s="199">
        <v>1654</v>
      </c>
      <c r="K63" s="195">
        <f t="shared" si="1"/>
        <v>2.2581588297352086E-5</v>
      </c>
    </row>
    <row r="64" spans="1:11" ht="18.75" customHeight="1" x14ac:dyDescent="0.4">
      <c r="A64" s="200"/>
      <c r="B64" s="197">
        <v>307</v>
      </c>
      <c r="C64" s="198" t="s">
        <v>76</v>
      </c>
      <c r="D64" s="199">
        <v>3357185</v>
      </c>
      <c r="E64" s="195">
        <f t="shared" si="0"/>
        <v>2.2104570473561187E-2</v>
      </c>
      <c r="F64" s="175"/>
      <c r="G64" s="200"/>
      <c r="H64" s="201">
        <v>333</v>
      </c>
      <c r="I64" s="241" t="s">
        <v>100</v>
      </c>
      <c r="J64" s="199">
        <v>2113</v>
      </c>
      <c r="K64" s="195">
        <f t="shared" si="1"/>
        <v>2.8848183840571315E-5</v>
      </c>
    </row>
    <row r="65" spans="1:11" ht="18.75" customHeight="1" x14ac:dyDescent="0.4">
      <c r="A65" s="200"/>
      <c r="B65" s="197">
        <v>308</v>
      </c>
      <c r="C65" s="198" t="s">
        <v>331</v>
      </c>
      <c r="D65" s="199">
        <v>13880</v>
      </c>
      <c r="E65" s="195">
        <f t="shared" si="0"/>
        <v>9.1389493928106222E-5</v>
      </c>
      <c r="F65" s="175"/>
      <c r="G65" s="200"/>
      <c r="H65" s="201">
        <v>401</v>
      </c>
      <c r="I65" s="198" t="s">
        <v>106</v>
      </c>
      <c r="J65" s="199">
        <v>4459643</v>
      </c>
      <c r="K65" s="195">
        <f t="shared" si="1"/>
        <v>6.0886228645204446E-2</v>
      </c>
    </row>
    <row r="66" spans="1:11" ht="18.75" customHeight="1" x14ac:dyDescent="0.4">
      <c r="A66" s="200"/>
      <c r="B66" s="197">
        <v>309</v>
      </c>
      <c r="C66" s="198" t="s">
        <v>78</v>
      </c>
      <c r="D66" s="199">
        <v>1428711</v>
      </c>
      <c r="E66" s="195">
        <f t="shared" si="0"/>
        <v>9.4070010993889466E-3</v>
      </c>
      <c r="F66" s="175"/>
      <c r="G66" s="200"/>
      <c r="H66" s="201">
        <v>402</v>
      </c>
      <c r="I66" s="198" t="s">
        <v>107</v>
      </c>
      <c r="J66" s="199">
        <v>214578</v>
      </c>
      <c r="K66" s="195">
        <f t="shared" si="1"/>
        <v>2.9295719792437822E-3</v>
      </c>
    </row>
    <row r="67" spans="1:11" ht="18.75" customHeight="1" x14ac:dyDescent="0.4">
      <c r="A67" s="200"/>
      <c r="B67" s="197">
        <v>310</v>
      </c>
      <c r="C67" s="198" t="s">
        <v>79</v>
      </c>
      <c r="D67" s="199">
        <v>2148198</v>
      </c>
      <c r="E67" s="195">
        <f t="shared" si="0"/>
        <v>1.414428876638112E-2</v>
      </c>
      <c r="F67" s="175"/>
      <c r="G67" s="200"/>
      <c r="H67" s="201">
        <v>403</v>
      </c>
      <c r="I67" s="198" t="s">
        <v>108</v>
      </c>
      <c r="J67" s="199">
        <v>25383</v>
      </c>
      <c r="K67" s="195">
        <f t="shared" si="1"/>
        <v>3.4654682935410399E-4</v>
      </c>
    </row>
    <row r="68" spans="1:11" ht="18.75" customHeight="1" x14ac:dyDescent="0.4">
      <c r="A68" s="200"/>
      <c r="B68" s="197">
        <v>311</v>
      </c>
      <c r="C68" s="198" t="s">
        <v>80</v>
      </c>
      <c r="D68" s="199">
        <v>10503181</v>
      </c>
      <c r="E68" s="195">
        <f t="shared" si="0"/>
        <v>6.9155648143033183E-2</v>
      </c>
      <c r="F68" s="175"/>
      <c r="G68" s="200"/>
      <c r="H68" s="201">
        <v>404</v>
      </c>
      <c r="I68" s="198" t="s">
        <v>109</v>
      </c>
      <c r="J68" s="199">
        <v>35303</v>
      </c>
      <c r="K68" s="195">
        <f t="shared" si="1"/>
        <v>4.8198174828380941E-4</v>
      </c>
    </row>
    <row r="69" spans="1:11" ht="18.75" customHeight="1" x14ac:dyDescent="0.4">
      <c r="A69" s="200"/>
      <c r="B69" s="197">
        <v>312</v>
      </c>
      <c r="C69" s="198" t="s">
        <v>81</v>
      </c>
      <c r="D69" s="199">
        <v>25566681</v>
      </c>
      <c r="E69" s="195">
        <f t="shared" si="0"/>
        <v>0.1683376108077326</v>
      </c>
      <c r="F69" s="175"/>
      <c r="G69" s="200"/>
      <c r="H69" s="201">
        <v>406</v>
      </c>
      <c r="I69" s="198" t="s">
        <v>111</v>
      </c>
      <c r="J69" s="199">
        <v>1308021</v>
      </c>
      <c r="K69" s="195">
        <f t="shared" si="1"/>
        <v>1.7858036098120176E-2</v>
      </c>
    </row>
    <row r="70" spans="1:11" ht="18.75" customHeight="1" x14ac:dyDescent="0.4">
      <c r="A70" s="200"/>
      <c r="B70" s="197">
        <v>314</v>
      </c>
      <c r="C70" s="198" t="s">
        <v>82</v>
      </c>
      <c r="D70" s="199">
        <v>367545</v>
      </c>
      <c r="E70" s="195">
        <f t="shared" si="0"/>
        <v>2.4200109182857207E-3</v>
      </c>
      <c r="F70" s="175"/>
      <c r="G70" s="200"/>
      <c r="H70" s="201">
        <v>407</v>
      </c>
      <c r="I70" s="198" t="s">
        <v>112</v>
      </c>
      <c r="J70" s="199">
        <v>5103910</v>
      </c>
      <c r="K70" s="195">
        <f t="shared" si="1"/>
        <v>6.9682221479285544E-2</v>
      </c>
    </row>
    <row r="71" spans="1:11" ht="18.75" customHeight="1" x14ac:dyDescent="0.4">
      <c r="A71" s="200"/>
      <c r="B71" s="197">
        <v>315</v>
      </c>
      <c r="C71" s="198" t="s">
        <v>83</v>
      </c>
      <c r="D71" s="199">
        <v>1426469</v>
      </c>
      <c r="E71" s="195">
        <f t="shared" si="0"/>
        <v>9.3922391941017123E-3</v>
      </c>
      <c r="F71" s="175"/>
      <c r="G71" s="200"/>
      <c r="H71" s="201">
        <v>408</v>
      </c>
      <c r="I71" s="198" t="s">
        <v>113</v>
      </c>
      <c r="J71" s="199">
        <v>120399</v>
      </c>
      <c r="K71" s="195">
        <f t="shared" si="1"/>
        <v>1.6437730649412903E-3</v>
      </c>
    </row>
    <row r="72" spans="1:11" ht="18.75" customHeight="1" x14ac:dyDescent="0.4">
      <c r="A72" s="200"/>
      <c r="B72" s="197">
        <v>316</v>
      </c>
      <c r="C72" s="198" t="s">
        <v>84</v>
      </c>
      <c r="D72" s="199">
        <v>12120621</v>
      </c>
      <c r="E72" s="195">
        <f t="shared" ref="E72:E135" si="2">D72/$D$6*100</f>
        <v>7.9805289573802368E-2</v>
      </c>
      <c r="F72" s="175"/>
      <c r="G72" s="200"/>
      <c r="H72" s="201">
        <v>409</v>
      </c>
      <c r="I72" s="198" t="s">
        <v>114</v>
      </c>
      <c r="J72" s="199">
        <v>23588659</v>
      </c>
      <c r="K72" s="195">
        <f t="shared" ref="K72:K135" si="3">J72/$J$6*100</f>
        <v>0.32204920557716382</v>
      </c>
    </row>
    <row r="73" spans="1:11" ht="18.75" customHeight="1" x14ac:dyDescent="0.4">
      <c r="A73" s="200"/>
      <c r="B73" s="197">
        <v>317</v>
      </c>
      <c r="C73" s="242" t="s">
        <v>332</v>
      </c>
      <c r="D73" s="199">
        <v>99269</v>
      </c>
      <c r="E73" s="195">
        <f t="shared" si="2"/>
        <v>6.5361265653812511E-4</v>
      </c>
      <c r="F73" s="175"/>
      <c r="G73" s="200"/>
      <c r="H73" s="201">
        <v>410</v>
      </c>
      <c r="I73" s="198" t="s">
        <v>115</v>
      </c>
      <c r="J73" s="199">
        <v>101350906</v>
      </c>
      <c r="K73" s="195">
        <f t="shared" si="3"/>
        <v>1.3837148928994143</v>
      </c>
    </row>
    <row r="74" spans="1:11" ht="18.75" customHeight="1" x14ac:dyDescent="0.4">
      <c r="A74" s="200"/>
      <c r="B74" s="197">
        <v>319</v>
      </c>
      <c r="C74" s="198" t="s">
        <v>86</v>
      </c>
      <c r="D74" s="199">
        <v>3328133</v>
      </c>
      <c r="E74" s="195">
        <f t="shared" si="2"/>
        <v>2.1913284625030977E-2</v>
      </c>
      <c r="F74" s="175"/>
      <c r="G74" s="200"/>
      <c r="H74" s="201">
        <v>411</v>
      </c>
      <c r="I74" s="198" t="s">
        <v>116</v>
      </c>
      <c r="J74" s="199">
        <v>1463786</v>
      </c>
      <c r="K74" s="195">
        <f t="shared" si="3"/>
        <v>1.9984651032302188E-2</v>
      </c>
    </row>
    <row r="75" spans="1:11" ht="18.75" customHeight="1" x14ac:dyDescent="0.4">
      <c r="A75" s="200"/>
      <c r="B75" s="197">
        <v>320</v>
      </c>
      <c r="C75" s="238" t="s">
        <v>87</v>
      </c>
      <c r="D75" s="199">
        <v>7856702</v>
      </c>
      <c r="E75" s="195">
        <f t="shared" si="2"/>
        <v>5.1730548971465416E-2</v>
      </c>
      <c r="F75" s="175"/>
      <c r="G75" s="200"/>
      <c r="H75" s="201">
        <v>412</v>
      </c>
      <c r="I75" s="198" t="s">
        <v>117</v>
      </c>
      <c r="J75" s="199">
        <v>142802</v>
      </c>
      <c r="K75" s="195">
        <f t="shared" si="3"/>
        <v>1.9496348077620753E-3</v>
      </c>
    </row>
    <row r="76" spans="1:11" ht="18.75" customHeight="1" x14ac:dyDescent="0.4">
      <c r="A76" s="200"/>
      <c r="B76" s="197">
        <v>321</v>
      </c>
      <c r="C76" s="238" t="s">
        <v>333</v>
      </c>
      <c r="D76" s="199">
        <v>35015</v>
      </c>
      <c r="E76" s="195">
        <f t="shared" si="2"/>
        <v>2.3054777592886451E-4</v>
      </c>
      <c r="F76" s="175"/>
      <c r="G76" s="209"/>
      <c r="H76" s="201">
        <v>413</v>
      </c>
      <c r="I76" s="198" t="s">
        <v>118</v>
      </c>
      <c r="J76" s="199">
        <v>4110658</v>
      </c>
      <c r="K76" s="195">
        <f t="shared" si="3"/>
        <v>5.6121636388885572E-2</v>
      </c>
    </row>
    <row r="77" spans="1:11" ht="18.75" customHeight="1" thickBot="1" x14ac:dyDescent="0.45">
      <c r="A77" s="200"/>
      <c r="B77" s="197">
        <v>322</v>
      </c>
      <c r="C77" s="198" t="s">
        <v>89</v>
      </c>
      <c r="D77" s="199">
        <v>965996</v>
      </c>
      <c r="E77" s="195">
        <f t="shared" si="2"/>
        <v>6.3603663960068368E-3</v>
      </c>
      <c r="F77" s="175"/>
      <c r="G77" s="215" t="s">
        <v>120</v>
      </c>
      <c r="H77" s="233" t="s">
        <v>121</v>
      </c>
      <c r="I77" s="213"/>
      <c r="J77" s="214">
        <f>SUM(J48:J76)</f>
        <v>170285407</v>
      </c>
      <c r="K77" s="218">
        <f t="shared" si="3"/>
        <v>2.3248578923343635</v>
      </c>
    </row>
    <row r="78" spans="1:11" ht="18.75" customHeight="1" x14ac:dyDescent="0.4">
      <c r="A78" s="229"/>
      <c r="B78" s="197">
        <v>323</v>
      </c>
      <c r="C78" s="198" t="s">
        <v>90</v>
      </c>
      <c r="D78" s="199">
        <v>20358812</v>
      </c>
      <c r="E78" s="195">
        <f t="shared" si="2"/>
        <v>0.1340476603499608</v>
      </c>
      <c r="F78" s="175"/>
      <c r="G78" s="200" t="s">
        <v>122</v>
      </c>
      <c r="H78" s="236">
        <v>201</v>
      </c>
      <c r="I78" s="220" t="s">
        <v>123</v>
      </c>
      <c r="J78" s="226">
        <v>802819</v>
      </c>
      <c r="K78" s="222">
        <f t="shared" si="3"/>
        <v>1.0960657881071284E-2</v>
      </c>
    </row>
    <row r="79" spans="1:11" ht="18.75" customHeight="1" x14ac:dyDescent="0.4">
      <c r="A79" s="229"/>
      <c r="B79" s="197">
        <v>324</v>
      </c>
      <c r="C79" s="198" t="s">
        <v>91</v>
      </c>
      <c r="D79" s="199">
        <v>1391765</v>
      </c>
      <c r="E79" s="195">
        <f t="shared" si="2"/>
        <v>9.163739122251496E-3</v>
      </c>
      <c r="F79" s="175"/>
      <c r="G79" s="200"/>
      <c r="H79" s="201">
        <v>202</v>
      </c>
      <c r="I79" s="227" t="s">
        <v>124</v>
      </c>
      <c r="J79" s="199">
        <v>9913368</v>
      </c>
      <c r="K79" s="195">
        <f t="shared" si="3"/>
        <v>0.13534437413309833</v>
      </c>
    </row>
    <row r="80" spans="1:11" ht="18.75" customHeight="1" x14ac:dyDescent="0.4">
      <c r="A80" s="229"/>
      <c r="B80" s="197">
        <v>326</v>
      </c>
      <c r="C80" s="198" t="s">
        <v>93</v>
      </c>
      <c r="D80" s="199">
        <v>1371938</v>
      </c>
      <c r="E80" s="195">
        <f t="shared" si="2"/>
        <v>9.0331930490445377E-3</v>
      </c>
      <c r="F80" s="175"/>
      <c r="G80" s="200"/>
      <c r="H80" s="201">
        <v>203</v>
      </c>
      <c r="I80" s="227" t="s">
        <v>125</v>
      </c>
      <c r="J80" s="199">
        <v>9976577</v>
      </c>
      <c r="K80" s="195">
        <f t="shared" si="3"/>
        <v>0.13620734850715355</v>
      </c>
    </row>
    <row r="81" spans="1:11" ht="18.75" customHeight="1" x14ac:dyDescent="0.4">
      <c r="A81" s="229"/>
      <c r="B81" s="197">
        <v>327</v>
      </c>
      <c r="C81" s="198" t="s">
        <v>94</v>
      </c>
      <c r="D81" s="199">
        <v>2858790</v>
      </c>
      <c r="E81" s="195">
        <f t="shared" si="2"/>
        <v>1.882300946302095E-2</v>
      </c>
      <c r="F81" s="175"/>
      <c r="G81" s="200"/>
      <c r="H81" s="201">
        <v>204</v>
      </c>
      <c r="I81" s="227" t="s">
        <v>126</v>
      </c>
      <c r="J81" s="199">
        <v>5767460</v>
      </c>
      <c r="K81" s="195">
        <f t="shared" si="3"/>
        <v>7.8741479589749863E-2</v>
      </c>
    </row>
    <row r="82" spans="1:11" ht="18.75" customHeight="1" x14ac:dyDescent="0.4">
      <c r="A82" s="229"/>
      <c r="B82" s="197">
        <v>328</v>
      </c>
      <c r="C82" s="198" t="s">
        <v>95</v>
      </c>
      <c r="D82" s="199">
        <v>875849</v>
      </c>
      <c r="E82" s="195">
        <f t="shared" si="2"/>
        <v>5.7668153362707428E-3</v>
      </c>
      <c r="F82" s="175"/>
      <c r="G82" s="200"/>
      <c r="H82" s="201">
        <v>205</v>
      </c>
      <c r="I82" s="227" t="s">
        <v>127</v>
      </c>
      <c r="J82" s="199">
        <v>13962813</v>
      </c>
      <c r="K82" s="195">
        <f t="shared" si="3"/>
        <v>0.19063028696427786</v>
      </c>
    </row>
    <row r="83" spans="1:11" ht="18.75" customHeight="1" x14ac:dyDescent="0.4">
      <c r="A83" s="229"/>
      <c r="B83" s="197">
        <v>329</v>
      </c>
      <c r="C83" s="198" t="s">
        <v>96</v>
      </c>
      <c r="D83" s="199">
        <v>449611</v>
      </c>
      <c r="E83" s="195">
        <f t="shared" si="2"/>
        <v>2.9603545932643926E-3</v>
      </c>
      <c r="F83" s="175"/>
      <c r="G83" s="200"/>
      <c r="H83" s="201">
        <v>206</v>
      </c>
      <c r="I83" s="227" t="s">
        <v>128</v>
      </c>
      <c r="J83" s="199">
        <v>10561749</v>
      </c>
      <c r="K83" s="195">
        <f t="shared" si="3"/>
        <v>0.14419653423093717</v>
      </c>
    </row>
    <row r="84" spans="1:11" ht="18.75" customHeight="1" x14ac:dyDescent="0.4">
      <c r="A84" s="229"/>
      <c r="B84" s="197">
        <v>330</v>
      </c>
      <c r="C84" s="198" t="s">
        <v>97</v>
      </c>
      <c r="D84" s="199">
        <v>996214</v>
      </c>
      <c r="E84" s="195">
        <f t="shared" si="2"/>
        <v>6.5593294887676089E-3</v>
      </c>
      <c r="F84" s="243"/>
      <c r="G84" s="200"/>
      <c r="H84" s="201">
        <v>207</v>
      </c>
      <c r="I84" s="227" t="s">
        <v>129</v>
      </c>
      <c r="J84" s="199">
        <v>19192870</v>
      </c>
      <c r="K84" s="195">
        <f t="shared" si="3"/>
        <v>0.26203475730628772</v>
      </c>
    </row>
    <row r="85" spans="1:11" ht="18.75" customHeight="1" x14ac:dyDescent="0.4">
      <c r="A85" s="229"/>
      <c r="B85" s="197">
        <v>331</v>
      </c>
      <c r="C85" s="244" t="s">
        <v>98</v>
      </c>
      <c r="D85" s="199">
        <v>744443</v>
      </c>
      <c r="E85" s="195">
        <f t="shared" si="2"/>
        <v>4.9016043968531106E-3</v>
      </c>
      <c r="F85" s="175"/>
      <c r="G85" s="200"/>
      <c r="H85" s="201">
        <v>208</v>
      </c>
      <c r="I85" s="227" t="s">
        <v>130</v>
      </c>
      <c r="J85" s="199">
        <v>21992440</v>
      </c>
      <c r="K85" s="195">
        <f t="shared" si="3"/>
        <v>0.30025648472443645</v>
      </c>
    </row>
    <row r="86" spans="1:11" ht="18.75" customHeight="1" x14ac:dyDescent="0.4">
      <c r="A86" s="229"/>
      <c r="B86" s="197">
        <v>332</v>
      </c>
      <c r="C86" s="238" t="s">
        <v>99</v>
      </c>
      <c r="D86" s="199">
        <v>6812</v>
      </c>
      <c r="E86" s="195">
        <f t="shared" si="2"/>
        <v>4.4851962005638298E-5</v>
      </c>
      <c r="F86" s="175"/>
      <c r="G86" s="200"/>
      <c r="H86" s="201">
        <v>209</v>
      </c>
      <c r="I86" s="227" t="s">
        <v>131</v>
      </c>
      <c r="J86" s="199">
        <v>266360</v>
      </c>
      <c r="K86" s="195">
        <f t="shared" si="3"/>
        <v>3.6365367949714035E-3</v>
      </c>
    </row>
    <row r="87" spans="1:11" ht="18.75" customHeight="1" x14ac:dyDescent="0.4">
      <c r="A87" s="200"/>
      <c r="B87" s="197">
        <v>333</v>
      </c>
      <c r="C87" s="198" t="s">
        <v>100</v>
      </c>
      <c r="D87" s="199">
        <v>228285</v>
      </c>
      <c r="E87" s="195">
        <f t="shared" si="2"/>
        <v>1.5030872205603551E-3</v>
      </c>
      <c r="F87" s="175"/>
      <c r="G87" s="200"/>
      <c r="H87" s="201">
        <v>210</v>
      </c>
      <c r="I87" s="227" t="s">
        <v>132</v>
      </c>
      <c r="J87" s="199">
        <v>34599564</v>
      </c>
      <c r="K87" s="195">
        <f t="shared" si="3"/>
        <v>0.47237793803862427</v>
      </c>
    </row>
    <row r="88" spans="1:11" ht="18.75" customHeight="1" x14ac:dyDescent="0.4">
      <c r="A88" s="200"/>
      <c r="B88" s="197">
        <v>334</v>
      </c>
      <c r="C88" s="198" t="s">
        <v>101</v>
      </c>
      <c r="D88" s="199">
        <v>10108</v>
      </c>
      <c r="E88" s="195">
        <f t="shared" si="2"/>
        <v>6.6553674684819716E-5</v>
      </c>
      <c r="F88" s="175"/>
      <c r="G88" s="200"/>
      <c r="H88" s="201">
        <v>213</v>
      </c>
      <c r="I88" s="227" t="s">
        <v>135</v>
      </c>
      <c r="J88" s="199">
        <v>127888710</v>
      </c>
      <c r="K88" s="195">
        <f t="shared" si="3"/>
        <v>1.7460279305317139</v>
      </c>
    </row>
    <row r="89" spans="1:11" ht="18.75" customHeight="1" x14ac:dyDescent="0.4">
      <c r="A89" s="200"/>
      <c r="B89" s="197">
        <v>335</v>
      </c>
      <c r="C89" s="245" t="s">
        <v>102</v>
      </c>
      <c r="D89" s="199">
        <v>436309</v>
      </c>
      <c r="E89" s="195">
        <f t="shared" si="2"/>
        <v>2.8727708001641278E-3</v>
      </c>
      <c r="F89" s="175"/>
      <c r="G89" s="200"/>
      <c r="H89" s="201">
        <v>215</v>
      </c>
      <c r="I89" s="227" t="s">
        <v>136</v>
      </c>
      <c r="J89" s="199">
        <v>6337249</v>
      </c>
      <c r="K89" s="195">
        <f t="shared" si="3"/>
        <v>8.652064562019722E-2</v>
      </c>
    </row>
    <row r="90" spans="1:11" ht="18.75" customHeight="1" x14ac:dyDescent="0.4">
      <c r="A90" s="200"/>
      <c r="B90" s="197">
        <v>336</v>
      </c>
      <c r="C90" s="198" t="s">
        <v>103</v>
      </c>
      <c r="D90" s="199">
        <v>299961</v>
      </c>
      <c r="E90" s="195">
        <f t="shared" si="2"/>
        <v>1.9750204602426995E-3</v>
      </c>
      <c r="F90" s="175"/>
      <c r="G90" s="200"/>
      <c r="H90" s="201">
        <v>217</v>
      </c>
      <c r="I90" s="227" t="s">
        <v>137</v>
      </c>
      <c r="J90" s="199">
        <v>1600298</v>
      </c>
      <c r="K90" s="195">
        <f t="shared" si="3"/>
        <v>2.184841027150904E-2</v>
      </c>
    </row>
    <row r="91" spans="1:11" ht="18.75" customHeight="1" x14ac:dyDescent="0.4">
      <c r="A91" s="200"/>
      <c r="B91" s="197">
        <v>337</v>
      </c>
      <c r="C91" s="198" t="s">
        <v>104</v>
      </c>
      <c r="D91" s="199">
        <v>30269</v>
      </c>
      <c r="E91" s="195">
        <f t="shared" si="2"/>
        <v>1.9929888989264028E-4</v>
      </c>
      <c r="F91" s="175"/>
      <c r="G91" s="200"/>
      <c r="H91" s="201">
        <v>218</v>
      </c>
      <c r="I91" s="227" t="s">
        <v>138</v>
      </c>
      <c r="J91" s="199">
        <v>17595975</v>
      </c>
      <c r="K91" s="195">
        <f t="shared" si="3"/>
        <v>0.24023280721916559</v>
      </c>
    </row>
    <row r="92" spans="1:11" ht="18.75" customHeight="1" x14ac:dyDescent="0.4">
      <c r="A92" s="200"/>
      <c r="B92" s="197">
        <v>401</v>
      </c>
      <c r="C92" s="198" t="s">
        <v>106</v>
      </c>
      <c r="D92" s="199">
        <v>8525693</v>
      </c>
      <c r="E92" s="195">
        <f t="shared" si="2"/>
        <v>5.6135357972362944E-2</v>
      </c>
      <c r="F92" s="175"/>
      <c r="G92" s="200"/>
      <c r="H92" s="201">
        <v>220</v>
      </c>
      <c r="I92" s="227" t="s">
        <v>140</v>
      </c>
      <c r="J92" s="199">
        <v>38307861</v>
      </c>
      <c r="K92" s="195">
        <f t="shared" si="3"/>
        <v>0.5230062549299821</v>
      </c>
    </row>
    <row r="93" spans="1:11" ht="18.75" customHeight="1" x14ac:dyDescent="0.4">
      <c r="A93" s="200"/>
      <c r="B93" s="197">
        <v>402</v>
      </c>
      <c r="C93" s="198" t="s">
        <v>107</v>
      </c>
      <c r="D93" s="199">
        <v>6134258</v>
      </c>
      <c r="E93" s="195">
        <f t="shared" si="2"/>
        <v>4.0389534167466642E-2</v>
      </c>
      <c r="F93" s="175"/>
      <c r="G93" s="200"/>
      <c r="H93" s="201">
        <v>221</v>
      </c>
      <c r="I93" s="227" t="s">
        <v>141</v>
      </c>
      <c r="J93" s="199">
        <v>26494</v>
      </c>
      <c r="K93" s="195">
        <f t="shared" si="3"/>
        <v>3.6171499416568691E-4</v>
      </c>
    </row>
    <row r="94" spans="1:11" ht="18.75" customHeight="1" x14ac:dyDescent="0.4">
      <c r="A94" s="200"/>
      <c r="B94" s="197">
        <v>403</v>
      </c>
      <c r="C94" s="198" t="s">
        <v>108</v>
      </c>
      <c r="D94" s="199">
        <v>3818942</v>
      </c>
      <c r="E94" s="195">
        <f t="shared" si="2"/>
        <v>2.5144897458270157E-2</v>
      </c>
      <c r="F94" s="175"/>
      <c r="G94" s="200"/>
      <c r="H94" s="201">
        <v>222</v>
      </c>
      <c r="I94" s="227" t="s">
        <v>142</v>
      </c>
      <c r="J94" s="199">
        <v>11902749</v>
      </c>
      <c r="K94" s="195">
        <f t="shared" si="3"/>
        <v>0.1625048231709306</v>
      </c>
    </row>
    <row r="95" spans="1:11" ht="18.75" customHeight="1" x14ac:dyDescent="0.4">
      <c r="A95" s="200"/>
      <c r="B95" s="197">
        <v>404</v>
      </c>
      <c r="C95" s="198" t="s">
        <v>109</v>
      </c>
      <c r="D95" s="199">
        <v>2155856</v>
      </c>
      <c r="E95" s="195">
        <f t="shared" si="2"/>
        <v>1.4194711010221279E-2</v>
      </c>
      <c r="F95" s="175"/>
      <c r="G95" s="200"/>
      <c r="H95" s="201">
        <v>225</v>
      </c>
      <c r="I95" s="227" t="s">
        <v>143</v>
      </c>
      <c r="J95" s="199">
        <v>12825927</v>
      </c>
      <c r="K95" s="195">
        <f t="shared" si="3"/>
        <v>0.17510870800839912</v>
      </c>
    </row>
    <row r="96" spans="1:11" ht="18.75" customHeight="1" x14ac:dyDescent="0.4">
      <c r="A96" s="200"/>
      <c r="B96" s="197">
        <v>405</v>
      </c>
      <c r="C96" s="198" t="s">
        <v>110</v>
      </c>
      <c r="D96" s="199">
        <v>473349</v>
      </c>
      <c r="E96" s="195">
        <f t="shared" si="2"/>
        <v>3.1166516975054143E-3</v>
      </c>
      <c r="F96" s="175"/>
      <c r="G96" s="200"/>
      <c r="H96" s="201">
        <v>228</v>
      </c>
      <c r="I96" s="227" t="s">
        <v>334</v>
      </c>
      <c r="J96" s="199">
        <v>462495</v>
      </c>
      <c r="K96" s="195">
        <f t="shared" si="3"/>
        <v>6.314311777257468E-3</v>
      </c>
    </row>
    <row r="97" spans="1:11" ht="18.75" customHeight="1" x14ac:dyDescent="0.4">
      <c r="A97" s="200"/>
      <c r="B97" s="197">
        <v>406</v>
      </c>
      <c r="C97" s="198" t="s">
        <v>111</v>
      </c>
      <c r="D97" s="199">
        <v>4709752</v>
      </c>
      <c r="E97" s="195">
        <f t="shared" si="2"/>
        <v>3.1010219870813122E-2</v>
      </c>
      <c r="F97" s="175"/>
      <c r="G97" s="200"/>
      <c r="H97" s="201">
        <v>230</v>
      </c>
      <c r="I97" s="227" t="s">
        <v>145</v>
      </c>
      <c r="J97" s="199">
        <v>1064881</v>
      </c>
      <c r="K97" s="195">
        <f t="shared" si="3"/>
        <v>1.4538515312982215E-2</v>
      </c>
    </row>
    <row r="98" spans="1:11" ht="18.75" customHeight="1" x14ac:dyDescent="0.4">
      <c r="A98" s="200"/>
      <c r="B98" s="197">
        <v>407</v>
      </c>
      <c r="C98" s="198" t="s">
        <v>112</v>
      </c>
      <c r="D98" s="199">
        <v>18339847</v>
      </c>
      <c r="E98" s="195">
        <f t="shared" si="2"/>
        <v>0.12075427493147674</v>
      </c>
      <c r="F98" s="175"/>
      <c r="G98" s="200"/>
      <c r="H98" s="201">
        <v>234</v>
      </c>
      <c r="I98" s="227" t="s">
        <v>147</v>
      </c>
      <c r="J98" s="199">
        <v>9604183</v>
      </c>
      <c r="K98" s="195">
        <f t="shared" si="3"/>
        <v>0.1311231598781305</v>
      </c>
    </row>
    <row r="99" spans="1:11" ht="18.75" customHeight="1" x14ac:dyDescent="0.4">
      <c r="A99" s="200"/>
      <c r="B99" s="197">
        <v>408</v>
      </c>
      <c r="C99" s="198" t="s">
        <v>113</v>
      </c>
      <c r="D99" s="199">
        <v>1432419</v>
      </c>
      <c r="E99" s="195">
        <f t="shared" si="2"/>
        <v>9.4314155261530259E-3</v>
      </c>
      <c r="F99" s="175"/>
      <c r="G99" s="200"/>
      <c r="H99" s="201">
        <v>241</v>
      </c>
      <c r="I99" s="227" t="s">
        <v>148</v>
      </c>
      <c r="J99" s="199">
        <v>351100</v>
      </c>
      <c r="K99" s="195">
        <f t="shared" si="3"/>
        <v>4.7934677455866489E-3</v>
      </c>
    </row>
    <row r="100" spans="1:11" ht="18.75" customHeight="1" x14ac:dyDescent="0.4">
      <c r="A100" s="200"/>
      <c r="B100" s="197">
        <v>409</v>
      </c>
      <c r="C100" s="198" t="s">
        <v>114</v>
      </c>
      <c r="D100" s="199">
        <v>24110302</v>
      </c>
      <c r="E100" s="195">
        <f t="shared" si="2"/>
        <v>0.15874843647217632</v>
      </c>
      <c r="F100" s="175"/>
      <c r="G100" s="200"/>
      <c r="H100" s="201">
        <v>242</v>
      </c>
      <c r="I100" s="227" t="s">
        <v>149</v>
      </c>
      <c r="J100" s="199">
        <v>830491</v>
      </c>
      <c r="K100" s="195">
        <f t="shared" si="3"/>
        <v>1.1338455771859874E-2</v>
      </c>
    </row>
    <row r="101" spans="1:11" ht="18.75" customHeight="1" x14ac:dyDescent="0.4">
      <c r="A101" s="200"/>
      <c r="B101" s="197">
        <v>410</v>
      </c>
      <c r="C101" s="198" t="s">
        <v>115</v>
      </c>
      <c r="D101" s="199">
        <v>254127020</v>
      </c>
      <c r="E101" s="195">
        <f t="shared" si="2"/>
        <v>1.6732377342404705</v>
      </c>
      <c r="F101" s="175"/>
      <c r="G101" s="200"/>
      <c r="H101" s="201">
        <v>243</v>
      </c>
      <c r="I101" s="246" t="s">
        <v>150</v>
      </c>
      <c r="J101" s="199">
        <v>65186</v>
      </c>
      <c r="K101" s="195">
        <f t="shared" si="3"/>
        <v>8.8996578884594499E-4</v>
      </c>
    </row>
    <row r="102" spans="1:11" ht="18.75" customHeight="1" x14ac:dyDescent="0.4">
      <c r="A102" s="200"/>
      <c r="B102" s="197">
        <v>411</v>
      </c>
      <c r="C102" s="198" t="s">
        <v>116</v>
      </c>
      <c r="D102" s="199">
        <v>4008869</v>
      </c>
      <c r="E102" s="195">
        <f t="shared" si="2"/>
        <v>2.6395425730120551E-2</v>
      </c>
      <c r="F102" s="175"/>
      <c r="G102" s="200"/>
      <c r="H102" s="201">
        <v>244</v>
      </c>
      <c r="I102" s="231" t="s">
        <v>335</v>
      </c>
      <c r="J102" s="199">
        <v>304062</v>
      </c>
      <c r="K102" s="195">
        <f t="shared" si="3"/>
        <v>4.151271403185895E-3</v>
      </c>
    </row>
    <row r="103" spans="1:11" ht="18.75" customHeight="1" x14ac:dyDescent="0.4">
      <c r="A103" s="200"/>
      <c r="B103" s="197">
        <v>412</v>
      </c>
      <c r="C103" s="198" t="s">
        <v>117</v>
      </c>
      <c r="D103" s="199">
        <v>2020213</v>
      </c>
      <c r="E103" s="195">
        <f t="shared" si="2"/>
        <v>1.3301602571828622E-2</v>
      </c>
      <c r="F103" s="175"/>
      <c r="G103" s="200"/>
      <c r="H103" s="240">
        <v>247</v>
      </c>
      <c r="I103" s="247" t="s">
        <v>336</v>
      </c>
      <c r="J103" s="199">
        <v>23161</v>
      </c>
      <c r="K103" s="195">
        <f t="shared" si="3"/>
        <v>3.1621049973093815E-4</v>
      </c>
    </row>
    <row r="104" spans="1:11" ht="18.75" customHeight="1" x14ac:dyDescent="0.4">
      <c r="A104" s="200"/>
      <c r="B104" s="197">
        <v>413</v>
      </c>
      <c r="C104" s="198" t="s">
        <v>118</v>
      </c>
      <c r="D104" s="199">
        <v>86007348</v>
      </c>
      <c r="E104" s="195">
        <f t="shared" si="2"/>
        <v>0.56629452505897115</v>
      </c>
      <c r="F104" s="175"/>
      <c r="G104" s="200"/>
      <c r="H104" s="240">
        <v>248</v>
      </c>
      <c r="I104" s="247" t="s">
        <v>153</v>
      </c>
      <c r="J104" s="199">
        <v>1079</v>
      </c>
      <c r="K104" s="195">
        <f t="shared" si="3"/>
        <v>1.4731277976325818E-5</v>
      </c>
    </row>
    <row r="105" spans="1:11" ht="18.75" customHeight="1" thickBot="1" x14ac:dyDescent="0.45">
      <c r="A105" s="215" t="s">
        <v>337</v>
      </c>
      <c r="B105" s="212" t="s">
        <v>121</v>
      </c>
      <c r="C105" s="213"/>
      <c r="D105" s="248">
        <f>SUM(D62:D104)</f>
        <v>842393089</v>
      </c>
      <c r="E105" s="218">
        <f t="shared" si="2"/>
        <v>5.5465330037639866</v>
      </c>
      <c r="F105" s="175"/>
      <c r="G105" s="200"/>
      <c r="H105" s="240">
        <v>249</v>
      </c>
      <c r="I105" s="249" t="s">
        <v>338</v>
      </c>
      <c r="J105" s="199">
        <v>5741</v>
      </c>
      <c r="K105" s="195">
        <f t="shared" si="3"/>
        <v>7.8380228787846624E-5</v>
      </c>
    </row>
    <row r="106" spans="1:11" ht="18.75" customHeight="1" x14ac:dyDescent="0.4">
      <c r="A106" s="200" t="s">
        <v>122</v>
      </c>
      <c r="B106" s="224">
        <v>201</v>
      </c>
      <c r="C106" s="250" t="s">
        <v>123</v>
      </c>
      <c r="D106" s="251">
        <v>6394596</v>
      </c>
      <c r="E106" s="195">
        <f t="shared" si="2"/>
        <v>4.2103666593277543E-2</v>
      </c>
      <c r="F106" s="175"/>
      <c r="G106" s="200"/>
      <c r="H106" s="202"/>
      <c r="I106" s="203" t="s">
        <v>155</v>
      </c>
      <c r="J106" s="204">
        <f>J80+J81+J83+J84+J85+J86+J87+J88+J90+J91+J92+J93+J94+J95+J97+J100+J99</f>
        <v>314751506</v>
      </c>
      <c r="K106" s="205">
        <f t="shared" si="3"/>
        <v>4.2972121671484551</v>
      </c>
    </row>
    <row r="107" spans="1:11" ht="18.75" customHeight="1" x14ac:dyDescent="0.4">
      <c r="A107" s="200"/>
      <c r="B107" s="197">
        <v>202</v>
      </c>
      <c r="C107" s="227" t="s">
        <v>124</v>
      </c>
      <c r="D107" s="252">
        <v>48616204</v>
      </c>
      <c r="E107" s="195">
        <f t="shared" si="2"/>
        <v>0.32010160520645342</v>
      </c>
      <c r="F107" s="175"/>
      <c r="G107" s="200"/>
      <c r="H107" s="202"/>
      <c r="I107" s="203" t="s">
        <v>156</v>
      </c>
      <c r="J107" s="204">
        <f>J78+J79+J89</f>
        <v>17053436</v>
      </c>
      <c r="K107" s="205">
        <f t="shared" si="3"/>
        <v>0.23282567763436685</v>
      </c>
    </row>
    <row r="108" spans="1:11" ht="18.75" customHeight="1" x14ac:dyDescent="0.4">
      <c r="A108" s="200"/>
      <c r="B108" s="197">
        <v>203</v>
      </c>
      <c r="C108" s="227" t="s">
        <v>125</v>
      </c>
      <c r="D108" s="252">
        <v>106638988</v>
      </c>
      <c r="E108" s="195">
        <f t="shared" si="2"/>
        <v>0.70213855521076307</v>
      </c>
      <c r="F108" s="175"/>
      <c r="G108" s="200"/>
      <c r="H108" s="202"/>
      <c r="I108" s="203" t="s">
        <v>283</v>
      </c>
      <c r="J108" s="204">
        <f>J109-J106-J107</f>
        <v>24428720</v>
      </c>
      <c r="K108" s="205">
        <f t="shared" si="3"/>
        <v>0.3335183178181928</v>
      </c>
    </row>
    <row r="109" spans="1:11" ht="18.75" customHeight="1" thickBot="1" x14ac:dyDescent="0.45">
      <c r="A109" s="200"/>
      <c r="B109" s="197">
        <v>204</v>
      </c>
      <c r="C109" s="227" t="s">
        <v>126</v>
      </c>
      <c r="D109" s="252">
        <v>26635108</v>
      </c>
      <c r="E109" s="195">
        <f t="shared" si="2"/>
        <v>0.17537240928245343</v>
      </c>
      <c r="F109" s="175"/>
      <c r="G109" s="215" t="s">
        <v>157</v>
      </c>
      <c r="H109" s="233" t="s">
        <v>158</v>
      </c>
      <c r="I109" s="213"/>
      <c r="J109" s="214">
        <f>SUM(J78:J105)</f>
        <v>356233662</v>
      </c>
      <c r="K109" s="218">
        <f t="shared" si="3"/>
        <v>4.8635561626010144</v>
      </c>
    </row>
    <row r="110" spans="1:11" ht="18.75" customHeight="1" x14ac:dyDescent="0.4">
      <c r="A110" s="200"/>
      <c r="B110" s="197">
        <v>205</v>
      </c>
      <c r="C110" s="198" t="s">
        <v>127</v>
      </c>
      <c r="D110" s="199">
        <v>249433814</v>
      </c>
      <c r="E110" s="195">
        <f t="shared" si="2"/>
        <v>1.6423364574940473</v>
      </c>
      <c r="F110" s="175"/>
      <c r="G110" s="200" t="s">
        <v>159</v>
      </c>
      <c r="H110" s="236">
        <v>150</v>
      </c>
      <c r="I110" s="220" t="s">
        <v>160</v>
      </c>
      <c r="J110" s="226">
        <v>1299731</v>
      </c>
      <c r="K110" s="222">
        <f t="shared" si="3"/>
        <v>1.774485510236138E-2</v>
      </c>
    </row>
    <row r="111" spans="1:11" ht="18.75" customHeight="1" x14ac:dyDescent="0.4">
      <c r="A111" s="200"/>
      <c r="B111" s="197">
        <v>206</v>
      </c>
      <c r="C111" s="198" t="s">
        <v>128</v>
      </c>
      <c r="D111" s="199">
        <v>48409352</v>
      </c>
      <c r="E111" s="195">
        <f t="shared" si="2"/>
        <v>0.31873963837662511</v>
      </c>
      <c r="F111" s="175"/>
      <c r="G111" s="200" t="s">
        <v>161</v>
      </c>
      <c r="H111" s="201">
        <v>151</v>
      </c>
      <c r="I111" s="227" t="s">
        <v>162</v>
      </c>
      <c r="J111" s="199">
        <v>675647</v>
      </c>
      <c r="K111" s="195">
        <f t="shared" si="3"/>
        <v>9.2244149869051047E-3</v>
      </c>
    </row>
    <row r="112" spans="1:11" ht="18.75" customHeight="1" x14ac:dyDescent="0.4">
      <c r="A112" s="200"/>
      <c r="B112" s="197">
        <v>207</v>
      </c>
      <c r="C112" s="198" t="s">
        <v>129</v>
      </c>
      <c r="D112" s="199">
        <v>340012316</v>
      </c>
      <c r="E112" s="195">
        <f t="shared" si="2"/>
        <v>2.238728637504563</v>
      </c>
      <c r="F112" s="175"/>
      <c r="G112" s="200"/>
      <c r="H112" s="201">
        <v>152</v>
      </c>
      <c r="I112" s="227" t="s">
        <v>163</v>
      </c>
      <c r="J112" s="199">
        <v>83764</v>
      </c>
      <c r="K112" s="195">
        <f t="shared" si="3"/>
        <v>1.1436059021399034E-3</v>
      </c>
    </row>
    <row r="113" spans="1:11" ht="18.75" customHeight="1" x14ac:dyDescent="0.4">
      <c r="A113" s="200"/>
      <c r="B113" s="197">
        <v>208</v>
      </c>
      <c r="C113" s="198" t="s">
        <v>130</v>
      </c>
      <c r="D113" s="199">
        <v>167013780</v>
      </c>
      <c r="E113" s="195">
        <f t="shared" si="2"/>
        <v>1.0996617315000048</v>
      </c>
      <c r="F113" s="175"/>
      <c r="G113" s="200"/>
      <c r="H113" s="201">
        <v>153</v>
      </c>
      <c r="I113" s="227" t="s">
        <v>164</v>
      </c>
      <c r="J113" s="199">
        <v>11904564</v>
      </c>
      <c r="K113" s="195">
        <f t="shared" si="3"/>
        <v>0.16252960284611787</v>
      </c>
    </row>
    <row r="114" spans="1:11" ht="18.75" customHeight="1" x14ac:dyDescent="0.4">
      <c r="A114" s="200"/>
      <c r="B114" s="197">
        <v>209</v>
      </c>
      <c r="C114" s="198" t="s">
        <v>131</v>
      </c>
      <c r="D114" s="199">
        <v>221197</v>
      </c>
      <c r="E114" s="195">
        <f t="shared" si="2"/>
        <v>1.4564180034881348E-3</v>
      </c>
      <c r="F114" s="175"/>
      <c r="G114" s="200"/>
      <c r="H114" s="201">
        <v>154</v>
      </c>
      <c r="I114" s="227" t="s">
        <v>165</v>
      </c>
      <c r="J114" s="199">
        <v>13467</v>
      </c>
      <c r="K114" s="195">
        <f t="shared" si="3"/>
        <v>1.8386109407523611E-4</v>
      </c>
    </row>
    <row r="115" spans="1:11" ht="18.75" customHeight="1" x14ac:dyDescent="0.4">
      <c r="A115" s="200"/>
      <c r="B115" s="197">
        <v>210</v>
      </c>
      <c r="C115" s="198" t="s">
        <v>132</v>
      </c>
      <c r="D115" s="199">
        <v>242949929</v>
      </c>
      <c r="E115" s="195">
        <f t="shared" si="2"/>
        <v>1.5996448891339581</v>
      </c>
      <c r="F115" s="175"/>
      <c r="G115" s="200"/>
      <c r="H115" s="201">
        <v>157</v>
      </c>
      <c r="I115" s="227" t="s">
        <v>339</v>
      </c>
      <c r="J115" s="199">
        <v>705389</v>
      </c>
      <c r="K115" s="195">
        <f t="shared" si="3"/>
        <v>9.6304739948493891E-3</v>
      </c>
    </row>
    <row r="116" spans="1:11" ht="18.75" customHeight="1" x14ac:dyDescent="0.4">
      <c r="A116" s="200"/>
      <c r="B116" s="197">
        <v>213</v>
      </c>
      <c r="C116" s="198" t="s">
        <v>135</v>
      </c>
      <c r="D116" s="199">
        <v>377210583</v>
      </c>
      <c r="E116" s="195">
        <f t="shared" si="2"/>
        <v>2.4836516055256417</v>
      </c>
      <c r="F116" s="175"/>
      <c r="G116" s="200"/>
      <c r="H116" s="201">
        <v>223</v>
      </c>
      <c r="I116" s="227" t="s">
        <v>169</v>
      </c>
      <c r="J116" s="199">
        <v>15661081</v>
      </c>
      <c r="K116" s="195">
        <f t="shared" si="3"/>
        <v>0.21381625358735373</v>
      </c>
    </row>
    <row r="117" spans="1:11" ht="18.75" customHeight="1" x14ac:dyDescent="0.4">
      <c r="A117" s="200"/>
      <c r="B117" s="197">
        <v>215</v>
      </c>
      <c r="C117" s="198" t="s">
        <v>136</v>
      </c>
      <c r="D117" s="199">
        <v>37675251</v>
      </c>
      <c r="E117" s="195">
        <f t="shared" si="2"/>
        <v>0.24806355349455173</v>
      </c>
      <c r="F117" s="175"/>
      <c r="G117" s="200"/>
      <c r="H117" s="201">
        <v>224</v>
      </c>
      <c r="I117" s="227" t="s">
        <v>170</v>
      </c>
      <c r="J117" s="199">
        <v>82058502</v>
      </c>
      <c r="K117" s="195">
        <f t="shared" si="3"/>
        <v>1.1203212263974864</v>
      </c>
    </row>
    <row r="118" spans="1:11" ht="18.75" customHeight="1" x14ac:dyDescent="0.4">
      <c r="A118" s="200"/>
      <c r="B118" s="197">
        <v>217</v>
      </c>
      <c r="C118" s="198" t="s">
        <v>137</v>
      </c>
      <c r="D118" s="199">
        <v>21995023</v>
      </c>
      <c r="E118" s="195">
        <f t="shared" si="2"/>
        <v>0.14482089487803002</v>
      </c>
      <c r="F118" s="175"/>
      <c r="G118" s="200"/>
      <c r="H118" s="201">
        <v>227</v>
      </c>
      <c r="I118" s="227" t="s">
        <v>171</v>
      </c>
      <c r="J118" s="199">
        <v>16998978</v>
      </c>
      <c r="K118" s="195">
        <f t="shared" si="3"/>
        <v>0.23208217815704085</v>
      </c>
    </row>
    <row r="119" spans="1:11" ht="18.75" customHeight="1" x14ac:dyDescent="0.4">
      <c r="A119" s="200"/>
      <c r="B119" s="197">
        <v>218</v>
      </c>
      <c r="C119" s="198" t="s">
        <v>138</v>
      </c>
      <c r="D119" s="199">
        <v>99232755</v>
      </c>
      <c r="E119" s="195">
        <f t="shared" si="2"/>
        <v>0.65337401012548646</v>
      </c>
      <c r="F119" s="175"/>
      <c r="G119" s="200"/>
      <c r="H119" s="201">
        <v>229</v>
      </c>
      <c r="I119" s="227" t="s">
        <v>172</v>
      </c>
      <c r="J119" s="199">
        <v>557830</v>
      </c>
      <c r="K119" s="195">
        <f t="shared" si="3"/>
        <v>7.6158932284836247E-3</v>
      </c>
    </row>
    <row r="120" spans="1:11" ht="18.75" customHeight="1" x14ac:dyDescent="0.4">
      <c r="A120" s="200"/>
      <c r="B120" s="197">
        <v>219</v>
      </c>
      <c r="C120" s="198" t="s">
        <v>139</v>
      </c>
      <c r="D120" s="199">
        <v>20875258</v>
      </c>
      <c r="E120" s="195">
        <f t="shared" si="2"/>
        <v>0.13744807379241</v>
      </c>
      <c r="F120" s="175"/>
      <c r="G120" s="200"/>
      <c r="H120" s="201">
        <v>231</v>
      </c>
      <c r="I120" s="227" t="s">
        <v>173</v>
      </c>
      <c r="J120" s="199">
        <v>7737662</v>
      </c>
      <c r="K120" s="195">
        <f t="shared" si="3"/>
        <v>0.10564008323341351</v>
      </c>
    </row>
    <row r="121" spans="1:11" ht="18.75" customHeight="1" x14ac:dyDescent="0.4">
      <c r="A121" s="200"/>
      <c r="B121" s="197">
        <v>220</v>
      </c>
      <c r="C121" s="198" t="s">
        <v>140</v>
      </c>
      <c r="D121" s="199">
        <v>146486630</v>
      </c>
      <c r="E121" s="195">
        <f t="shared" si="2"/>
        <v>0.96450569041309375</v>
      </c>
      <c r="F121" s="175"/>
      <c r="G121" s="200"/>
      <c r="H121" s="201">
        <v>232</v>
      </c>
      <c r="I121" s="227" t="s">
        <v>174</v>
      </c>
      <c r="J121" s="199">
        <v>1240183</v>
      </c>
      <c r="K121" s="195">
        <f t="shared" si="3"/>
        <v>1.6931863312802296E-2</v>
      </c>
    </row>
    <row r="122" spans="1:11" ht="18.75" customHeight="1" x14ac:dyDescent="0.4">
      <c r="A122" s="200"/>
      <c r="B122" s="197">
        <v>221</v>
      </c>
      <c r="C122" s="198" t="s">
        <v>141</v>
      </c>
      <c r="D122" s="199">
        <v>828711</v>
      </c>
      <c r="E122" s="195">
        <f t="shared" si="2"/>
        <v>5.4564466068195124E-3</v>
      </c>
      <c r="F122" s="175"/>
      <c r="G122" s="200"/>
      <c r="H122" s="201">
        <v>235</v>
      </c>
      <c r="I122" s="227" t="s">
        <v>175</v>
      </c>
      <c r="J122" s="199">
        <v>3658640</v>
      </c>
      <c r="K122" s="195">
        <f t="shared" si="3"/>
        <v>4.9950364092034003E-2</v>
      </c>
    </row>
    <row r="123" spans="1:11" ht="18.75" customHeight="1" x14ac:dyDescent="0.4">
      <c r="A123" s="200"/>
      <c r="B123" s="197">
        <v>222</v>
      </c>
      <c r="C123" s="198" t="s">
        <v>142</v>
      </c>
      <c r="D123" s="199">
        <v>23115198</v>
      </c>
      <c r="E123" s="195">
        <f t="shared" si="2"/>
        <v>0.15219641550921995</v>
      </c>
      <c r="F123" s="175"/>
      <c r="G123" s="200"/>
      <c r="H123" s="201">
        <v>236</v>
      </c>
      <c r="I123" s="227" t="s">
        <v>176</v>
      </c>
      <c r="J123" s="199">
        <v>838587</v>
      </c>
      <c r="K123" s="195">
        <f t="shared" si="3"/>
        <v>1.1448988141179924E-2</v>
      </c>
    </row>
    <row r="124" spans="1:11" ht="18.75" customHeight="1" x14ac:dyDescent="0.4">
      <c r="A124" s="200"/>
      <c r="B124" s="197">
        <v>225</v>
      </c>
      <c r="C124" s="198" t="s">
        <v>143</v>
      </c>
      <c r="D124" s="199">
        <v>27641032</v>
      </c>
      <c r="E124" s="195">
        <f t="shared" si="2"/>
        <v>0.18199567191142577</v>
      </c>
      <c r="F124" s="175"/>
      <c r="G124" s="200"/>
      <c r="H124" s="201">
        <v>237</v>
      </c>
      <c r="I124" s="227" t="s">
        <v>177</v>
      </c>
      <c r="J124" s="199">
        <v>919851</v>
      </c>
      <c r="K124" s="195">
        <f t="shared" si="3"/>
        <v>1.2558462259315364E-2</v>
      </c>
    </row>
    <row r="125" spans="1:11" ht="18.75" customHeight="1" x14ac:dyDescent="0.4">
      <c r="A125" s="200"/>
      <c r="B125" s="197">
        <v>228</v>
      </c>
      <c r="C125" s="198" t="s">
        <v>334</v>
      </c>
      <c r="D125" s="199">
        <v>272251</v>
      </c>
      <c r="E125" s="195">
        <f t="shared" si="2"/>
        <v>1.7925706852608681E-3</v>
      </c>
      <c r="F125" s="175"/>
      <c r="G125" s="200"/>
      <c r="H125" s="201">
        <v>238</v>
      </c>
      <c r="I125" s="227" t="s">
        <v>178</v>
      </c>
      <c r="J125" s="199">
        <v>2614392</v>
      </c>
      <c r="K125" s="195">
        <f t="shared" si="3"/>
        <v>3.5693545218797411E-2</v>
      </c>
    </row>
    <row r="126" spans="1:11" ht="18.75" customHeight="1" x14ac:dyDescent="0.4">
      <c r="A126" s="200"/>
      <c r="B126" s="197">
        <v>230</v>
      </c>
      <c r="C126" s="198" t="s">
        <v>145</v>
      </c>
      <c r="D126" s="199">
        <v>13413279</v>
      </c>
      <c r="E126" s="195">
        <f t="shared" si="2"/>
        <v>8.8316482689228731E-2</v>
      </c>
      <c r="F126" s="175"/>
      <c r="G126" s="200"/>
      <c r="H126" s="201">
        <v>239</v>
      </c>
      <c r="I126" s="227" t="s">
        <v>179</v>
      </c>
      <c r="J126" s="199">
        <v>122623</v>
      </c>
      <c r="K126" s="195">
        <f t="shared" si="3"/>
        <v>1.6741366999916596E-3</v>
      </c>
    </row>
    <row r="127" spans="1:11" ht="18.75" customHeight="1" x14ac:dyDescent="0.4">
      <c r="A127" s="200"/>
      <c r="B127" s="197">
        <v>233</v>
      </c>
      <c r="C127" s="198" t="s">
        <v>146</v>
      </c>
      <c r="D127" s="199">
        <v>13317264</v>
      </c>
      <c r="E127" s="195">
        <f t="shared" si="2"/>
        <v>8.7684295206555296E-2</v>
      </c>
      <c r="F127" s="175"/>
      <c r="G127" s="200"/>
      <c r="H127" s="201">
        <v>240</v>
      </c>
      <c r="I127" s="227" t="s">
        <v>180</v>
      </c>
      <c r="J127" s="199">
        <v>2815</v>
      </c>
      <c r="K127" s="195">
        <f t="shared" si="3"/>
        <v>3.8432388789024257E-5</v>
      </c>
    </row>
    <row r="128" spans="1:11" ht="18.75" customHeight="1" x14ac:dyDescent="0.4">
      <c r="A128" s="200"/>
      <c r="B128" s="197">
        <v>234</v>
      </c>
      <c r="C128" s="198" t="s">
        <v>147</v>
      </c>
      <c r="D128" s="199">
        <v>197941818</v>
      </c>
      <c r="E128" s="195">
        <f t="shared" si="2"/>
        <v>1.3032998972787684</v>
      </c>
      <c r="F128" s="175"/>
      <c r="G128" s="200"/>
      <c r="H128" s="201">
        <v>245</v>
      </c>
      <c r="I128" s="227" t="s">
        <v>181</v>
      </c>
      <c r="J128" s="199">
        <v>7182319</v>
      </c>
      <c r="K128" s="195">
        <f t="shared" si="3"/>
        <v>9.8058144303657516E-2</v>
      </c>
    </row>
    <row r="129" spans="1:11" ht="18.75" customHeight="1" x14ac:dyDescent="0.4">
      <c r="A129" s="229"/>
      <c r="B129" s="197">
        <v>241</v>
      </c>
      <c r="C129" s="198" t="s">
        <v>148</v>
      </c>
      <c r="D129" s="199">
        <v>978880</v>
      </c>
      <c r="E129" s="195">
        <f t="shared" si="2"/>
        <v>6.4451979694772777E-3</v>
      </c>
      <c r="F129" s="175"/>
      <c r="G129" s="200"/>
      <c r="H129" s="201">
        <v>246</v>
      </c>
      <c r="I129" s="227" t="s">
        <v>182</v>
      </c>
      <c r="J129" s="199">
        <v>1399584</v>
      </c>
      <c r="K129" s="195">
        <f t="shared" si="3"/>
        <v>1.9108119513640401E-2</v>
      </c>
    </row>
    <row r="130" spans="1:11" ht="18.75" customHeight="1" x14ac:dyDescent="0.4">
      <c r="A130" s="229"/>
      <c r="B130" s="197">
        <v>242</v>
      </c>
      <c r="C130" s="198" t="s">
        <v>149</v>
      </c>
      <c r="D130" s="199">
        <v>12679510</v>
      </c>
      <c r="E130" s="195">
        <f t="shared" si="2"/>
        <v>8.3485158656798425E-2</v>
      </c>
      <c r="F130" s="175"/>
      <c r="G130" s="200"/>
      <c r="H130" s="202"/>
      <c r="I130" s="203" t="s">
        <v>284</v>
      </c>
      <c r="J130" s="204">
        <f>J116+J118+J120+J121+J122+J123+J124+J128+J129</f>
        <v>55636885</v>
      </c>
      <c r="K130" s="205">
        <f t="shared" si="3"/>
        <v>0.75959445660043756</v>
      </c>
    </row>
    <row r="131" spans="1:11" ht="18.75" customHeight="1" x14ac:dyDescent="0.4">
      <c r="A131" s="229"/>
      <c r="B131" s="197">
        <v>243</v>
      </c>
      <c r="C131" s="253" t="s">
        <v>150</v>
      </c>
      <c r="D131" s="199">
        <v>29372</v>
      </c>
      <c r="E131" s="195">
        <f t="shared" si="2"/>
        <v>1.93392810926249E-4</v>
      </c>
      <c r="F131" s="175"/>
      <c r="G131" s="200"/>
      <c r="H131" s="202"/>
      <c r="I131" s="203" t="s">
        <v>278</v>
      </c>
      <c r="J131" s="204">
        <f>J132-J130</f>
        <v>100038724</v>
      </c>
      <c r="K131" s="205">
        <f t="shared" si="3"/>
        <v>1.365800047859997</v>
      </c>
    </row>
    <row r="132" spans="1:11" ht="18.75" customHeight="1" thickBot="1" x14ac:dyDescent="0.45">
      <c r="A132" s="229"/>
      <c r="B132" s="197">
        <v>244</v>
      </c>
      <c r="C132" s="198" t="s">
        <v>151</v>
      </c>
      <c r="D132" s="199">
        <v>7088</v>
      </c>
      <c r="E132" s="195">
        <f t="shared" si="2"/>
        <v>4.6669217072220235E-5</v>
      </c>
      <c r="F132" s="175"/>
      <c r="G132" s="215" t="s">
        <v>285</v>
      </c>
      <c r="H132" s="233" t="s">
        <v>185</v>
      </c>
      <c r="I132" s="213"/>
      <c r="J132" s="214">
        <f>SUM(J110:J129)</f>
        <v>155675609</v>
      </c>
      <c r="K132" s="218">
        <f t="shared" si="3"/>
        <v>2.1253945044604348</v>
      </c>
    </row>
    <row r="133" spans="1:11" ht="18.75" customHeight="1" x14ac:dyDescent="0.4">
      <c r="A133" s="229"/>
      <c r="B133" s="197">
        <v>247</v>
      </c>
      <c r="C133" s="198" t="s">
        <v>336</v>
      </c>
      <c r="D133" s="199">
        <v>325892</v>
      </c>
      <c r="E133" s="195">
        <f t="shared" si="2"/>
        <v>2.145756841154063E-3</v>
      </c>
      <c r="F133" s="175"/>
      <c r="G133" s="200" t="s">
        <v>186</v>
      </c>
      <c r="H133" s="236">
        <v>133</v>
      </c>
      <c r="I133" s="220" t="s">
        <v>187</v>
      </c>
      <c r="J133" s="226">
        <v>199962</v>
      </c>
      <c r="K133" s="222">
        <f t="shared" si="3"/>
        <v>2.7300239172400953E-3</v>
      </c>
    </row>
    <row r="134" spans="1:11" ht="18.75" customHeight="1" x14ac:dyDescent="0.4">
      <c r="A134" s="229"/>
      <c r="B134" s="254"/>
      <c r="C134" s="255" t="s">
        <v>155</v>
      </c>
      <c r="D134" s="208">
        <f>D108+D109+D111+D112+D113+D114+D115+D116+D118+D119+D121+D122+D123+D124+D126+D127+D130+D129</f>
        <v>1668779535</v>
      </c>
      <c r="E134" s="205">
        <f t="shared" si="2"/>
        <v>10.987674148503633</v>
      </c>
      <c r="F134" s="175"/>
      <c r="G134" s="200"/>
      <c r="H134" s="201">
        <v>135</v>
      </c>
      <c r="I134" s="227" t="s">
        <v>189</v>
      </c>
      <c r="J134" s="199">
        <v>13564682</v>
      </c>
      <c r="K134" s="195">
        <f t="shared" si="3"/>
        <v>0.18519471844528568</v>
      </c>
    </row>
    <row r="135" spans="1:11" ht="18.75" customHeight="1" x14ac:dyDescent="0.4">
      <c r="A135" s="229"/>
      <c r="B135" s="206"/>
      <c r="C135" s="207" t="s">
        <v>156</v>
      </c>
      <c r="D135" s="208">
        <f>D106+D107+D117</f>
        <v>92686051</v>
      </c>
      <c r="E135" s="205">
        <f t="shared" si="2"/>
        <v>0.61026882529428261</v>
      </c>
      <c r="F135" s="175"/>
      <c r="G135" s="200"/>
      <c r="H135" s="201">
        <v>137</v>
      </c>
      <c r="I135" s="227" t="s">
        <v>190</v>
      </c>
      <c r="J135" s="199">
        <v>307620281</v>
      </c>
      <c r="K135" s="195">
        <f t="shared" si="3"/>
        <v>4.1998515945935671</v>
      </c>
    </row>
    <row r="136" spans="1:11" ht="18.75" customHeight="1" x14ac:dyDescent="0.4">
      <c r="A136" s="229"/>
      <c r="B136" s="206"/>
      <c r="C136" s="207" t="s">
        <v>39</v>
      </c>
      <c r="D136" s="208">
        <f>D137-D134-D135</f>
        <v>468885493</v>
      </c>
      <c r="E136" s="205">
        <f t="shared" ref="E136:E199" si="4">D136/$D$6*100</f>
        <v>3.0872628181196391</v>
      </c>
      <c r="F136" s="175"/>
      <c r="G136" s="200"/>
      <c r="H136" s="201">
        <v>138</v>
      </c>
      <c r="I136" s="227" t="s">
        <v>191</v>
      </c>
      <c r="J136" s="199">
        <v>18047110</v>
      </c>
      <c r="K136" s="195">
        <f t="shared" ref="K136:K180" si="5">J136/$J$6*100</f>
        <v>0.24639202416990674</v>
      </c>
    </row>
    <row r="137" spans="1:11" ht="18.75" customHeight="1" thickBot="1" x14ac:dyDescent="0.45">
      <c r="A137" s="256" t="s">
        <v>340</v>
      </c>
      <c r="B137" s="257" t="s">
        <v>158</v>
      </c>
      <c r="C137" s="216"/>
      <c r="D137" s="217">
        <f>SUM(D106:D133)</f>
        <v>2230351079</v>
      </c>
      <c r="E137" s="218">
        <f t="shared" si="4"/>
        <v>14.685205791917555</v>
      </c>
      <c r="F137" s="175"/>
      <c r="G137" s="200"/>
      <c r="H137" s="201">
        <v>140</v>
      </c>
      <c r="I137" s="227" t="s">
        <v>192</v>
      </c>
      <c r="J137" s="199">
        <v>122368634</v>
      </c>
      <c r="K137" s="195">
        <f t="shared" si="5"/>
        <v>1.6706639138436279</v>
      </c>
    </row>
    <row r="138" spans="1:11" ht="18.75" customHeight="1" x14ac:dyDescent="0.4">
      <c r="A138" s="223" t="s">
        <v>159</v>
      </c>
      <c r="B138" s="224">
        <v>150</v>
      </c>
      <c r="C138" s="237" t="s">
        <v>160</v>
      </c>
      <c r="D138" s="226">
        <v>649876</v>
      </c>
      <c r="E138" s="222">
        <f t="shared" si="4"/>
        <v>4.2789509190217546E-3</v>
      </c>
      <c r="F138" s="175"/>
      <c r="G138" s="200"/>
      <c r="H138" s="201">
        <v>141</v>
      </c>
      <c r="I138" s="227" t="s">
        <v>193</v>
      </c>
      <c r="J138" s="199">
        <v>19116137</v>
      </c>
      <c r="K138" s="195">
        <f t="shared" si="5"/>
        <v>0.26098714363348202</v>
      </c>
    </row>
    <row r="139" spans="1:11" ht="18.75" customHeight="1" x14ac:dyDescent="0.4">
      <c r="A139" s="200" t="s">
        <v>161</v>
      </c>
      <c r="B139" s="197">
        <v>151</v>
      </c>
      <c r="C139" s="198" t="s">
        <v>162</v>
      </c>
      <c r="D139" s="199">
        <v>9298</v>
      </c>
      <c r="E139" s="195">
        <f t="shared" si="4"/>
        <v>6.122042611985098E-5</v>
      </c>
      <c r="F139" s="175"/>
      <c r="G139" s="200"/>
      <c r="H139" s="201">
        <v>143</v>
      </c>
      <c r="I139" s="227" t="s">
        <v>194</v>
      </c>
      <c r="J139" s="199">
        <v>5659198</v>
      </c>
      <c r="K139" s="195">
        <f t="shared" si="5"/>
        <v>7.7263409509793435E-2</v>
      </c>
    </row>
    <row r="140" spans="1:11" ht="18.75" customHeight="1" x14ac:dyDescent="0.4">
      <c r="A140" s="200"/>
      <c r="B140" s="197">
        <v>152</v>
      </c>
      <c r="C140" s="198" t="s">
        <v>163</v>
      </c>
      <c r="D140" s="199">
        <v>6312460</v>
      </c>
      <c r="E140" s="195">
        <f t="shared" si="4"/>
        <v>4.1562862020274739E-2</v>
      </c>
      <c r="F140" s="175"/>
      <c r="G140" s="200"/>
      <c r="H140" s="201">
        <v>144</v>
      </c>
      <c r="I140" s="227" t="s">
        <v>195</v>
      </c>
      <c r="J140" s="199">
        <v>858879</v>
      </c>
      <c r="K140" s="195">
        <f t="shared" si="5"/>
        <v>1.1726029005587342E-2</v>
      </c>
    </row>
    <row r="141" spans="1:11" ht="18.75" customHeight="1" x14ac:dyDescent="0.4">
      <c r="A141" s="200"/>
      <c r="B141" s="197">
        <v>153</v>
      </c>
      <c r="C141" s="198" t="s">
        <v>164</v>
      </c>
      <c r="D141" s="199">
        <v>62396355</v>
      </c>
      <c r="E141" s="195">
        <f t="shared" si="4"/>
        <v>0.41083366760867868</v>
      </c>
      <c r="F141" s="175"/>
      <c r="G141" s="200"/>
      <c r="H141" s="201">
        <v>145</v>
      </c>
      <c r="I141" s="227" t="s">
        <v>341</v>
      </c>
      <c r="J141" s="199">
        <v>1259</v>
      </c>
      <c r="K141" s="195">
        <f t="shared" si="5"/>
        <v>1.718876642464708E-5</v>
      </c>
    </row>
    <row r="142" spans="1:11" ht="18.75" customHeight="1" x14ac:dyDescent="0.4">
      <c r="A142" s="200"/>
      <c r="B142" s="197">
        <v>154</v>
      </c>
      <c r="C142" s="198" t="s">
        <v>165</v>
      </c>
      <c r="D142" s="199">
        <v>707590</v>
      </c>
      <c r="E142" s="195">
        <f t="shared" si="4"/>
        <v>4.6589547556620085E-3</v>
      </c>
      <c r="F142" s="175"/>
      <c r="G142" s="200"/>
      <c r="H142" s="201">
        <v>147</v>
      </c>
      <c r="I142" s="227" t="s">
        <v>198</v>
      </c>
      <c r="J142" s="199">
        <v>270342246</v>
      </c>
      <c r="K142" s="195">
        <f t="shared" si="5"/>
        <v>3.6909052591012568</v>
      </c>
    </row>
    <row r="143" spans="1:11" ht="18.75" customHeight="1" thickBot="1" x14ac:dyDescent="0.45">
      <c r="A143" s="200"/>
      <c r="B143" s="197">
        <v>155</v>
      </c>
      <c r="C143" s="198" t="s">
        <v>166</v>
      </c>
      <c r="D143" s="199">
        <v>1998490</v>
      </c>
      <c r="E143" s="195">
        <f t="shared" si="4"/>
        <v>1.3158572746425144E-2</v>
      </c>
      <c r="F143" s="175"/>
      <c r="G143" s="215" t="s">
        <v>201</v>
      </c>
      <c r="H143" s="233" t="s">
        <v>202</v>
      </c>
      <c r="I143" s="213"/>
      <c r="J143" s="214">
        <f>SUM(J133:J142)</f>
        <v>757778388</v>
      </c>
      <c r="K143" s="218">
        <f t="shared" si="5"/>
        <v>10.345731304986172</v>
      </c>
    </row>
    <row r="144" spans="1:11" ht="18.75" customHeight="1" x14ac:dyDescent="0.4">
      <c r="A144" s="200"/>
      <c r="B144" s="197">
        <v>156</v>
      </c>
      <c r="C144" s="198" t="s">
        <v>167</v>
      </c>
      <c r="D144" s="199">
        <v>15875124</v>
      </c>
      <c r="E144" s="195">
        <f t="shared" si="4"/>
        <v>0.10452590406382804</v>
      </c>
      <c r="F144" s="175"/>
      <c r="G144" s="200" t="s">
        <v>203</v>
      </c>
      <c r="H144" s="236">
        <v>501</v>
      </c>
      <c r="I144" s="220" t="s">
        <v>204</v>
      </c>
      <c r="J144" s="226">
        <v>2838341</v>
      </c>
      <c r="K144" s="222">
        <f t="shared" si="5"/>
        <v>3.8751056777203516E-2</v>
      </c>
    </row>
    <row r="145" spans="1:11" ht="18.75" customHeight="1" x14ac:dyDescent="0.4">
      <c r="A145" s="200"/>
      <c r="B145" s="197">
        <v>157</v>
      </c>
      <c r="C145" s="198" t="s">
        <v>339</v>
      </c>
      <c r="D145" s="199">
        <v>44187268</v>
      </c>
      <c r="E145" s="195">
        <f t="shared" si="4"/>
        <v>0.29094035018628256</v>
      </c>
      <c r="F145" s="175"/>
      <c r="G145" s="200"/>
      <c r="H145" s="236">
        <v>502</v>
      </c>
      <c r="I145" s="258" t="s">
        <v>205</v>
      </c>
      <c r="J145" s="226">
        <v>13477</v>
      </c>
      <c r="K145" s="222">
        <f t="shared" si="5"/>
        <v>1.8399762121125397E-4</v>
      </c>
    </row>
    <row r="146" spans="1:11" ht="18.75" customHeight="1" x14ac:dyDescent="0.4">
      <c r="A146" s="200"/>
      <c r="B146" s="197">
        <v>223</v>
      </c>
      <c r="C146" s="198" t="s">
        <v>169</v>
      </c>
      <c r="D146" s="199">
        <v>200414886</v>
      </c>
      <c r="E146" s="195">
        <f t="shared" si="4"/>
        <v>1.3195832137751513</v>
      </c>
      <c r="F146" s="175"/>
      <c r="G146" s="200"/>
      <c r="H146" s="201">
        <v>504</v>
      </c>
      <c r="I146" s="227" t="s">
        <v>207</v>
      </c>
      <c r="J146" s="199">
        <v>299928</v>
      </c>
      <c r="K146" s="222">
        <f t="shared" si="5"/>
        <v>4.0948310851561158E-3</v>
      </c>
    </row>
    <row r="147" spans="1:11" ht="18.75" customHeight="1" x14ac:dyDescent="0.4">
      <c r="A147" s="200"/>
      <c r="B147" s="197">
        <v>224</v>
      </c>
      <c r="C147" s="198" t="s">
        <v>170</v>
      </c>
      <c r="D147" s="199">
        <v>18047300</v>
      </c>
      <c r="E147" s="195">
        <f t="shared" si="4"/>
        <v>0.11882807015624723</v>
      </c>
      <c r="F147" s="175"/>
      <c r="G147" s="200"/>
      <c r="H147" s="201">
        <v>505</v>
      </c>
      <c r="I147" s="227" t="s">
        <v>342</v>
      </c>
      <c r="J147" s="199">
        <v>17621</v>
      </c>
      <c r="K147" s="222">
        <f t="shared" si="5"/>
        <v>2.4057446637705022E-4</v>
      </c>
    </row>
    <row r="148" spans="1:11" ht="18.75" customHeight="1" x14ac:dyDescent="0.4">
      <c r="A148" s="200"/>
      <c r="B148" s="197">
        <v>227</v>
      </c>
      <c r="C148" s="198" t="s">
        <v>171</v>
      </c>
      <c r="D148" s="199">
        <v>42266642</v>
      </c>
      <c r="E148" s="195">
        <f t="shared" si="4"/>
        <v>0.27829445406487313</v>
      </c>
      <c r="F148" s="175"/>
      <c r="G148" s="200"/>
      <c r="H148" s="201">
        <v>506</v>
      </c>
      <c r="I148" s="227" t="s">
        <v>209</v>
      </c>
      <c r="J148" s="199">
        <v>1597123</v>
      </c>
      <c r="K148" s="222">
        <f t="shared" si="5"/>
        <v>2.1805062905823371E-2</v>
      </c>
    </row>
    <row r="149" spans="1:11" ht="18.75" customHeight="1" x14ac:dyDescent="0.4">
      <c r="A149" s="200"/>
      <c r="B149" s="197">
        <v>229</v>
      </c>
      <c r="C149" s="198" t="s">
        <v>172</v>
      </c>
      <c r="D149" s="199">
        <v>22100</v>
      </c>
      <c r="E149" s="195">
        <f t="shared" si="4"/>
        <v>1.4551209047630745E-4</v>
      </c>
      <c r="F149" s="175"/>
      <c r="G149" s="200"/>
      <c r="H149" s="201">
        <v>507</v>
      </c>
      <c r="I149" s="227" t="s">
        <v>210</v>
      </c>
      <c r="J149" s="199">
        <v>637243</v>
      </c>
      <c r="K149" s="222">
        <f t="shared" si="5"/>
        <v>8.7000961737421622E-3</v>
      </c>
    </row>
    <row r="150" spans="1:11" ht="18.75" customHeight="1" x14ac:dyDescent="0.4">
      <c r="A150" s="200"/>
      <c r="B150" s="197">
        <v>231</v>
      </c>
      <c r="C150" s="198" t="s">
        <v>173</v>
      </c>
      <c r="D150" s="199">
        <v>34964438</v>
      </c>
      <c r="E150" s="195">
        <f t="shared" si="4"/>
        <v>0.23021486270177566</v>
      </c>
      <c r="F150" s="175"/>
      <c r="G150" s="200"/>
      <c r="H150" s="201">
        <v>509</v>
      </c>
      <c r="I150" s="227" t="s">
        <v>212</v>
      </c>
      <c r="J150" s="199">
        <v>392953</v>
      </c>
      <c r="K150" s="222">
        <f t="shared" si="5"/>
        <v>5.3648747679621491E-3</v>
      </c>
    </row>
    <row r="151" spans="1:11" ht="18.75" customHeight="1" x14ac:dyDescent="0.4">
      <c r="A151" s="200"/>
      <c r="B151" s="197">
        <v>232</v>
      </c>
      <c r="C151" s="198" t="s">
        <v>174</v>
      </c>
      <c r="D151" s="199">
        <v>1975034</v>
      </c>
      <c r="E151" s="195">
        <f t="shared" si="4"/>
        <v>1.300413240279563E-2</v>
      </c>
      <c r="F151" s="175"/>
      <c r="G151" s="200"/>
      <c r="H151" s="201">
        <v>510</v>
      </c>
      <c r="I151" s="227" t="s">
        <v>213</v>
      </c>
      <c r="J151" s="199">
        <v>2406352</v>
      </c>
      <c r="K151" s="195">
        <f t="shared" si="5"/>
        <v>3.2853234681082095E-2</v>
      </c>
    </row>
    <row r="152" spans="1:11" ht="18.75" customHeight="1" x14ac:dyDescent="0.4">
      <c r="A152" s="229"/>
      <c r="B152" s="197">
        <v>235</v>
      </c>
      <c r="C152" s="198" t="s">
        <v>175</v>
      </c>
      <c r="D152" s="199">
        <v>23897651</v>
      </c>
      <c r="E152" s="195">
        <f t="shared" si="4"/>
        <v>0.15734828753317734</v>
      </c>
      <c r="F152" s="175"/>
      <c r="G152" s="200"/>
      <c r="H152" s="201">
        <v>513</v>
      </c>
      <c r="I152" s="227" t="s">
        <v>216</v>
      </c>
      <c r="J152" s="199">
        <v>659877</v>
      </c>
      <c r="K152" s="195">
        <f t="shared" si="5"/>
        <v>9.0091116934049587E-3</v>
      </c>
    </row>
    <row r="153" spans="1:11" ht="18.75" customHeight="1" x14ac:dyDescent="0.4">
      <c r="A153" s="229"/>
      <c r="B153" s="197">
        <v>236</v>
      </c>
      <c r="C153" s="198" t="s">
        <v>176</v>
      </c>
      <c r="D153" s="199">
        <v>594685</v>
      </c>
      <c r="E153" s="195">
        <f t="shared" si="4"/>
        <v>3.9155591640227553E-3</v>
      </c>
      <c r="F153" s="175"/>
      <c r="G153" s="200"/>
      <c r="H153" s="201">
        <v>514</v>
      </c>
      <c r="I153" s="227" t="s">
        <v>343</v>
      </c>
      <c r="J153" s="199">
        <v>341</v>
      </c>
      <c r="K153" s="195">
        <f t="shared" si="5"/>
        <v>4.6555753382086217E-6</v>
      </c>
    </row>
    <row r="154" spans="1:11" ht="18.75" customHeight="1" x14ac:dyDescent="0.4">
      <c r="A154" s="200"/>
      <c r="B154" s="197">
        <v>237</v>
      </c>
      <c r="C154" s="198" t="s">
        <v>177</v>
      </c>
      <c r="D154" s="199">
        <v>1035664</v>
      </c>
      <c r="E154" s="195">
        <f t="shared" si="4"/>
        <v>6.8190784466540498E-3</v>
      </c>
      <c r="F154" s="175"/>
      <c r="G154" s="200"/>
      <c r="H154" s="201">
        <v>516</v>
      </c>
      <c r="I154" s="227" t="s">
        <v>219</v>
      </c>
      <c r="J154" s="199">
        <v>87803</v>
      </c>
      <c r="K154" s="195">
        <f t="shared" si="5"/>
        <v>1.1987492123775121E-3</v>
      </c>
    </row>
    <row r="155" spans="1:11" ht="18.75" customHeight="1" x14ac:dyDescent="0.4">
      <c r="A155" s="229"/>
      <c r="B155" s="197">
        <v>238</v>
      </c>
      <c r="C155" s="198" t="s">
        <v>178</v>
      </c>
      <c r="D155" s="199">
        <v>46914162</v>
      </c>
      <c r="E155" s="195">
        <f t="shared" si="4"/>
        <v>0.30889492242371697</v>
      </c>
      <c r="F155" s="175"/>
      <c r="G155" s="200"/>
      <c r="H155" s="201">
        <v>517</v>
      </c>
      <c r="I155" s="227" t="s">
        <v>220</v>
      </c>
      <c r="J155" s="199">
        <v>2418597</v>
      </c>
      <c r="K155" s="195">
        <f t="shared" si="5"/>
        <v>3.3020412159135946E-2</v>
      </c>
    </row>
    <row r="156" spans="1:11" ht="18.75" customHeight="1" x14ac:dyDescent="0.4">
      <c r="A156" s="229"/>
      <c r="B156" s="197">
        <v>239</v>
      </c>
      <c r="C156" s="198" t="s">
        <v>179</v>
      </c>
      <c r="D156" s="199">
        <v>136252</v>
      </c>
      <c r="E156" s="195">
        <f t="shared" si="4"/>
        <v>8.9711825120261744E-4</v>
      </c>
      <c r="F156" s="175"/>
      <c r="G156" s="200"/>
      <c r="H156" s="240">
        <v>518</v>
      </c>
      <c r="I156" s="247" t="s">
        <v>221</v>
      </c>
      <c r="J156" s="199">
        <v>1524848</v>
      </c>
      <c r="K156" s="195">
        <f t="shared" si="5"/>
        <v>2.0818313030254373E-2</v>
      </c>
    </row>
    <row r="157" spans="1:11" ht="18.75" customHeight="1" x14ac:dyDescent="0.4">
      <c r="A157" s="229"/>
      <c r="B157" s="197">
        <v>240</v>
      </c>
      <c r="C157" s="259" t="s">
        <v>180</v>
      </c>
      <c r="D157" s="199">
        <v>69215</v>
      </c>
      <c r="E157" s="195">
        <f t="shared" si="4"/>
        <v>4.5572938200532222E-4</v>
      </c>
      <c r="F157" s="175"/>
      <c r="G157" s="200"/>
      <c r="H157" s="201">
        <v>520</v>
      </c>
      <c r="I157" s="247" t="s">
        <v>223</v>
      </c>
      <c r="J157" s="199">
        <v>298429</v>
      </c>
      <c r="K157" s="195">
        <f t="shared" si="5"/>
        <v>4.0743656674670408E-3</v>
      </c>
    </row>
    <row r="158" spans="1:11" ht="18.75" customHeight="1" x14ac:dyDescent="0.4">
      <c r="A158" s="229"/>
      <c r="B158" s="197">
        <v>245</v>
      </c>
      <c r="C158" s="198" t="s">
        <v>181</v>
      </c>
      <c r="D158" s="199">
        <v>88267495</v>
      </c>
      <c r="E158" s="195">
        <f t="shared" si="4"/>
        <v>0.58117591486683329</v>
      </c>
      <c r="F158" s="175"/>
      <c r="G158" s="200"/>
      <c r="H158" s="201">
        <v>521</v>
      </c>
      <c r="I158" s="227" t="s">
        <v>224</v>
      </c>
      <c r="J158" s="199">
        <v>3054279</v>
      </c>
      <c r="K158" s="195">
        <f t="shared" si="5"/>
        <v>4.1699196446945731E-2</v>
      </c>
    </row>
    <row r="159" spans="1:11" ht="18.75" customHeight="1" x14ac:dyDescent="0.4">
      <c r="A159" s="229"/>
      <c r="B159" s="197">
        <v>246</v>
      </c>
      <c r="C159" s="198" t="s">
        <v>182</v>
      </c>
      <c r="D159" s="199">
        <v>1388331</v>
      </c>
      <c r="E159" s="195">
        <f t="shared" si="4"/>
        <v>9.1411287820390222E-3</v>
      </c>
      <c r="F159" s="175"/>
      <c r="G159" s="200"/>
      <c r="H159" s="201">
        <v>524</v>
      </c>
      <c r="I159" s="227" t="s">
        <v>227</v>
      </c>
      <c r="J159" s="199">
        <v>23267167</v>
      </c>
      <c r="K159" s="195">
        <f t="shared" si="5"/>
        <v>0.31765996737589886</v>
      </c>
    </row>
    <row r="160" spans="1:11" ht="18.75" customHeight="1" x14ac:dyDescent="0.4">
      <c r="A160" s="229"/>
      <c r="B160" s="206"/>
      <c r="C160" s="255" t="s">
        <v>155</v>
      </c>
      <c r="D160" s="208">
        <f>D146+D148+D150+D151+D152+D153+D154+D158+D159</f>
        <v>394804826</v>
      </c>
      <c r="E160" s="205">
        <f t="shared" si="4"/>
        <v>2.5994966317373223</v>
      </c>
      <c r="F160" s="175"/>
      <c r="G160" s="200"/>
      <c r="H160" s="201">
        <v>526</v>
      </c>
      <c r="I160" s="247" t="s">
        <v>229</v>
      </c>
      <c r="J160" s="199">
        <v>6825</v>
      </c>
      <c r="K160" s="195">
        <f t="shared" si="5"/>
        <v>9.3179770332181368E-5</v>
      </c>
    </row>
    <row r="161" spans="1:11" ht="18.75" customHeight="1" x14ac:dyDescent="0.4">
      <c r="A161" s="229"/>
      <c r="B161" s="206"/>
      <c r="C161" s="207" t="s">
        <v>183</v>
      </c>
      <c r="D161" s="208">
        <f>D162-D160</f>
        <v>197325490</v>
      </c>
      <c r="E161" s="205">
        <f t="shared" si="4"/>
        <v>1.2992418350299413</v>
      </c>
      <c r="F161" s="175"/>
      <c r="G161" s="200"/>
      <c r="H161" s="201">
        <v>527</v>
      </c>
      <c r="I161" s="227" t="s">
        <v>230</v>
      </c>
      <c r="J161" s="199">
        <v>722390</v>
      </c>
      <c r="K161" s="195">
        <f t="shared" si="5"/>
        <v>9.8625837787933331E-3</v>
      </c>
    </row>
    <row r="162" spans="1:11" ht="18.75" customHeight="1" thickBot="1" x14ac:dyDescent="0.45">
      <c r="A162" s="215" t="s">
        <v>344</v>
      </c>
      <c r="B162" s="212" t="s">
        <v>185</v>
      </c>
      <c r="C162" s="216"/>
      <c r="D162" s="217">
        <f>SUM(D138:D159)</f>
        <v>592130316</v>
      </c>
      <c r="E162" s="218">
        <f t="shared" si="4"/>
        <v>3.8987384667672633</v>
      </c>
      <c r="F162" s="175"/>
      <c r="G162" s="200"/>
      <c r="H162" s="201">
        <v>529</v>
      </c>
      <c r="I162" s="227" t="s">
        <v>232</v>
      </c>
      <c r="J162" s="199">
        <v>29943</v>
      </c>
      <c r="K162" s="195">
        <f t="shared" si="5"/>
        <v>4.0880320337824275E-4</v>
      </c>
    </row>
    <row r="163" spans="1:11" ht="18.75" customHeight="1" x14ac:dyDescent="0.4">
      <c r="A163" s="200" t="s">
        <v>186</v>
      </c>
      <c r="B163" s="219">
        <v>133</v>
      </c>
      <c r="C163" s="237" t="s">
        <v>187</v>
      </c>
      <c r="D163" s="226">
        <v>10885</v>
      </c>
      <c r="E163" s="195">
        <f t="shared" si="4"/>
        <v>7.166964275269713E-5</v>
      </c>
      <c r="F163" s="175"/>
      <c r="G163" s="200"/>
      <c r="H163" s="201">
        <v>531</v>
      </c>
      <c r="I163" s="227" t="s">
        <v>234</v>
      </c>
      <c r="J163" s="199">
        <v>502891</v>
      </c>
      <c r="K163" s="195">
        <f t="shared" si="5"/>
        <v>6.8658267959151673E-3</v>
      </c>
    </row>
    <row r="164" spans="1:11" ht="18.75" customHeight="1" x14ac:dyDescent="0.4">
      <c r="A164" s="200"/>
      <c r="B164" s="197">
        <v>134</v>
      </c>
      <c r="C164" s="198" t="s">
        <v>188</v>
      </c>
      <c r="D164" s="199">
        <v>86559066</v>
      </c>
      <c r="E164" s="195">
        <f t="shared" si="4"/>
        <v>0.56992717843152352</v>
      </c>
      <c r="F164" s="175"/>
      <c r="G164" s="200"/>
      <c r="H164" s="201">
        <v>532</v>
      </c>
      <c r="I164" s="227" t="s">
        <v>235</v>
      </c>
      <c r="J164" s="199">
        <v>383696</v>
      </c>
      <c r="K164" s="195">
        <f t="shared" si="5"/>
        <v>5.2384915981504264E-3</v>
      </c>
    </row>
    <row r="165" spans="1:11" ht="18.75" customHeight="1" x14ac:dyDescent="0.4">
      <c r="A165" s="200"/>
      <c r="B165" s="197">
        <v>135</v>
      </c>
      <c r="C165" s="198" t="s">
        <v>189</v>
      </c>
      <c r="D165" s="199">
        <v>54918965</v>
      </c>
      <c r="E165" s="195">
        <f t="shared" si="4"/>
        <v>0.36160060651335574</v>
      </c>
      <c r="F165" s="175"/>
      <c r="G165" s="200"/>
      <c r="H165" s="201">
        <v>533</v>
      </c>
      <c r="I165" s="227" t="s">
        <v>236</v>
      </c>
      <c r="J165" s="199">
        <v>132157</v>
      </c>
      <c r="K165" s="195">
        <f t="shared" si="5"/>
        <v>1.8043016714710759E-3</v>
      </c>
    </row>
    <row r="166" spans="1:11" ht="18.75" customHeight="1" x14ac:dyDescent="0.4">
      <c r="A166" s="200"/>
      <c r="B166" s="197">
        <v>137</v>
      </c>
      <c r="C166" s="198" t="s">
        <v>190</v>
      </c>
      <c r="D166" s="199">
        <v>399185538</v>
      </c>
      <c r="E166" s="195">
        <f t="shared" si="4"/>
        <v>2.6283403675244106</v>
      </c>
      <c r="F166" s="175"/>
      <c r="G166" s="200"/>
      <c r="H166" s="201">
        <v>535</v>
      </c>
      <c r="I166" s="220" t="s">
        <v>238</v>
      </c>
      <c r="J166" s="199">
        <v>216273</v>
      </c>
      <c r="K166" s="195">
        <f t="shared" si="5"/>
        <v>2.9527133287988077E-3</v>
      </c>
    </row>
    <row r="167" spans="1:11" ht="18.75" customHeight="1" x14ac:dyDescent="0.4">
      <c r="A167" s="200"/>
      <c r="B167" s="197">
        <v>138</v>
      </c>
      <c r="C167" s="198" t="s">
        <v>191</v>
      </c>
      <c r="D167" s="199">
        <v>193547693</v>
      </c>
      <c r="E167" s="195">
        <f t="shared" si="4"/>
        <v>1.2743678468459991</v>
      </c>
      <c r="F167" s="175"/>
      <c r="G167" s="200"/>
      <c r="H167" s="201">
        <v>538</v>
      </c>
      <c r="I167" s="227" t="s">
        <v>241</v>
      </c>
      <c r="J167" s="199">
        <v>1169481</v>
      </c>
      <c r="K167" s="195">
        <f t="shared" si="5"/>
        <v>1.5966589155728909E-2</v>
      </c>
    </row>
    <row r="168" spans="1:11" ht="18.75" customHeight="1" x14ac:dyDescent="0.4">
      <c r="A168" s="200"/>
      <c r="B168" s="197">
        <v>140</v>
      </c>
      <c r="C168" s="198" t="s">
        <v>192</v>
      </c>
      <c r="D168" s="199">
        <v>112490765</v>
      </c>
      <c r="E168" s="195">
        <f t="shared" si="4"/>
        <v>0.74066816173887062</v>
      </c>
      <c r="F168" s="175"/>
      <c r="G168" s="200"/>
      <c r="H168" s="201">
        <v>541</v>
      </c>
      <c r="I168" s="227" t="s">
        <v>244</v>
      </c>
      <c r="J168" s="199">
        <v>162899</v>
      </c>
      <c r="K168" s="195">
        <f t="shared" si="5"/>
        <v>2.2240133930171448E-3</v>
      </c>
    </row>
    <row r="169" spans="1:11" ht="18.75" customHeight="1" x14ac:dyDescent="0.4">
      <c r="A169" s="200"/>
      <c r="B169" s="197">
        <v>141</v>
      </c>
      <c r="C169" s="198" t="s">
        <v>193</v>
      </c>
      <c r="D169" s="199">
        <v>112000073</v>
      </c>
      <c r="E169" s="195">
        <f t="shared" si="4"/>
        <v>0.73743731926375744</v>
      </c>
      <c r="F169" s="175"/>
      <c r="G169" s="200"/>
      <c r="H169" s="201">
        <v>542</v>
      </c>
      <c r="I169" s="227" t="s">
        <v>245</v>
      </c>
      <c r="J169" s="199">
        <v>71827</v>
      </c>
      <c r="K169" s="195">
        <f t="shared" si="5"/>
        <v>9.8063345987539803E-4</v>
      </c>
    </row>
    <row r="170" spans="1:11" ht="18.75" customHeight="1" x14ac:dyDescent="0.4">
      <c r="A170" s="200"/>
      <c r="B170" s="197">
        <v>143</v>
      </c>
      <c r="C170" s="198" t="s">
        <v>194</v>
      </c>
      <c r="D170" s="199">
        <v>67415003</v>
      </c>
      <c r="E170" s="195">
        <f t="shared" si="4"/>
        <v>0.4438777382803864</v>
      </c>
      <c r="F170" s="175"/>
      <c r="G170" s="200"/>
      <c r="H170" s="201">
        <v>543</v>
      </c>
      <c r="I170" s="227" t="s">
        <v>246</v>
      </c>
      <c r="J170" s="199">
        <v>5216868</v>
      </c>
      <c r="K170" s="195">
        <f t="shared" si="5"/>
        <v>7.1224404702315947E-2</v>
      </c>
    </row>
    <row r="171" spans="1:11" ht="18.75" customHeight="1" x14ac:dyDescent="0.4">
      <c r="A171" s="200"/>
      <c r="B171" s="197">
        <v>144</v>
      </c>
      <c r="C171" s="198" t="s">
        <v>195</v>
      </c>
      <c r="D171" s="199">
        <v>50896702</v>
      </c>
      <c r="E171" s="195">
        <f t="shared" si="4"/>
        <v>0.33511699123844607</v>
      </c>
      <c r="F171" s="175"/>
      <c r="G171" s="200"/>
      <c r="H171" s="201">
        <v>545</v>
      </c>
      <c r="I171" s="227" t="s">
        <v>248</v>
      </c>
      <c r="J171" s="199">
        <v>10131153</v>
      </c>
      <c r="K171" s="195">
        <f t="shared" si="5"/>
        <v>0.13831773036486306</v>
      </c>
    </row>
    <row r="172" spans="1:11" ht="18.75" customHeight="1" x14ac:dyDescent="0.4">
      <c r="A172" s="200"/>
      <c r="B172" s="197">
        <v>145</v>
      </c>
      <c r="C172" s="198" t="s">
        <v>196</v>
      </c>
      <c r="D172" s="199">
        <v>138102</v>
      </c>
      <c r="E172" s="195">
        <f t="shared" si="4"/>
        <v>9.092991275547064E-4</v>
      </c>
      <c r="F172" s="175"/>
      <c r="G172" s="200"/>
      <c r="H172" s="201">
        <v>546</v>
      </c>
      <c r="I172" s="227" t="s">
        <v>249</v>
      </c>
      <c r="J172" s="199">
        <v>20450371</v>
      </c>
      <c r="K172" s="195">
        <f t="shared" si="5"/>
        <v>0.27920305831324571</v>
      </c>
    </row>
    <row r="173" spans="1:11" ht="18.75" customHeight="1" x14ac:dyDescent="0.4">
      <c r="A173" s="200"/>
      <c r="B173" s="197">
        <v>146</v>
      </c>
      <c r="C173" s="198" t="s">
        <v>197</v>
      </c>
      <c r="D173" s="199">
        <v>28848811</v>
      </c>
      <c r="E173" s="195">
        <f t="shared" si="4"/>
        <v>0.18994799983556079</v>
      </c>
      <c r="F173" s="175"/>
      <c r="G173" s="200"/>
      <c r="H173" s="201">
        <v>548</v>
      </c>
      <c r="I173" s="227" t="s">
        <v>251</v>
      </c>
      <c r="J173" s="199">
        <v>435</v>
      </c>
      <c r="K173" s="195">
        <f t="shared" si="5"/>
        <v>5.9389304167763949E-6</v>
      </c>
    </row>
    <row r="174" spans="1:11" ht="18.75" customHeight="1" x14ac:dyDescent="0.4">
      <c r="A174" s="200"/>
      <c r="B174" s="197">
        <v>147</v>
      </c>
      <c r="C174" s="198" t="s">
        <v>198</v>
      </c>
      <c r="D174" s="199">
        <v>370912701</v>
      </c>
      <c r="E174" s="195">
        <f t="shared" si="4"/>
        <v>2.4421847288110214</v>
      </c>
      <c r="F174" s="175"/>
      <c r="G174" s="200"/>
      <c r="H174" s="201">
        <v>549</v>
      </c>
      <c r="I174" s="227" t="s">
        <v>345</v>
      </c>
      <c r="J174" s="199">
        <v>865930</v>
      </c>
      <c r="K174" s="195">
        <f t="shared" si="5"/>
        <v>1.1822294289193526E-2</v>
      </c>
    </row>
    <row r="175" spans="1:11" ht="18.75" customHeight="1" x14ac:dyDescent="0.4">
      <c r="A175" s="200"/>
      <c r="B175" s="197">
        <v>149</v>
      </c>
      <c r="C175" s="198" t="s">
        <v>199</v>
      </c>
      <c r="D175" s="199">
        <v>32064817</v>
      </c>
      <c r="E175" s="195">
        <f t="shared" si="4"/>
        <v>0.2111230114212779</v>
      </c>
      <c r="F175" s="175"/>
      <c r="G175" s="200"/>
      <c r="H175" s="201">
        <v>550</v>
      </c>
      <c r="I175" s="227" t="s">
        <v>253</v>
      </c>
      <c r="J175" s="199">
        <v>20872</v>
      </c>
      <c r="K175" s="195">
        <f t="shared" si="5"/>
        <v>2.8495943829645267E-4</v>
      </c>
    </row>
    <row r="176" spans="1:11" ht="18.75" customHeight="1" x14ac:dyDescent="0.4">
      <c r="A176" s="200"/>
      <c r="B176" s="260">
        <v>158</v>
      </c>
      <c r="C176" s="261" t="s">
        <v>200</v>
      </c>
      <c r="D176" s="199">
        <v>166767</v>
      </c>
      <c r="E176" s="195">
        <f t="shared" si="4"/>
        <v>1.0980368684372112E-3</v>
      </c>
      <c r="F176" s="175"/>
      <c r="G176" s="200"/>
      <c r="H176" s="201">
        <v>551</v>
      </c>
      <c r="I176" s="227" t="s">
        <v>254</v>
      </c>
      <c r="J176" s="199">
        <v>22601055</v>
      </c>
      <c r="K176" s="195">
        <f t="shared" si="5"/>
        <v>0.30856573101318674</v>
      </c>
    </row>
    <row r="177" spans="1:11" ht="18.75" customHeight="1" thickBot="1" x14ac:dyDescent="0.45">
      <c r="A177" s="256" t="s">
        <v>346</v>
      </c>
      <c r="B177" s="257" t="s">
        <v>202</v>
      </c>
      <c r="C177" s="216"/>
      <c r="D177" s="217">
        <f>SUM(D163:D176)</f>
        <v>1509155888</v>
      </c>
      <c r="E177" s="218">
        <f t="shared" si="4"/>
        <v>9.9366709555433541</v>
      </c>
      <c r="F177" s="175"/>
      <c r="G177" s="200"/>
      <c r="H177" s="201">
        <v>553</v>
      </c>
      <c r="I177" s="227" t="s">
        <v>256</v>
      </c>
      <c r="J177" s="199">
        <v>1715590</v>
      </c>
      <c r="K177" s="195">
        <f t="shared" si="5"/>
        <v>2.3422458928086014E-2</v>
      </c>
    </row>
    <row r="178" spans="1:11" ht="18.75" customHeight="1" x14ac:dyDescent="0.4">
      <c r="A178" s="223" t="s">
        <v>203</v>
      </c>
      <c r="B178" s="224">
        <v>501</v>
      </c>
      <c r="C178" s="237" t="s">
        <v>204</v>
      </c>
      <c r="D178" s="226">
        <v>6599575</v>
      </c>
      <c r="E178" s="222">
        <f t="shared" si="4"/>
        <v>4.3453301108831527E-2</v>
      </c>
      <c r="F178" s="175"/>
      <c r="G178" s="200"/>
      <c r="H178" s="201">
        <v>554</v>
      </c>
      <c r="I178" s="227" t="s">
        <v>257</v>
      </c>
      <c r="J178" s="199">
        <v>349391</v>
      </c>
      <c r="K178" s="195">
        <f t="shared" si="5"/>
        <v>4.7701352580411987E-3</v>
      </c>
    </row>
    <row r="179" spans="1:11" ht="18.75" customHeight="1" x14ac:dyDescent="0.4">
      <c r="A179" s="200"/>
      <c r="B179" s="197">
        <v>503</v>
      </c>
      <c r="C179" s="198" t="s">
        <v>206</v>
      </c>
      <c r="D179" s="199">
        <v>1170090</v>
      </c>
      <c r="E179" s="222">
        <f t="shared" si="4"/>
        <v>7.7041738436842795E-3</v>
      </c>
      <c r="F179" s="175"/>
      <c r="G179" s="200"/>
      <c r="H179" s="197">
        <v>556</v>
      </c>
      <c r="I179" s="227" t="s">
        <v>347</v>
      </c>
      <c r="J179" s="199">
        <v>2258</v>
      </c>
      <c r="K179" s="195">
        <f t="shared" si="5"/>
        <v>3.0827827312830115E-5</v>
      </c>
    </row>
    <row r="180" spans="1:11" ht="18.75" customHeight="1" thickBot="1" x14ac:dyDescent="0.45">
      <c r="A180" s="200"/>
      <c r="B180" s="197">
        <v>504</v>
      </c>
      <c r="C180" s="198" t="s">
        <v>207</v>
      </c>
      <c r="D180" s="199">
        <v>5007780</v>
      </c>
      <c r="E180" s="195">
        <f t="shared" si="4"/>
        <v>3.2972512961332259E-2</v>
      </c>
      <c r="F180" s="175"/>
      <c r="G180" s="211" t="s">
        <v>263</v>
      </c>
      <c r="H180" s="262" t="s">
        <v>264</v>
      </c>
      <c r="I180" s="263"/>
      <c r="J180" s="264">
        <f>SUM(J144:J179)</f>
        <v>104266684</v>
      </c>
      <c r="K180" s="265">
        <f t="shared" si="5"/>
        <v>1.4235231748597992</v>
      </c>
    </row>
    <row r="181" spans="1:11" ht="18.75" customHeight="1" x14ac:dyDescent="0.4">
      <c r="A181" s="200"/>
      <c r="B181" s="197">
        <v>505</v>
      </c>
      <c r="C181" s="198" t="s">
        <v>208</v>
      </c>
      <c r="D181" s="199">
        <v>4355697</v>
      </c>
      <c r="E181" s="195">
        <f t="shared" si="4"/>
        <v>2.8679030586035336E-2</v>
      </c>
      <c r="F181" s="175"/>
      <c r="G181" s="175"/>
      <c r="H181" s="176"/>
      <c r="I181" s="175"/>
      <c r="J181" s="175"/>
      <c r="K181" s="175"/>
    </row>
    <row r="182" spans="1:11" ht="18.75" customHeight="1" x14ac:dyDescent="0.4">
      <c r="A182" s="200"/>
      <c r="B182" s="197">
        <v>506</v>
      </c>
      <c r="C182" s="198" t="s">
        <v>209</v>
      </c>
      <c r="D182" s="199">
        <v>14844145</v>
      </c>
      <c r="E182" s="195">
        <f t="shared" si="4"/>
        <v>9.7737672863503475E-2</v>
      </c>
      <c r="F182" s="175"/>
      <c r="G182" s="172"/>
      <c r="H182" s="266"/>
      <c r="I182" s="172"/>
      <c r="J182" s="267"/>
      <c r="K182" s="268"/>
    </row>
    <row r="183" spans="1:11" ht="18.75" customHeight="1" x14ac:dyDescent="0.4">
      <c r="A183" s="200"/>
      <c r="B183" s="197">
        <v>507</v>
      </c>
      <c r="C183" s="198" t="s">
        <v>210</v>
      </c>
      <c r="D183" s="199">
        <v>3204933</v>
      </c>
      <c r="E183" s="195">
        <f t="shared" si="4"/>
        <v>2.1102104102556717E-2</v>
      </c>
      <c r="F183" s="175"/>
      <c r="G183" s="172"/>
      <c r="H183" s="176"/>
      <c r="I183" s="175"/>
      <c r="J183" s="269"/>
      <c r="K183" s="268"/>
    </row>
    <row r="184" spans="1:11" ht="18.75" customHeight="1" x14ac:dyDescent="0.4">
      <c r="A184" s="200"/>
      <c r="B184" s="197">
        <v>508</v>
      </c>
      <c r="C184" s="198" t="s">
        <v>348</v>
      </c>
      <c r="D184" s="199">
        <v>10398</v>
      </c>
      <c r="E184" s="195">
        <f t="shared" si="4"/>
        <v>6.8463109356228281E-5</v>
      </c>
      <c r="F184" s="175"/>
      <c r="G184" s="172"/>
      <c r="H184" s="176"/>
      <c r="I184" s="175"/>
      <c r="J184" s="269"/>
      <c r="K184" s="268"/>
    </row>
    <row r="185" spans="1:11" ht="18.75" customHeight="1" x14ac:dyDescent="0.4">
      <c r="A185" s="200"/>
      <c r="B185" s="197">
        <v>510</v>
      </c>
      <c r="C185" s="198" t="s">
        <v>213</v>
      </c>
      <c r="D185" s="199">
        <v>401488</v>
      </c>
      <c r="E185" s="195">
        <f t="shared" si="4"/>
        <v>2.6435003701878609E-3</v>
      </c>
      <c r="F185" s="175"/>
      <c r="G185" s="172"/>
      <c r="H185" s="266"/>
      <c r="I185" s="172"/>
      <c r="J185" s="267"/>
      <c r="K185" s="268"/>
    </row>
    <row r="186" spans="1:11" ht="18.75" customHeight="1" x14ac:dyDescent="0.4">
      <c r="A186" s="200"/>
      <c r="B186" s="197">
        <v>511</v>
      </c>
      <c r="C186" s="198" t="s">
        <v>214</v>
      </c>
      <c r="D186" s="199">
        <v>16430</v>
      </c>
      <c r="E186" s="195">
        <f t="shared" si="4"/>
        <v>1.0817935052152631E-4</v>
      </c>
      <c r="F186" s="175"/>
      <c r="G186" s="270"/>
      <c r="H186" s="8"/>
      <c r="I186" s="175"/>
      <c r="J186" s="269"/>
      <c r="K186" s="268"/>
    </row>
    <row r="187" spans="1:11" ht="18.75" customHeight="1" x14ac:dyDescent="0.4">
      <c r="A187" s="200"/>
      <c r="B187" s="197">
        <v>513</v>
      </c>
      <c r="C187" s="198" t="s">
        <v>216</v>
      </c>
      <c r="D187" s="199">
        <v>62263</v>
      </c>
      <c r="E187" s="195">
        <f t="shared" si="4"/>
        <v>4.099556239514177E-4</v>
      </c>
      <c r="F187" s="175"/>
      <c r="G187" s="270"/>
      <c r="H187" s="8"/>
      <c r="I187" s="175"/>
      <c r="J187" s="175"/>
      <c r="K187" s="175"/>
    </row>
    <row r="188" spans="1:11" ht="18.75" customHeight="1" x14ac:dyDescent="0.4">
      <c r="A188" s="200"/>
      <c r="B188" s="197">
        <v>514</v>
      </c>
      <c r="C188" s="198" t="s">
        <v>217</v>
      </c>
      <c r="D188" s="199">
        <v>11602</v>
      </c>
      <c r="E188" s="195">
        <f t="shared" si="4"/>
        <v>7.6390555371317611E-5</v>
      </c>
      <c r="F188" s="175"/>
      <c r="G188" s="270"/>
      <c r="H188" s="8"/>
      <c r="I188" s="175"/>
      <c r="J188" s="175"/>
      <c r="K188" s="175"/>
    </row>
    <row r="189" spans="1:11" ht="18.75" customHeight="1" x14ac:dyDescent="0.4">
      <c r="A189" s="200"/>
      <c r="B189" s="197">
        <v>515</v>
      </c>
      <c r="C189" s="198" t="s">
        <v>218</v>
      </c>
      <c r="D189" s="199">
        <v>1381679</v>
      </c>
      <c r="E189" s="195">
        <f t="shared" si="4"/>
        <v>9.0973303012314034E-3</v>
      </c>
      <c r="F189" s="175"/>
      <c r="G189" s="270"/>
      <c r="H189" s="8"/>
      <c r="I189" s="175"/>
      <c r="J189" s="175"/>
      <c r="K189" s="175"/>
    </row>
    <row r="190" spans="1:11" ht="18.75" customHeight="1" x14ac:dyDescent="0.4">
      <c r="A190" s="200"/>
      <c r="B190" s="197">
        <v>516</v>
      </c>
      <c r="C190" s="198" t="s">
        <v>219</v>
      </c>
      <c r="D190" s="199">
        <v>393456</v>
      </c>
      <c r="E190" s="195">
        <f t="shared" si="4"/>
        <v>2.5906156140473313E-3</v>
      </c>
      <c r="F190" s="175"/>
      <c r="G190" s="270"/>
      <c r="H190" s="8"/>
      <c r="I190" s="175"/>
      <c r="J190" s="175"/>
      <c r="K190" s="175"/>
    </row>
    <row r="191" spans="1:11" ht="18.75" customHeight="1" x14ac:dyDescent="0.4">
      <c r="A191" s="200"/>
      <c r="B191" s="197">
        <v>517</v>
      </c>
      <c r="C191" s="198" t="s">
        <v>220</v>
      </c>
      <c r="D191" s="199">
        <v>1772482</v>
      </c>
      <c r="E191" s="195">
        <f t="shared" si="4"/>
        <v>1.1670477880164091E-2</v>
      </c>
      <c r="F191" s="175"/>
      <c r="G191" s="270"/>
      <c r="H191" s="8"/>
      <c r="I191" s="175"/>
      <c r="J191" s="175"/>
      <c r="K191" s="175"/>
    </row>
    <row r="192" spans="1:11" ht="18.75" customHeight="1" x14ac:dyDescent="0.4">
      <c r="A192" s="200"/>
      <c r="B192" s="197">
        <v>518</v>
      </c>
      <c r="C192" s="198" t="s">
        <v>221</v>
      </c>
      <c r="D192" s="199">
        <v>25078</v>
      </c>
      <c r="E192" s="195">
        <f t="shared" si="4"/>
        <v>1.6512000927442708E-4</v>
      </c>
      <c r="F192" s="175"/>
      <c r="G192" s="270"/>
      <c r="H192" s="8"/>
      <c r="I192" s="175"/>
      <c r="J192" s="175"/>
      <c r="K192" s="175"/>
    </row>
    <row r="193" spans="1:11" ht="18.75" customHeight="1" x14ac:dyDescent="0.4">
      <c r="A193" s="200"/>
      <c r="B193" s="197">
        <v>519</v>
      </c>
      <c r="C193" s="198" t="s">
        <v>222</v>
      </c>
      <c r="D193" s="199">
        <v>1332356</v>
      </c>
      <c r="E193" s="195">
        <f t="shared" si="4"/>
        <v>8.7725749691697323E-3</v>
      </c>
      <c r="F193" s="175"/>
      <c r="G193" s="270"/>
      <c r="H193" s="8"/>
      <c r="I193" s="175"/>
      <c r="J193" s="175"/>
      <c r="K193" s="175"/>
    </row>
    <row r="194" spans="1:11" ht="18.75" customHeight="1" x14ac:dyDescent="0.4">
      <c r="A194" s="200"/>
      <c r="B194" s="197">
        <v>520</v>
      </c>
      <c r="C194" s="198" t="s">
        <v>223</v>
      </c>
      <c r="D194" s="199">
        <v>175751</v>
      </c>
      <c r="E194" s="195">
        <f t="shared" si="4"/>
        <v>1.1571898377059507E-3</v>
      </c>
      <c r="F194" s="175"/>
      <c r="G194" s="270"/>
      <c r="H194" s="8"/>
      <c r="I194" s="175"/>
      <c r="J194" s="175"/>
      <c r="K194" s="175"/>
    </row>
    <row r="195" spans="1:11" ht="18.75" customHeight="1" x14ac:dyDescent="0.4">
      <c r="A195" s="200"/>
      <c r="B195" s="197">
        <v>521</v>
      </c>
      <c r="C195" s="198" t="s">
        <v>224</v>
      </c>
      <c r="D195" s="199">
        <v>71784</v>
      </c>
      <c r="E195" s="195">
        <f t="shared" si="4"/>
        <v>4.7264433949100696E-4</v>
      </c>
      <c r="F195" s="175"/>
      <c r="G195" s="270"/>
      <c r="H195" s="8"/>
      <c r="I195" s="175"/>
      <c r="J195" s="175"/>
      <c r="K195" s="175"/>
    </row>
    <row r="196" spans="1:11" ht="18.75" customHeight="1" x14ac:dyDescent="0.4">
      <c r="A196" s="200"/>
      <c r="B196" s="197">
        <v>522</v>
      </c>
      <c r="C196" s="198" t="s">
        <v>225</v>
      </c>
      <c r="D196" s="199">
        <v>639523</v>
      </c>
      <c r="E196" s="195">
        <f t="shared" si="4"/>
        <v>4.2107841012524695E-3</v>
      </c>
      <c r="F196" s="175"/>
      <c r="G196" s="270"/>
      <c r="H196" s="8"/>
      <c r="I196" s="175"/>
      <c r="J196" s="175"/>
      <c r="K196" s="175"/>
    </row>
    <row r="197" spans="1:11" ht="18.75" customHeight="1" x14ac:dyDescent="0.4">
      <c r="A197" s="200"/>
      <c r="B197" s="197">
        <v>523</v>
      </c>
      <c r="C197" s="198" t="s">
        <v>226</v>
      </c>
      <c r="D197" s="199">
        <v>1338468</v>
      </c>
      <c r="E197" s="195">
        <f t="shared" si="4"/>
        <v>8.8128179509340404E-3</v>
      </c>
      <c r="F197" s="175"/>
      <c r="G197" s="270"/>
      <c r="H197" s="8"/>
      <c r="I197" s="175"/>
      <c r="J197" s="175"/>
      <c r="K197" s="175"/>
    </row>
    <row r="198" spans="1:11" ht="18.75" customHeight="1" x14ac:dyDescent="0.4">
      <c r="A198" s="200"/>
      <c r="B198" s="197">
        <v>524</v>
      </c>
      <c r="C198" s="198" t="s">
        <v>227</v>
      </c>
      <c r="D198" s="199">
        <v>9003938</v>
      </c>
      <c r="E198" s="195">
        <f t="shared" si="4"/>
        <v>5.9284246194527726E-2</v>
      </c>
      <c r="F198" s="175"/>
      <c r="G198" s="270"/>
      <c r="H198" s="8"/>
      <c r="I198" s="175"/>
      <c r="J198" s="175"/>
      <c r="K198" s="175"/>
    </row>
    <row r="199" spans="1:11" ht="18.75" customHeight="1" x14ac:dyDescent="0.4">
      <c r="A199" s="200"/>
      <c r="B199" s="197">
        <v>525</v>
      </c>
      <c r="C199" s="198" t="s">
        <v>228</v>
      </c>
      <c r="D199" s="199">
        <v>289938</v>
      </c>
      <c r="E199" s="195">
        <f t="shared" si="4"/>
        <v>1.9090264474443273E-3</v>
      </c>
      <c r="F199" s="175"/>
      <c r="G199" s="270"/>
      <c r="H199" s="8"/>
      <c r="I199" s="175"/>
      <c r="J199" s="175"/>
      <c r="K199" s="175"/>
    </row>
    <row r="200" spans="1:11" ht="18.75" customHeight="1" x14ac:dyDescent="0.4">
      <c r="A200" s="200"/>
      <c r="B200" s="197">
        <v>526</v>
      </c>
      <c r="C200" s="198" t="s">
        <v>229</v>
      </c>
      <c r="D200" s="199">
        <v>27253</v>
      </c>
      <c r="E200" s="195">
        <f t="shared" ref="E200:E229" si="6">D200/$D$6*100</f>
        <v>1.7944076930999126E-4</v>
      </c>
      <c r="F200" s="175"/>
      <c r="G200" s="270"/>
      <c r="H200" s="8"/>
      <c r="I200" s="175"/>
      <c r="J200" s="175"/>
      <c r="K200" s="175"/>
    </row>
    <row r="201" spans="1:11" ht="18.75" customHeight="1" x14ac:dyDescent="0.4">
      <c r="A201" s="200"/>
      <c r="B201" s="197">
        <v>527</v>
      </c>
      <c r="C201" s="198" t="s">
        <v>230</v>
      </c>
      <c r="D201" s="199">
        <v>344977</v>
      </c>
      <c r="E201" s="195">
        <f t="shared" si="6"/>
        <v>2.2714173953052091E-3</v>
      </c>
      <c r="F201" s="175"/>
      <c r="G201" s="270"/>
      <c r="H201" s="8"/>
      <c r="I201" s="175"/>
      <c r="J201" s="175"/>
      <c r="K201" s="175"/>
    </row>
    <row r="202" spans="1:11" ht="18.75" customHeight="1" x14ac:dyDescent="0.4">
      <c r="A202" s="200"/>
      <c r="B202" s="197">
        <v>528</v>
      </c>
      <c r="C202" s="198" t="s">
        <v>349</v>
      </c>
      <c r="D202" s="199">
        <v>15066</v>
      </c>
      <c r="E202" s="195">
        <f t="shared" si="6"/>
        <v>9.9198423308418477E-5</v>
      </c>
      <c r="F202" s="175"/>
      <c r="G202" s="270"/>
      <c r="H202" s="8"/>
      <c r="I202" s="175"/>
      <c r="J202" s="175"/>
      <c r="K202" s="175"/>
    </row>
    <row r="203" spans="1:11" ht="18.75" customHeight="1" x14ac:dyDescent="0.4">
      <c r="A203" s="200"/>
      <c r="B203" s="197">
        <v>530</v>
      </c>
      <c r="C203" s="198" t="s">
        <v>350</v>
      </c>
      <c r="D203" s="199">
        <v>955</v>
      </c>
      <c r="E203" s="195">
        <f t="shared" si="6"/>
        <v>6.2879659006730136E-6</v>
      </c>
      <c r="F203" s="175"/>
      <c r="G203" s="270"/>
      <c r="H203" s="8"/>
      <c r="I203" s="175"/>
      <c r="J203" s="175"/>
      <c r="K203" s="175"/>
    </row>
    <row r="204" spans="1:11" ht="18.75" customHeight="1" x14ac:dyDescent="0.4">
      <c r="A204" s="200"/>
      <c r="B204" s="197">
        <v>531</v>
      </c>
      <c r="C204" s="198" t="s">
        <v>234</v>
      </c>
      <c r="D204" s="199">
        <v>2081078</v>
      </c>
      <c r="E204" s="195">
        <f t="shared" si="6"/>
        <v>1.3702353403812352E-2</v>
      </c>
      <c r="F204" s="175"/>
      <c r="G204" s="270"/>
      <c r="H204" s="8"/>
      <c r="I204" s="175"/>
      <c r="J204" s="175"/>
      <c r="K204" s="175"/>
    </row>
    <row r="205" spans="1:11" ht="18.75" customHeight="1" x14ac:dyDescent="0.4">
      <c r="A205" s="200"/>
      <c r="B205" s="197">
        <v>532</v>
      </c>
      <c r="C205" s="198" t="s">
        <v>235</v>
      </c>
      <c r="D205" s="199">
        <v>26018</v>
      </c>
      <c r="E205" s="195">
        <f t="shared" si="6"/>
        <v>1.7130921131278587E-4</v>
      </c>
      <c r="F205" s="175"/>
      <c r="G205" s="270"/>
      <c r="H205" s="8"/>
      <c r="I205" s="175"/>
      <c r="J205" s="175"/>
      <c r="K205" s="175"/>
    </row>
    <row r="206" spans="1:11" ht="18.75" customHeight="1" x14ac:dyDescent="0.4">
      <c r="A206" s="200"/>
      <c r="B206" s="197">
        <v>533</v>
      </c>
      <c r="C206" s="198" t="s">
        <v>236</v>
      </c>
      <c r="D206" s="199">
        <v>3461502</v>
      </c>
      <c r="E206" s="195">
        <f t="shared" si="6"/>
        <v>2.2791420461896798E-2</v>
      </c>
      <c r="F206" s="175"/>
      <c r="G206" s="270"/>
      <c r="H206" s="8"/>
      <c r="I206" s="175"/>
      <c r="J206" s="175"/>
      <c r="K206" s="175"/>
    </row>
    <row r="207" spans="1:11" ht="18.75" customHeight="1" x14ac:dyDescent="0.4">
      <c r="A207" s="200"/>
      <c r="B207" s="197">
        <v>534</v>
      </c>
      <c r="C207" s="198" t="s">
        <v>237</v>
      </c>
      <c r="D207" s="199">
        <v>350489</v>
      </c>
      <c r="E207" s="195">
        <f t="shared" si="6"/>
        <v>2.3077098225769469E-3</v>
      </c>
      <c r="F207" s="175"/>
      <c r="G207" s="270"/>
      <c r="H207" s="8"/>
      <c r="I207" s="175"/>
      <c r="J207" s="175"/>
      <c r="K207" s="175"/>
    </row>
    <row r="208" spans="1:11" ht="18.75" customHeight="1" x14ac:dyDescent="0.4">
      <c r="A208" s="200"/>
      <c r="B208" s="197">
        <v>535</v>
      </c>
      <c r="C208" s="198" t="s">
        <v>238</v>
      </c>
      <c r="D208" s="199">
        <v>619756</v>
      </c>
      <c r="E208" s="195">
        <f t="shared" si="6"/>
        <v>4.0806330834947694E-3</v>
      </c>
      <c r="F208" s="175"/>
      <c r="G208" s="270"/>
      <c r="H208" s="8"/>
      <c r="I208" s="175"/>
      <c r="J208" s="175"/>
      <c r="K208" s="175"/>
    </row>
    <row r="209" spans="1:11" ht="18.75" customHeight="1" x14ac:dyDescent="0.4">
      <c r="A209" s="200"/>
      <c r="B209" s="197">
        <v>538</v>
      </c>
      <c r="C209" s="198" t="s">
        <v>241</v>
      </c>
      <c r="D209" s="199">
        <v>1604817</v>
      </c>
      <c r="E209" s="195">
        <f t="shared" si="6"/>
        <v>1.0566528348503001E-2</v>
      </c>
      <c r="F209" s="175"/>
      <c r="G209" s="270"/>
      <c r="H209" s="8"/>
      <c r="I209" s="175"/>
      <c r="J209" s="175"/>
      <c r="K209" s="175"/>
    </row>
    <row r="210" spans="1:11" ht="18.75" customHeight="1" x14ac:dyDescent="0.4">
      <c r="A210" s="200"/>
      <c r="B210" s="197">
        <v>539</v>
      </c>
      <c r="C210" s="198" t="s">
        <v>242</v>
      </c>
      <c r="D210" s="199">
        <v>39518</v>
      </c>
      <c r="E210" s="195">
        <f t="shared" si="6"/>
        <v>2.601966873955981E-4</v>
      </c>
      <c r="F210" s="175"/>
      <c r="G210" s="270"/>
      <c r="H210" s="8"/>
      <c r="I210" s="175"/>
      <c r="J210" s="175"/>
      <c r="K210" s="175"/>
    </row>
    <row r="211" spans="1:11" ht="18.75" customHeight="1" x14ac:dyDescent="0.4">
      <c r="A211" s="200"/>
      <c r="B211" s="197">
        <v>540</v>
      </c>
      <c r="C211" s="198" t="s">
        <v>243</v>
      </c>
      <c r="D211" s="199">
        <v>110473</v>
      </c>
      <c r="E211" s="195">
        <f t="shared" si="6"/>
        <v>7.2738267742937165E-4</v>
      </c>
      <c r="F211" s="175"/>
      <c r="G211" s="270"/>
      <c r="H211" s="8"/>
      <c r="I211" s="175"/>
      <c r="J211" s="175"/>
      <c r="K211" s="175"/>
    </row>
    <row r="212" spans="1:11" ht="18.75" customHeight="1" x14ac:dyDescent="0.4">
      <c r="A212" s="200"/>
      <c r="B212" s="197">
        <v>541</v>
      </c>
      <c r="C212" s="198" t="s">
        <v>244</v>
      </c>
      <c r="D212" s="199">
        <v>20292235</v>
      </c>
      <c r="E212" s="195">
        <f t="shared" si="6"/>
        <v>0.13360930023920783</v>
      </c>
      <c r="F212" s="175"/>
      <c r="G212" s="270"/>
      <c r="H212" s="8"/>
      <c r="I212" s="175"/>
      <c r="J212" s="175"/>
      <c r="K212" s="175"/>
    </row>
    <row r="213" spans="1:11" ht="18.75" customHeight="1" x14ac:dyDescent="0.4">
      <c r="A213" s="200"/>
      <c r="B213" s="197">
        <v>542</v>
      </c>
      <c r="C213" s="198" t="s">
        <v>245</v>
      </c>
      <c r="D213" s="199">
        <v>5420609</v>
      </c>
      <c r="E213" s="195">
        <f t="shared" si="6"/>
        <v>3.569068539568717E-2</v>
      </c>
      <c r="F213" s="175"/>
      <c r="G213" s="270"/>
      <c r="H213" s="8"/>
      <c r="I213" s="175"/>
      <c r="J213" s="175"/>
      <c r="K213" s="175"/>
    </row>
    <row r="214" spans="1:11" ht="18.75" customHeight="1" x14ac:dyDescent="0.4">
      <c r="A214" s="200"/>
      <c r="B214" s="197">
        <v>543</v>
      </c>
      <c r="C214" s="198" t="s">
        <v>246</v>
      </c>
      <c r="D214" s="199">
        <v>9716317</v>
      </c>
      <c r="E214" s="195">
        <f t="shared" si="6"/>
        <v>6.3974732959297925E-2</v>
      </c>
      <c r="F214" s="175"/>
      <c r="G214" s="270"/>
      <c r="H214" s="8"/>
      <c r="I214" s="175"/>
      <c r="J214" s="175"/>
      <c r="K214" s="175"/>
    </row>
    <row r="215" spans="1:11" ht="18.75" customHeight="1" x14ac:dyDescent="0.4">
      <c r="A215" s="200"/>
      <c r="B215" s="197">
        <v>544</v>
      </c>
      <c r="C215" s="198" t="s">
        <v>247</v>
      </c>
      <c r="D215" s="199">
        <v>329631</v>
      </c>
      <c r="E215" s="195">
        <f t="shared" si="6"/>
        <v>2.1703753799002579E-3</v>
      </c>
      <c r="F215" s="175"/>
      <c r="G215" s="270"/>
      <c r="H215" s="8"/>
      <c r="I215" s="175"/>
      <c r="J215" s="175"/>
      <c r="K215" s="175"/>
    </row>
    <row r="216" spans="1:11" ht="18.75" customHeight="1" x14ac:dyDescent="0.4">
      <c r="A216" s="200"/>
      <c r="B216" s="197">
        <v>545</v>
      </c>
      <c r="C216" s="198" t="s">
        <v>248</v>
      </c>
      <c r="D216" s="199">
        <v>2433703</v>
      </c>
      <c r="E216" s="195">
        <f t="shared" si="6"/>
        <v>1.6024127200382845E-2</v>
      </c>
      <c r="F216" s="175"/>
      <c r="G216" s="270"/>
      <c r="H216" s="8"/>
      <c r="I216" s="175"/>
      <c r="J216" s="175"/>
      <c r="K216" s="175"/>
    </row>
    <row r="217" spans="1:11" ht="18.75" customHeight="1" x14ac:dyDescent="0.4">
      <c r="A217" s="200"/>
      <c r="B217" s="197">
        <v>546</v>
      </c>
      <c r="C217" s="198" t="s">
        <v>249</v>
      </c>
      <c r="D217" s="199">
        <v>99126</v>
      </c>
      <c r="E217" s="195">
        <f t="shared" si="6"/>
        <v>6.5267110771739605E-4</v>
      </c>
      <c r="F217" s="175"/>
      <c r="G217" s="270"/>
      <c r="H217" s="8"/>
      <c r="I217" s="175"/>
      <c r="J217" s="175"/>
      <c r="K217" s="175"/>
    </row>
    <row r="218" spans="1:11" ht="18.75" customHeight="1" x14ac:dyDescent="0.4">
      <c r="A218" s="200"/>
      <c r="B218" s="197">
        <v>547</v>
      </c>
      <c r="C218" s="198" t="s">
        <v>250</v>
      </c>
      <c r="D218" s="199">
        <v>7354698</v>
      </c>
      <c r="E218" s="195">
        <f t="shared" si="6"/>
        <v>4.8425225375652373E-2</v>
      </c>
      <c r="F218" s="175"/>
      <c r="G218" s="270"/>
      <c r="H218" s="8"/>
      <c r="I218" s="175"/>
      <c r="J218" s="175"/>
      <c r="K218" s="175"/>
    </row>
    <row r="219" spans="1:11" ht="18.75" customHeight="1" x14ac:dyDescent="0.4">
      <c r="A219" s="200"/>
      <c r="B219" s="197">
        <v>548</v>
      </c>
      <c r="C219" s="198" t="s">
        <v>251</v>
      </c>
      <c r="D219" s="199">
        <v>2889482</v>
      </c>
      <c r="E219" s="195">
        <f t="shared" si="6"/>
        <v>1.9025093493830851E-2</v>
      </c>
      <c r="F219" s="175"/>
      <c r="G219" s="270"/>
      <c r="H219" s="8"/>
      <c r="I219" s="175"/>
      <c r="J219" s="175"/>
      <c r="K219" s="175"/>
    </row>
    <row r="220" spans="1:11" ht="18.75" customHeight="1" x14ac:dyDescent="0.4">
      <c r="A220" s="200"/>
      <c r="B220" s="197">
        <v>549</v>
      </c>
      <c r="C220" s="198" t="s">
        <v>252</v>
      </c>
      <c r="D220" s="199">
        <v>1656326</v>
      </c>
      <c r="E220" s="195">
        <f t="shared" si="6"/>
        <v>1.0905676867432598E-2</v>
      </c>
      <c r="F220" s="175"/>
      <c r="G220" s="270"/>
      <c r="H220" s="8"/>
      <c r="I220" s="175"/>
      <c r="J220" s="175"/>
      <c r="K220" s="175"/>
    </row>
    <row r="221" spans="1:11" ht="18.75" customHeight="1" x14ac:dyDescent="0.4">
      <c r="A221" s="200"/>
      <c r="B221" s="197">
        <v>550</v>
      </c>
      <c r="C221" s="198" t="s">
        <v>253</v>
      </c>
      <c r="D221" s="199">
        <v>409011</v>
      </c>
      <c r="E221" s="195">
        <f t="shared" si="6"/>
        <v>2.693033739267194E-3</v>
      </c>
      <c r="F221" s="175"/>
      <c r="G221" s="270"/>
      <c r="H221" s="8"/>
      <c r="I221" s="175"/>
      <c r="J221" s="175"/>
      <c r="K221" s="175"/>
    </row>
    <row r="222" spans="1:11" ht="18.75" customHeight="1" x14ac:dyDescent="0.4">
      <c r="A222" s="200"/>
      <c r="B222" s="197">
        <v>551</v>
      </c>
      <c r="C222" s="198" t="s">
        <v>254</v>
      </c>
      <c r="D222" s="199">
        <v>174044906</v>
      </c>
      <c r="E222" s="195">
        <f t="shared" si="6"/>
        <v>1.1459564755118745</v>
      </c>
      <c r="F222" s="175"/>
      <c r="G222" s="270"/>
      <c r="H222" s="8"/>
      <c r="I222" s="175"/>
      <c r="J222" s="175"/>
      <c r="K222" s="175"/>
    </row>
    <row r="223" spans="1:11" ht="18.75" customHeight="1" x14ac:dyDescent="0.4">
      <c r="A223" s="200"/>
      <c r="B223" s="197">
        <v>552</v>
      </c>
      <c r="C223" s="198" t="s">
        <v>255</v>
      </c>
      <c r="D223" s="199">
        <v>709152</v>
      </c>
      <c r="E223" s="195">
        <f t="shared" si="6"/>
        <v>4.669239365857664E-3</v>
      </c>
      <c r="F223" s="175"/>
      <c r="G223" s="270"/>
      <c r="H223" s="8"/>
      <c r="I223" s="175"/>
      <c r="J223" s="175"/>
      <c r="K223" s="175"/>
    </row>
    <row r="224" spans="1:11" ht="18.75" customHeight="1" x14ac:dyDescent="0.4">
      <c r="A224" s="200"/>
      <c r="B224" s="197">
        <v>553</v>
      </c>
      <c r="C224" s="198" t="s">
        <v>256</v>
      </c>
      <c r="D224" s="199">
        <v>661948</v>
      </c>
      <c r="E224" s="195">
        <f t="shared" si="6"/>
        <v>4.3584360754122522E-3</v>
      </c>
      <c r="F224" s="175"/>
      <c r="G224" s="270"/>
      <c r="H224" s="8"/>
      <c r="I224" s="175"/>
      <c r="J224" s="175"/>
      <c r="K224" s="175"/>
    </row>
    <row r="225" spans="1:11" ht="18.75" customHeight="1" x14ac:dyDescent="0.4">
      <c r="A225" s="200"/>
      <c r="B225" s="197">
        <v>554</v>
      </c>
      <c r="C225" s="198" t="s">
        <v>257</v>
      </c>
      <c r="D225" s="199">
        <v>2873121</v>
      </c>
      <c r="E225" s="195">
        <f t="shared" si="6"/>
        <v>1.8917368457075971E-2</v>
      </c>
      <c r="F225" s="175"/>
      <c r="G225" s="270"/>
      <c r="H225" s="8"/>
      <c r="I225" s="175"/>
      <c r="J225" s="175"/>
      <c r="K225" s="175"/>
    </row>
    <row r="226" spans="1:11" ht="18.75" customHeight="1" x14ac:dyDescent="0.4">
      <c r="A226" s="200"/>
      <c r="B226" s="197">
        <v>555</v>
      </c>
      <c r="C226" s="198" t="s">
        <v>258</v>
      </c>
      <c r="D226" s="199">
        <v>877367</v>
      </c>
      <c r="E226" s="195">
        <f t="shared" si="6"/>
        <v>5.7768102391369432E-3</v>
      </c>
      <c r="F226" s="175"/>
      <c r="G226" s="270"/>
      <c r="H226" s="8"/>
      <c r="I226" s="175"/>
      <c r="J226" s="175"/>
      <c r="K226" s="175"/>
    </row>
    <row r="227" spans="1:11" ht="18.75" customHeight="1" x14ac:dyDescent="0.4">
      <c r="A227" s="200"/>
      <c r="B227" s="197">
        <v>556</v>
      </c>
      <c r="C227" s="198" t="s">
        <v>351</v>
      </c>
      <c r="D227" s="199">
        <v>153901</v>
      </c>
      <c r="E227" s="195">
        <f t="shared" si="6"/>
        <v>1.0133238116015473E-3</v>
      </c>
      <c r="F227" s="175"/>
      <c r="G227" s="271"/>
      <c r="H227" s="42"/>
    </row>
    <row r="228" spans="1:11" ht="18.75" customHeight="1" x14ac:dyDescent="0.4">
      <c r="A228" s="200"/>
      <c r="B228" s="197">
        <v>560</v>
      </c>
      <c r="C228" s="198" t="s">
        <v>352</v>
      </c>
      <c r="D228" s="199">
        <v>2735114</v>
      </c>
      <c r="E228" s="195">
        <f t="shared" si="6"/>
        <v>1.8008694833982587E-2</v>
      </c>
      <c r="F228" s="175"/>
      <c r="G228" s="271"/>
      <c r="H228" s="42"/>
    </row>
    <row r="229" spans="1:11" ht="18.75" customHeight="1" thickBot="1" x14ac:dyDescent="0.45">
      <c r="A229" s="215" t="s">
        <v>353</v>
      </c>
      <c r="B229" s="212" t="s">
        <v>264</v>
      </c>
      <c r="C229" s="216"/>
      <c r="D229" s="217">
        <f>SUM(D178:D228)</f>
        <v>293447403</v>
      </c>
      <c r="E229" s="218">
        <f t="shared" si="6"/>
        <v>1.9321332604241384</v>
      </c>
      <c r="F229" s="175"/>
      <c r="G229" s="271"/>
      <c r="H229" s="42"/>
    </row>
    <row r="230" spans="1:11" ht="18.75" customHeight="1" x14ac:dyDescent="0.4">
      <c r="B230" s="176"/>
      <c r="C230" s="175"/>
      <c r="D230" s="272"/>
      <c r="E230" s="175"/>
      <c r="F230" s="175"/>
      <c r="G230" s="271"/>
      <c r="H230" s="42"/>
    </row>
    <row r="231" spans="1:11" ht="18.75" customHeight="1" x14ac:dyDescent="0.4">
      <c r="F231" s="175"/>
    </row>
    <row r="232" spans="1:11" ht="18.75" customHeight="1" x14ac:dyDescent="0.4">
      <c r="F232" s="175"/>
    </row>
    <row r="233" spans="1:11" ht="18.75" customHeight="1" x14ac:dyDescent="0.4">
      <c r="F233" s="175"/>
    </row>
    <row r="234" spans="1:11" ht="18.75" customHeight="1" x14ac:dyDescent="0.4">
      <c r="F234" s="175"/>
    </row>
    <row r="235" spans="1:11" ht="18.75" customHeight="1" x14ac:dyDescent="0.4">
      <c r="F235" s="175"/>
    </row>
    <row r="236" spans="1:11" ht="18.75" customHeight="1" x14ac:dyDescent="0.4">
      <c r="F236" s="175"/>
    </row>
    <row r="237" spans="1:11" ht="13.5" customHeight="1" x14ac:dyDescent="0.4">
      <c r="F237" s="175"/>
    </row>
    <row r="238" spans="1:11" ht="13.5" customHeight="1" x14ac:dyDescent="0.4">
      <c r="F238" s="175"/>
    </row>
    <row r="239" spans="1:11" ht="13.5" customHeight="1" x14ac:dyDescent="0.4">
      <c r="F239" s="175"/>
    </row>
    <row r="240" spans="1:11" ht="13.5" customHeight="1" x14ac:dyDescent="0.4">
      <c r="F240" s="175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78DE-72B0-4A46-A944-81500ADE1151}">
  <sheetPr>
    <tabColor rgb="FFFFFF00"/>
    <pageSetUpPr fitToPage="1"/>
  </sheetPr>
  <dimension ref="A1:L70"/>
  <sheetViews>
    <sheetView view="pageBreakPreview" zoomScaleNormal="100" zoomScaleSheetLayoutView="100" workbookViewId="0">
      <selection activeCell="A49" sqref="A49"/>
    </sheetView>
  </sheetViews>
  <sheetFormatPr defaultRowHeight="18.75" x14ac:dyDescent="0.4"/>
  <cols>
    <col min="1" max="1" width="6.625" style="309" customWidth="1"/>
    <col min="2" max="2" width="7.125" style="337" customWidth="1"/>
    <col min="3" max="3" width="19.125" style="309" customWidth="1"/>
    <col min="4" max="4" width="14.625" style="282" customWidth="1"/>
    <col min="5" max="7" width="6.625" style="309" customWidth="1"/>
    <col min="8" max="8" width="7.125" style="337" customWidth="1"/>
    <col min="9" max="9" width="19.125" style="309" customWidth="1"/>
    <col min="10" max="10" width="14.625" style="282" customWidth="1"/>
    <col min="11" max="11" width="6.625" style="309" customWidth="1"/>
    <col min="12" max="16384" width="9" style="309"/>
  </cols>
  <sheetData>
    <row r="1" spans="1:12" s="280" customFormat="1" ht="15.75" customHeight="1" x14ac:dyDescent="0.4">
      <c r="A1" s="275" t="s">
        <v>310</v>
      </c>
      <c r="B1" s="276"/>
      <c r="C1" s="277"/>
      <c r="D1" s="278"/>
      <c r="E1" s="279"/>
      <c r="H1" s="281"/>
      <c r="J1" s="282"/>
    </row>
    <row r="2" spans="1:12" s="280" customFormat="1" ht="15.75" customHeight="1" x14ac:dyDescent="0.4">
      <c r="A2" s="283"/>
      <c r="B2" s="284"/>
      <c r="C2" s="285"/>
      <c r="D2" s="286"/>
      <c r="E2" s="287"/>
      <c r="H2" s="281"/>
      <c r="J2" s="282"/>
    </row>
    <row r="3" spans="1:12" s="280" customFormat="1" ht="15.75" customHeight="1" x14ac:dyDescent="0.4">
      <c r="A3" s="283" t="s">
        <v>354</v>
      </c>
      <c r="B3" s="284"/>
      <c r="C3" s="285"/>
      <c r="D3" s="286"/>
      <c r="E3" s="287"/>
      <c r="H3" s="281"/>
      <c r="J3" s="282"/>
    </row>
    <row r="4" spans="1:12" s="280" customFormat="1" ht="13.5" customHeight="1" thickBot="1" x14ac:dyDescent="0.45">
      <c r="A4" s="288" t="s">
        <v>1</v>
      </c>
      <c r="B4" s="284"/>
      <c r="C4" s="285"/>
      <c r="D4" s="289"/>
      <c r="E4" s="287" t="s">
        <v>312</v>
      </c>
      <c r="G4" s="288" t="s">
        <v>270</v>
      </c>
      <c r="H4" s="284"/>
      <c r="I4" s="285"/>
      <c r="J4" s="289"/>
      <c r="K4" s="287" t="s">
        <v>312</v>
      </c>
    </row>
    <row r="5" spans="1:12" s="280" customFormat="1" ht="18.75" customHeight="1" thickBot="1" x14ac:dyDescent="0.45">
      <c r="A5" s="290" t="s">
        <v>3</v>
      </c>
      <c r="B5" s="291" t="s">
        <v>4</v>
      </c>
      <c r="C5" s="292" t="s">
        <v>5</v>
      </c>
      <c r="D5" s="293" t="s">
        <v>313</v>
      </c>
      <c r="E5" s="294" t="s">
        <v>314</v>
      </c>
      <c r="G5" s="290" t="s">
        <v>3</v>
      </c>
      <c r="H5" s="291" t="s">
        <v>4</v>
      </c>
      <c r="I5" s="292" t="s">
        <v>5</v>
      </c>
      <c r="J5" s="293" t="s">
        <v>313</v>
      </c>
      <c r="K5" s="294" t="s">
        <v>314</v>
      </c>
    </row>
    <row r="6" spans="1:12" s="280" customFormat="1" ht="18.75" customHeight="1" x14ac:dyDescent="0.4">
      <c r="A6" s="428" t="s">
        <v>11</v>
      </c>
      <c r="B6" s="429"/>
      <c r="C6" s="429"/>
      <c r="D6" s="295">
        <f>D23+D26+D29+D33+D43+D47+D50</f>
        <v>147720924</v>
      </c>
      <c r="E6" s="296">
        <f>D6/$D$6*100</f>
        <v>100</v>
      </c>
      <c r="F6" s="297"/>
      <c r="G6" s="430" t="s">
        <v>277</v>
      </c>
      <c r="H6" s="431"/>
      <c r="I6" s="431"/>
      <c r="J6" s="295">
        <f>J18+J21+J24+J29+J32+J35+J37+J39</f>
        <v>462443441</v>
      </c>
      <c r="K6" s="296">
        <f>J6/$J$6*100</f>
        <v>100</v>
      </c>
    </row>
    <row r="7" spans="1:12" s="280" customFormat="1" ht="18.75" customHeight="1" x14ac:dyDescent="0.4">
      <c r="A7" s="298"/>
      <c r="B7" s="299"/>
      <c r="C7" s="299"/>
      <c r="D7" s="300"/>
      <c r="E7" s="301"/>
      <c r="G7" s="302"/>
      <c r="H7" s="299"/>
      <c r="I7" s="299"/>
      <c r="J7" s="300"/>
      <c r="K7" s="303"/>
    </row>
    <row r="8" spans="1:12" s="280" customFormat="1" ht="18.75" customHeight="1" x14ac:dyDescent="0.4">
      <c r="A8" s="304" t="s">
        <v>12</v>
      </c>
      <c r="B8" s="305">
        <v>103</v>
      </c>
      <c r="C8" s="306" t="s">
        <v>13</v>
      </c>
      <c r="D8" s="199">
        <v>8038257</v>
      </c>
      <c r="E8" s="307">
        <f>D8/$D$6*100</f>
        <v>5.4415155161092823</v>
      </c>
      <c r="G8" s="304" t="s">
        <v>12</v>
      </c>
      <c r="H8" s="305">
        <v>103</v>
      </c>
      <c r="I8" s="306" t="s">
        <v>13</v>
      </c>
      <c r="J8" s="199">
        <v>6356221</v>
      </c>
      <c r="K8" s="307">
        <f>J8/$J$6*100</f>
        <v>1.374486139592582</v>
      </c>
    </row>
    <row r="9" spans="1:12" s="280" customFormat="1" ht="18.75" customHeight="1" x14ac:dyDescent="0.4">
      <c r="A9" s="308"/>
      <c r="B9" s="305">
        <v>105</v>
      </c>
      <c r="C9" s="306" t="s">
        <v>14</v>
      </c>
      <c r="D9" s="199">
        <v>14328669</v>
      </c>
      <c r="E9" s="307">
        <f t="shared" ref="E9:E50" si="0">D9/$D$6*100</f>
        <v>9.6998235673099362</v>
      </c>
      <c r="G9" s="308"/>
      <c r="H9" s="305">
        <v>105</v>
      </c>
      <c r="I9" s="306" t="s">
        <v>14</v>
      </c>
      <c r="J9" s="199">
        <v>4645375</v>
      </c>
      <c r="K9" s="307">
        <f t="shared" ref="K9:K39" si="1">J9/$J$6*100</f>
        <v>1.0045282488934686</v>
      </c>
    </row>
    <row r="10" spans="1:12" ht="18.75" customHeight="1" x14ac:dyDescent="0.4">
      <c r="A10" s="308"/>
      <c r="B10" s="305">
        <v>106</v>
      </c>
      <c r="C10" s="306" t="s">
        <v>15</v>
      </c>
      <c r="D10" s="199">
        <v>660822</v>
      </c>
      <c r="E10" s="307">
        <f t="shared" si="0"/>
        <v>0.44734488663230942</v>
      </c>
      <c r="F10" s="280"/>
      <c r="G10" s="308"/>
      <c r="H10" s="305">
        <v>106</v>
      </c>
      <c r="I10" s="306" t="s">
        <v>15</v>
      </c>
      <c r="J10" s="199">
        <v>427644</v>
      </c>
      <c r="K10" s="307">
        <f t="shared" si="1"/>
        <v>9.247487629519649E-2</v>
      </c>
      <c r="L10" s="280"/>
    </row>
    <row r="11" spans="1:12" ht="18.75" customHeight="1" x14ac:dyDescent="0.4">
      <c r="A11" s="308"/>
      <c r="B11" s="305">
        <v>108</v>
      </c>
      <c r="C11" s="306" t="s">
        <v>17</v>
      </c>
      <c r="D11" s="199">
        <v>53780</v>
      </c>
      <c r="E11" s="307">
        <f t="shared" si="0"/>
        <v>3.6406487682137702E-2</v>
      </c>
      <c r="F11" s="280"/>
      <c r="G11" s="308"/>
      <c r="H11" s="305">
        <v>110</v>
      </c>
      <c r="I11" s="306" t="s">
        <v>18</v>
      </c>
      <c r="J11" s="199">
        <v>15403047</v>
      </c>
      <c r="K11" s="307">
        <f t="shared" si="1"/>
        <v>3.3307958626663705</v>
      </c>
      <c r="L11" s="280"/>
    </row>
    <row r="12" spans="1:12" ht="18.75" customHeight="1" x14ac:dyDescent="0.4">
      <c r="A12" s="308"/>
      <c r="B12" s="305">
        <v>110</v>
      </c>
      <c r="C12" s="306" t="s">
        <v>18</v>
      </c>
      <c r="D12" s="199">
        <v>5697868</v>
      </c>
      <c r="E12" s="307">
        <f t="shared" si="0"/>
        <v>3.8571841048056261</v>
      </c>
      <c r="F12" s="280"/>
      <c r="G12" s="308"/>
      <c r="H12" s="305">
        <v>111</v>
      </c>
      <c r="I12" s="306" t="s">
        <v>19</v>
      </c>
      <c r="J12" s="199">
        <v>2160621</v>
      </c>
      <c r="K12" s="307">
        <f t="shared" si="1"/>
        <v>0.46721843331323187</v>
      </c>
      <c r="L12" s="280"/>
    </row>
    <row r="13" spans="1:12" ht="18.75" customHeight="1" x14ac:dyDescent="0.4">
      <c r="A13" s="308"/>
      <c r="B13" s="305">
        <v>111</v>
      </c>
      <c r="C13" s="306" t="s">
        <v>19</v>
      </c>
      <c r="D13" s="199">
        <v>6157858</v>
      </c>
      <c r="E13" s="307">
        <f t="shared" si="0"/>
        <v>4.1685753333089091</v>
      </c>
      <c r="F13" s="280"/>
      <c r="G13" s="308"/>
      <c r="H13" s="305">
        <v>113</v>
      </c>
      <c r="I13" s="306" t="s">
        <v>21</v>
      </c>
      <c r="J13" s="199">
        <v>3801410</v>
      </c>
      <c r="K13" s="307">
        <f t="shared" si="1"/>
        <v>0.82202701194760819</v>
      </c>
      <c r="L13" s="280"/>
    </row>
    <row r="14" spans="1:12" ht="18.75" customHeight="1" x14ac:dyDescent="0.4">
      <c r="A14" s="308"/>
      <c r="B14" s="305">
        <v>112</v>
      </c>
      <c r="C14" s="306" t="s">
        <v>20</v>
      </c>
      <c r="D14" s="199">
        <v>795628</v>
      </c>
      <c r="E14" s="307">
        <f t="shared" si="0"/>
        <v>0.53860210081003823</v>
      </c>
      <c r="F14" s="280"/>
      <c r="G14" s="308"/>
      <c r="H14" s="305">
        <v>118</v>
      </c>
      <c r="I14" s="306" t="s">
        <v>24</v>
      </c>
      <c r="J14" s="199">
        <v>116530221</v>
      </c>
      <c r="K14" s="307">
        <f t="shared" si="1"/>
        <v>25.198805014514196</v>
      </c>
      <c r="L14" s="280"/>
    </row>
    <row r="15" spans="1:12" ht="18.75" customHeight="1" x14ac:dyDescent="0.4">
      <c r="A15" s="308"/>
      <c r="B15" s="305">
        <v>113</v>
      </c>
      <c r="C15" s="306" t="s">
        <v>21</v>
      </c>
      <c r="D15" s="199">
        <v>3497121</v>
      </c>
      <c r="E15" s="307">
        <f t="shared" si="0"/>
        <v>2.3673836483719799</v>
      </c>
      <c r="F15" s="280"/>
      <c r="G15" s="308"/>
      <c r="H15" s="305">
        <v>123</v>
      </c>
      <c r="I15" s="306" t="s">
        <v>28</v>
      </c>
      <c r="J15" s="199">
        <v>329220</v>
      </c>
      <c r="K15" s="307">
        <f t="shared" si="1"/>
        <v>7.1191408680829363E-2</v>
      </c>
      <c r="L15" s="280"/>
    </row>
    <row r="16" spans="1:12" ht="18.75" customHeight="1" x14ac:dyDescent="0.4">
      <c r="A16" s="308"/>
      <c r="B16" s="12">
        <v>117</v>
      </c>
      <c r="C16" s="247" t="s">
        <v>23</v>
      </c>
      <c r="D16" s="199">
        <v>732672</v>
      </c>
      <c r="E16" s="307">
        <f t="shared" si="0"/>
        <v>0.49598390001947179</v>
      </c>
      <c r="F16" s="280"/>
      <c r="G16" s="308"/>
      <c r="H16" s="310"/>
      <c r="I16" s="311" t="s">
        <v>38</v>
      </c>
      <c r="J16" s="312">
        <f>J11+J12+J13+J14</f>
        <v>137895299</v>
      </c>
      <c r="K16" s="313">
        <f t="shared" si="1"/>
        <v>29.818846322441406</v>
      </c>
      <c r="L16" s="280"/>
    </row>
    <row r="17" spans="1:12" ht="18.75" customHeight="1" x14ac:dyDescent="0.4">
      <c r="A17" s="308"/>
      <c r="B17" s="305">
        <v>118</v>
      </c>
      <c r="C17" s="306" t="s">
        <v>24</v>
      </c>
      <c r="D17" s="199">
        <v>14585379</v>
      </c>
      <c r="E17" s="307">
        <f t="shared" si="0"/>
        <v>9.8736039587729625</v>
      </c>
      <c r="F17" s="280"/>
      <c r="G17" s="314"/>
      <c r="H17" s="310"/>
      <c r="I17" s="311" t="s">
        <v>278</v>
      </c>
      <c r="J17" s="312">
        <f>J18-J16</f>
        <v>11758460</v>
      </c>
      <c r="K17" s="313">
        <f t="shared" si="1"/>
        <v>2.5426806734620762</v>
      </c>
      <c r="L17" s="280"/>
    </row>
    <row r="18" spans="1:12" ht="18.75" customHeight="1" thickBot="1" x14ac:dyDescent="0.45">
      <c r="A18" s="308"/>
      <c r="B18" s="305">
        <v>123</v>
      </c>
      <c r="C18" s="306" t="s">
        <v>28</v>
      </c>
      <c r="D18" s="199">
        <v>1793784</v>
      </c>
      <c r="E18" s="307">
        <f t="shared" si="0"/>
        <v>1.2143059706287782</v>
      </c>
      <c r="F18" s="280"/>
      <c r="G18" s="315" t="s">
        <v>40</v>
      </c>
      <c r="H18" s="316" t="s">
        <v>41</v>
      </c>
      <c r="I18" s="317"/>
      <c r="J18" s="318">
        <f>SUM(J8:J15)</f>
        <v>149653759</v>
      </c>
      <c r="K18" s="319">
        <f t="shared" si="1"/>
        <v>32.361526995903482</v>
      </c>
      <c r="L18" s="280"/>
    </row>
    <row r="19" spans="1:12" ht="18.75" customHeight="1" x14ac:dyDescent="0.4">
      <c r="A19" s="308"/>
      <c r="B19" s="305">
        <v>124</v>
      </c>
      <c r="C19" s="306" t="s">
        <v>29</v>
      </c>
      <c r="D19" s="199">
        <v>27909</v>
      </c>
      <c r="E19" s="307">
        <f t="shared" si="0"/>
        <v>1.8893058101911143E-2</v>
      </c>
      <c r="F19" s="280"/>
      <c r="G19" s="308" t="s">
        <v>42</v>
      </c>
      <c r="H19" s="320">
        <v>601</v>
      </c>
      <c r="I19" s="321" t="s">
        <v>43</v>
      </c>
      <c r="J19" s="226">
        <v>118379415</v>
      </c>
      <c r="K19" s="307">
        <f t="shared" si="1"/>
        <v>25.598679644804388</v>
      </c>
      <c r="L19" s="280"/>
    </row>
    <row r="20" spans="1:12" ht="18.75" customHeight="1" x14ac:dyDescent="0.4">
      <c r="A20" s="308"/>
      <c r="B20" s="305">
        <v>127</v>
      </c>
      <c r="C20" s="306" t="s">
        <v>355</v>
      </c>
      <c r="D20" s="199">
        <v>5296074</v>
      </c>
      <c r="E20" s="307">
        <f t="shared" si="0"/>
        <v>3.5851887847655215</v>
      </c>
      <c r="F20" s="280"/>
      <c r="G20" s="308"/>
      <c r="H20" s="322">
        <v>606</v>
      </c>
      <c r="I20" s="323" t="s">
        <v>46</v>
      </c>
      <c r="J20" s="324">
        <v>414328</v>
      </c>
      <c r="K20" s="307">
        <f>J20/$J$6*100</f>
        <v>8.9595389028341743E-2</v>
      </c>
      <c r="L20" s="280"/>
    </row>
    <row r="21" spans="1:12" ht="18.75" customHeight="1" thickBot="1" x14ac:dyDescent="0.45">
      <c r="A21" s="308"/>
      <c r="B21" s="310"/>
      <c r="C21" s="311" t="s">
        <v>38</v>
      </c>
      <c r="D21" s="312">
        <f>D14+D13+D15+D16+D17+D12</f>
        <v>31466526</v>
      </c>
      <c r="E21" s="313">
        <f t="shared" si="0"/>
        <v>21.301333046088988</v>
      </c>
      <c r="F21" s="280"/>
      <c r="G21" s="315" t="s">
        <v>66</v>
      </c>
      <c r="H21" s="316" t="s">
        <v>67</v>
      </c>
      <c r="I21" s="317"/>
      <c r="J21" s="318">
        <f>SUM(J19:J20)</f>
        <v>118793743</v>
      </c>
      <c r="K21" s="319">
        <f t="shared" si="1"/>
        <v>25.688275033832731</v>
      </c>
      <c r="L21" s="280"/>
    </row>
    <row r="22" spans="1:12" ht="18.75" customHeight="1" x14ac:dyDescent="0.4">
      <c r="A22" s="314"/>
      <c r="B22" s="310"/>
      <c r="C22" s="311" t="s">
        <v>39</v>
      </c>
      <c r="D22" s="312">
        <f>D23-D21</f>
        <v>30199295</v>
      </c>
      <c r="E22" s="313">
        <f t="shared" si="0"/>
        <v>20.443478271229875</v>
      </c>
      <c r="F22" s="280"/>
      <c r="G22" s="308" t="s">
        <v>68</v>
      </c>
      <c r="H22" s="320">
        <v>302</v>
      </c>
      <c r="I22" s="325" t="s">
        <v>69</v>
      </c>
      <c r="J22" s="226">
        <v>18374230</v>
      </c>
      <c r="K22" s="307">
        <f t="shared" si="1"/>
        <v>3.9732923793376931</v>
      </c>
      <c r="L22" s="280"/>
    </row>
    <row r="23" spans="1:12" ht="18.75" customHeight="1" thickBot="1" x14ac:dyDescent="0.45">
      <c r="A23" s="315" t="s">
        <v>320</v>
      </c>
      <c r="B23" s="316" t="s">
        <v>41</v>
      </c>
      <c r="C23" s="317"/>
      <c r="D23" s="318">
        <f>SUM(D8:D20)</f>
        <v>61665821</v>
      </c>
      <c r="E23" s="319">
        <f t="shared" si="0"/>
        <v>41.744811317318863</v>
      </c>
      <c r="F23" s="280"/>
      <c r="G23" s="314"/>
      <c r="H23" s="305">
        <v>304</v>
      </c>
      <c r="I23" s="306" t="s">
        <v>70</v>
      </c>
      <c r="J23" s="199">
        <v>99451413</v>
      </c>
      <c r="K23" s="307">
        <f t="shared" si="1"/>
        <v>21.505638134891399</v>
      </c>
      <c r="L23" s="280"/>
    </row>
    <row r="24" spans="1:12" ht="18.75" customHeight="1" thickBot="1" x14ac:dyDescent="0.45">
      <c r="A24" s="308" t="s">
        <v>42</v>
      </c>
      <c r="B24" s="320">
        <v>601</v>
      </c>
      <c r="C24" s="325" t="s">
        <v>43</v>
      </c>
      <c r="D24" s="226">
        <v>2609379</v>
      </c>
      <c r="E24" s="326">
        <f t="shared" si="0"/>
        <v>1.7664247754096096</v>
      </c>
      <c r="F24" s="280"/>
      <c r="G24" s="315" t="s">
        <v>71</v>
      </c>
      <c r="H24" s="316" t="s">
        <v>72</v>
      </c>
      <c r="I24" s="317"/>
      <c r="J24" s="318">
        <f>SUM(J22:J23)</f>
        <v>117825643</v>
      </c>
      <c r="K24" s="319">
        <f>J24/$J$6*100</f>
        <v>25.478930514229091</v>
      </c>
      <c r="L24" s="280"/>
    </row>
    <row r="25" spans="1:12" ht="18.75" customHeight="1" x14ac:dyDescent="0.4">
      <c r="A25" s="308"/>
      <c r="B25" s="305">
        <v>606</v>
      </c>
      <c r="C25" s="306" t="s">
        <v>46</v>
      </c>
      <c r="D25" s="199">
        <v>237188</v>
      </c>
      <c r="E25" s="326">
        <f t="shared" si="0"/>
        <v>0.16056493120771434</v>
      </c>
      <c r="F25" s="280"/>
      <c r="G25" s="308" t="s">
        <v>73</v>
      </c>
      <c r="H25" s="305">
        <v>401</v>
      </c>
      <c r="I25" s="325" t="s">
        <v>106</v>
      </c>
      <c r="J25" s="226">
        <v>22626314</v>
      </c>
      <c r="K25" s="307">
        <f t="shared" si="1"/>
        <v>4.8927743360511844</v>
      </c>
      <c r="L25" s="280"/>
    </row>
    <row r="26" spans="1:12" ht="18.75" customHeight="1" thickBot="1" x14ac:dyDescent="0.45">
      <c r="A26" s="315" t="s">
        <v>66</v>
      </c>
      <c r="B26" s="316" t="s">
        <v>67</v>
      </c>
      <c r="C26" s="317"/>
      <c r="D26" s="318">
        <f>SUM(D24:D25)</f>
        <v>2846567</v>
      </c>
      <c r="E26" s="319">
        <f t="shared" si="0"/>
        <v>1.9269897066173238</v>
      </c>
      <c r="F26" s="280"/>
      <c r="G26" s="308"/>
      <c r="H26" s="305">
        <v>407</v>
      </c>
      <c r="I26" s="325" t="s">
        <v>112</v>
      </c>
      <c r="J26" s="226">
        <v>28060</v>
      </c>
      <c r="K26" s="307">
        <f t="shared" si="1"/>
        <v>6.0677690528645649E-3</v>
      </c>
      <c r="L26" s="280"/>
    </row>
    <row r="27" spans="1:12" ht="18.75" customHeight="1" x14ac:dyDescent="0.4">
      <c r="A27" s="308" t="s">
        <v>68</v>
      </c>
      <c r="B27" s="320">
        <v>302</v>
      </c>
      <c r="C27" s="325" t="s">
        <v>69</v>
      </c>
      <c r="D27" s="226">
        <v>507025</v>
      </c>
      <c r="E27" s="326">
        <f t="shared" si="0"/>
        <v>0.34323167380133635</v>
      </c>
      <c r="F27" s="280"/>
      <c r="G27" s="308"/>
      <c r="H27" s="305">
        <v>409</v>
      </c>
      <c r="I27" s="325" t="s">
        <v>114</v>
      </c>
      <c r="J27" s="226">
        <v>1581575</v>
      </c>
      <c r="K27" s="307">
        <f t="shared" si="1"/>
        <v>0.34200398573714441</v>
      </c>
      <c r="L27" s="280"/>
    </row>
    <row r="28" spans="1:12" ht="18.75" customHeight="1" x14ac:dyDescent="0.4">
      <c r="A28" s="314"/>
      <c r="B28" s="305">
        <v>304</v>
      </c>
      <c r="C28" s="306" t="s">
        <v>70</v>
      </c>
      <c r="D28" s="199">
        <v>64125785</v>
      </c>
      <c r="E28" s="307">
        <f t="shared" si="0"/>
        <v>43.410089284304775</v>
      </c>
      <c r="F28" s="280"/>
      <c r="G28" s="308"/>
      <c r="H28" s="305">
        <v>410</v>
      </c>
      <c r="I28" s="306" t="s">
        <v>115</v>
      </c>
      <c r="J28" s="199">
        <v>7996717</v>
      </c>
      <c r="K28" s="307">
        <f t="shared" si="1"/>
        <v>1.7292313591274397</v>
      </c>
      <c r="L28" s="280"/>
    </row>
    <row r="29" spans="1:12" ht="18.75" customHeight="1" thickBot="1" x14ac:dyDescent="0.45">
      <c r="A29" s="315" t="s">
        <v>330</v>
      </c>
      <c r="B29" s="316" t="s">
        <v>72</v>
      </c>
      <c r="C29" s="317"/>
      <c r="D29" s="318">
        <f>SUM(D27:D28)</f>
        <v>64632810</v>
      </c>
      <c r="E29" s="319">
        <f t="shared" si="0"/>
        <v>43.753320958106116</v>
      </c>
      <c r="F29" s="280"/>
      <c r="G29" s="315" t="s">
        <v>120</v>
      </c>
      <c r="H29" s="316" t="s">
        <v>121</v>
      </c>
      <c r="I29" s="317"/>
      <c r="J29" s="318">
        <f>SUM(J25:J28)</f>
        <v>32232666</v>
      </c>
      <c r="K29" s="319">
        <f t="shared" si="1"/>
        <v>6.9700774499686329</v>
      </c>
      <c r="L29" s="280"/>
    </row>
    <row r="30" spans="1:12" ht="18.75" customHeight="1" x14ac:dyDescent="0.4">
      <c r="A30" s="308" t="s">
        <v>73</v>
      </c>
      <c r="B30" s="327">
        <v>305</v>
      </c>
      <c r="C30" s="328" t="s">
        <v>74</v>
      </c>
      <c r="D30" s="324">
        <v>4933</v>
      </c>
      <c r="E30" s="329">
        <f t="shared" si="0"/>
        <v>3.3394050527330845E-3</v>
      </c>
      <c r="F30" s="280"/>
      <c r="G30" s="308" t="s">
        <v>122</v>
      </c>
      <c r="H30" s="305">
        <v>213</v>
      </c>
      <c r="I30" s="306" t="s">
        <v>356</v>
      </c>
      <c r="J30" s="199">
        <v>49624</v>
      </c>
      <c r="K30" s="326">
        <f t="shared" si="1"/>
        <v>1.073082578329833E-2</v>
      </c>
      <c r="L30" s="280"/>
    </row>
    <row r="31" spans="1:12" ht="18.75" customHeight="1" x14ac:dyDescent="0.4">
      <c r="A31" s="308"/>
      <c r="B31" s="305">
        <v>332</v>
      </c>
      <c r="C31" s="330" t="s">
        <v>357</v>
      </c>
      <c r="D31" s="199">
        <v>16210</v>
      </c>
      <c r="E31" s="307">
        <f t="shared" si="0"/>
        <v>1.0973394669532394E-2</v>
      </c>
      <c r="F31" s="280"/>
      <c r="G31" s="308"/>
      <c r="H31" s="305">
        <v>220</v>
      </c>
      <c r="I31" s="306" t="s">
        <v>140</v>
      </c>
      <c r="J31" s="199">
        <v>1014</v>
      </c>
      <c r="K31" s="307">
        <f t="shared" si="1"/>
        <v>2.1927005771933954E-4</v>
      </c>
      <c r="L31" s="280"/>
    </row>
    <row r="32" spans="1:12" ht="18.75" customHeight="1" thickBot="1" x14ac:dyDescent="0.45">
      <c r="A32" s="308"/>
      <c r="B32" s="320">
        <v>413</v>
      </c>
      <c r="C32" s="328" t="s">
        <v>118</v>
      </c>
      <c r="D32" s="324">
        <v>102700</v>
      </c>
      <c r="E32" s="307">
        <f t="shared" si="0"/>
        <v>6.9522987819924553E-2</v>
      </c>
      <c r="F32" s="280"/>
      <c r="G32" s="331" t="s">
        <v>157</v>
      </c>
      <c r="H32" s="316" t="s">
        <v>158</v>
      </c>
      <c r="I32" s="317"/>
      <c r="J32" s="318">
        <f>SUM(J30:J31)</f>
        <v>50638</v>
      </c>
      <c r="K32" s="319">
        <f t="shared" si="1"/>
        <v>1.0950095841017669E-2</v>
      </c>
      <c r="L32" s="280"/>
    </row>
    <row r="33" spans="1:12" ht="18.75" customHeight="1" thickBot="1" x14ac:dyDescent="0.45">
      <c r="A33" s="315" t="s">
        <v>337</v>
      </c>
      <c r="B33" s="316" t="s">
        <v>121</v>
      </c>
      <c r="C33" s="317"/>
      <c r="D33" s="318">
        <f>SUM(D30:D32)</f>
        <v>123843</v>
      </c>
      <c r="E33" s="319">
        <f t="shared" si="0"/>
        <v>8.3835787542190024E-2</v>
      </c>
      <c r="F33" s="280"/>
      <c r="G33" s="332" t="s">
        <v>159</v>
      </c>
      <c r="H33" s="320">
        <v>153</v>
      </c>
      <c r="I33" s="333" t="s">
        <v>164</v>
      </c>
      <c r="J33" s="226">
        <v>2297453</v>
      </c>
      <c r="K33" s="307">
        <f t="shared" si="1"/>
        <v>0.49680734903103529</v>
      </c>
      <c r="L33" s="280"/>
    </row>
    <row r="34" spans="1:12" ht="18.75" customHeight="1" x14ac:dyDescent="0.4">
      <c r="A34" s="308" t="s">
        <v>122</v>
      </c>
      <c r="B34" s="305">
        <v>202</v>
      </c>
      <c r="C34" s="325" t="s">
        <v>124</v>
      </c>
      <c r="D34" s="199">
        <v>2943071</v>
      </c>
      <c r="E34" s="307">
        <f t="shared" si="0"/>
        <v>1.992318298794286</v>
      </c>
      <c r="F34" s="280"/>
      <c r="G34" s="308" t="s">
        <v>161</v>
      </c>
      <c r="H34" s="305">
        <v>224</v>
      </c>
      <c r="I34" s="334" t="s">
        <v>170</v>
      </c>
      <c r="J34" s="199">
        <v>69202</v>
      </c>
      <c r="K34" s="307">
        <f t="shared" si="1"/>
        <v>1.4964424590033269E-2</v>
      </c>
      <c r="L34" s="280"/>
    </row>
    <row r="35" spans="1:12" ht="18.75" customHeight="1" thickBot="1" x14ac:dyDescent="0.45">
      <c r="A35" s="308"/>
      <c r="B35" s="305">
        <v>203</v>
      </c>
      <c r="C35" s="325" t="s">
        <v>125</v>
      </c>
      <c r="D35" s="199">
        <v>483014</v>
      </c>
      <c r="E35" s="307">
        <f t="shared" si="0"/>
        <v>0.32697737525660209</v>
      </c>
      <c r="F35" s="280"/>
      <c r="G35" s="315" t="s">
        <v>285</v>
      </c>
      <c r="H35" s="316" t="s">
        <v>185</v>
      </c>
      <c r="I35" s="317"/>
      <c r="J35" s="318">
        <f>SUM(J33:J34)</f>
        <v>2366655</v>
      </c>
      <c r="K35" s="319">
        <f t="shared" si="1"/>
        <v>0.51177177362106863</v>
      </c>
      <c r="L35" s="280"/>
    </row>
    <row r="36" spans="1:12" ht="18.75" customHeight="1" x14ac:dyDescent="0.4">
      <c r="A36" s="308"/>
      <c r="B36" s="305">
        <v>205</v>
      </c>
      <c r="C36" s="306" t="s">
        <v>127</v>
      </c>
      <c r="D36" s="199">
        <v>361281</v>
      </c>
      <c r="E36" s="307">
        <f t="shared" si="0"/>
        <v>0.24456995679230925</v>
      </c>
      <c r="F36" s="280"/>
      <c r="G36" s="314" t="s">
        <v>358</v>
      </c>
      <c r="H36" s="305">
        <v>147</v>
      </c>
      <c r="I36" s="306" t="s">
        <v>198</v>
      </c>
      <c r="J36" s="335">
        <v>14518</v>
      </c>
      <c r="K36" s="307">
        <f t="shared" ref="K36:K37" si="2">J36/$D$6*100</f>
        <v>9.8279915985361697E-3</v>
      </c>
      <c r="L36" s="280"/>
    </row>
    <row r="37" spans="1:12" ht="18.75" customHeight="1" thickBot="1" x14ac:dyDescent="0.45">
      <c r="A37" s="308"/>
      <c r="B37" s="305">
        <v>207</v>
      </c>
      <c r="C37" s="306" t="s">
        <v>129</v>
      </c>
      <c r="D37" s="199">
        <v>299909</v>
      </c>
      <c r="E37" s="307">
        <f t="shared" si="0"/>
        <v>0.20302404823842016</v>
      </c>
      <c r="F37" s="280"/>
      <c r="G37" s="315" t="s">
        <v>346</v>
      </c>
      <c r="H37" s="316" t="s">
        <v>202</v>
      </c>
      <c r="I37" s="317"/>
      <c r="J37" s="318">
        <f>SUM(J36)</f>
        <v>14518</v>
      </c>
      <c r="K37" s="319">
        <f t="shared" si="2"/>
        <v>9.8279915985361697E-3</v>
      </c>
      <c r="L37" s="280"/>
    </row>
    <row r="38" spans="1:12" ht="18.75" customHeight="1" x14ac:dyDescent="0.4">
      <c r="A38" s="308"/>
      <c r="B38" s="305">
        <v>213</v>
      </c>
      <c r="C38" s="306" t="s">
        <v>135</v>
      </c>
      <c r="D38" s="199">
        <v>192339</v>
      </c>
      <c r="E38" s="307">
        <f t="shared" si="0"/>
        <v>0.13020430335244856</v>
      </c>
      <c r="F38" s="280"/>
      <c r="G38" s="308" t="s">
        <v>203</v>
      </c>
      <c r="H38" s="320">
        <v>551</v>
      </c>
      <c r="I38" s="306" t="s">
        <v>254</v>
      </c>
      <c r="J38" s="335">
        <v>41505819</v>
      </c>
      <c r="K38" s="307">
        <f>J38/$J$6*100</f>
        <v>8.9753287256592316</v>
      </c>
      <c r="L38" s="280"/>
    </row>
    <row r="39" spans="1:12" ht="18.75" customHeight="1" thickBot="1" x14ac:dyDescent="0.45">
      <c r="A39" s="308"/>
      <c r="B39" s="305">
        <v>220</v>
      </c>
      <c r="C39" s="306" t="s">
        <v>140</v>
      </c>
      <c r="D39" s="199">
        <v>54044</v>
      </c>
      <c r="E39" s="307">
        <f t="shared" si="0"/>
        <v>3.6585203054917255E-2</v>
      </c>
      <c r="F39" s="280"/>
      <c r="G39" s="315" t="s">
        <v>263</v>
      </c>
      <c r="H39" s="316" t="s">
        <v>264</v>
      </c>
      <c r="I39" s="317"/>
      <c r="J39" s="318">
        <f>SUM(J38:J38)</f>
        <v>41505819</v>
      </c>
      <c r="K39" s="319">
        <f t="shared" si="1"/>
        <v>8.9753287256592316</v>
      </c>
      <c r="L39" s="280"/>
    </row>
    <row r="40" spans="1:12" ht="18.75" customHeight="1" x14ac:dyDescent="0.4">
      <c r="A40" s="308"/>
      <c r="B40" s="305">
        <v>234</v>
      </c>
      <c r="C40" s="336" t="s">
        <v>147</v>
      </c>
      <c r="D40" s="335">
        <v>45554</v>
      </c>
      <c r="E40" s="307">
        <f t="shared" si="0"/>
        <v>3.0837879134847545E-2</v>
      </c>
      <c r="F40" s="280"/>
      <c r="L40" s="280"/>
    </row>
    <row r="41" spans="1:12" ht="18.75" customHeight="1" x14ac:dyDescent="0.4">
      <c r="A41" s="308"/>
      <c r="B41" s="310"/>
      <c r="C41" s="311" t="s">
        <v>155</v>
      </c>
      <c r="D41" s="312">
        <f>D35+D37+D38+D39</f>
        <v>1029306</v>
      </c>
      <c r="E41" s="313">
        <f t="shared" si="0"/>
        <v>0.69679092990238811</v>
      </c>
      <c r="F41" s="280"/>
      <c r="L41" s="280"/>
    </row>
    <row r="42" spans="1:12" ht="18.75" customHeight="1" x14ac:dyDescent="0.4">
      <c r="A42" s="308"/>
      <c r="B42" s="310"/>
      <c r="C42" s="311" t="s">
        <v>39</v>
      </c>
      <c r="D42" s="312">
        <f>D43-D41</f>
        <v>3349906</v>
      </c>
      <c r="E42" s="313">
        <f t="shared" si="0"/>
        <v>2.2677261347214426</v>
      </c>
      <c r="F42" s="280"/>
      <c r="H42" s="281"/>
      <c r="I42" s="280"/>
      <c r="J42" s="50"/>
      <c r="K42" s="338"/>
      <c r="L42" s="280"/>
    </row>
    <row r="43" spans="1:12" ht="18.75" customHeight="1" thickBot="1" x14ac:dyDescent="0.45">
      <c r="A43" s="315" t="s">
        <v>340</v>
      </c>
      <c r="B43" s="316" t="s">
        <v>158</v>
      </c>
      <c r="C43" s="317"/>
      <c r="D43" s="318">
        <f>SUM(D34:D40)</f>
        <v>4379212</v>
      </c>
      <c r="E43" s="319">
        <f t="shared" si="0"/>
        <v>2.9645170646238306</v>
      </c>
      <c r="F43" s="280"/>
      <c r="L43" s="280"/>
    </row>
    <row r="44" spans="1:12" ht="18.75" customHeight="1" x14ac:dyDescent="0.4">
      <c r="A44" s="308" t="s">
        <v>186</v>
      </c>
      <c r="B44" s="339">
        <v>137</v>
      </c>
      <c r="C44" s="340" t="s">
        <v>190</v>
      </c>
      <c r="D44" s="226">
        <v>80361</v>
      </c>
      <c r="E44" s="307">
        <f t="shared" si="0"/>
        <v>5.4400553302794127E-2</v>
      </c>
      <c r="F44" s="280"/>
      <c r="G44" s="285"/>
      <c r="H44" s="281"/>
      <c r="I44" s="280"/>
      <c r="J44" s="50"/>
      <c r="K44" s="338"/>
      <c r="L44" s="280"/>
    </row>
    <row r="45" spans="1:12" ht="18.75" customHeight="1" x14ac:dyDescent="0.4">
      <c r="A45" s="308"/>
      <c r="B45" s="305">
        <v>141</v>
      </c>
      <c r="C45" s="306" t="s">
        <v>359</v>
      </c>
      <c r="D45" s="199">
        <v>247121</v>
      </c>
      <c r="E45" s="307">
        <f t="shared" si="0"/>
        <v>0.16728909710854503</v>
      </c>
      <c r="F45" s="280"/>
      <c r="G45" s="285"/>
      <c r="H45" s="281"/>
      <c r="I45" s="280"/>
      <c r="J45" s="50"/>
      <c r="K45" s="338"/>
      <c r="L45" s="280"/>
    </row>
    <row r="46" spans="1:12" ht="18.75" customHeight="1" x14ac:dyDescent="0.4">
      <c r="A46" s="314"/>
      <c r="B46" s="305">
        <v>147</v>
      </c>
      <c r="C46" s="306" t="s">
        <v>198</v>
      </c>
      <c r="D46" s="335">
        <v>10923597</v>
      </c>
      <c r="E46" s="307">
        <f t="shared" si="0"/>
        <v>7.3947526891992634</v>
      </c>
      <c r="F46" s="280"/>
      <c r="L46" s="280"/>
    </row>
    <row r="47" spans="1:12" ht="18.75" customHeight="1" thickBot="1" x14ac:dyDescent="0.45">
      <c r="A47" s="315" t="s">
        <v>346</v>
      </c>
      <c r="B47" s="316" t="s">
        <v>202</v>
      </c>
      <c r="C47" s="317"/>
      <c r="D47" s="318">
        <f>SUM(D44:D46)</f>
        <v>11251079</v>
      </c>
      <c r="E47" s="319">
        <f t="shared" si="0"/>
        <v>7.616442339610602</v>
      </c>
      <c r="F47" s="280"/>
      <c r="H47" s="341"/>
      <c r="I47" s="285"/>
      <c r="J47" s="286"/>
      <c r="K47" s="338"/>
      <c r="L47" s="280"/>
    </row>
    <row r="48" spans="1:12" ht="18.75" customHeight="1" x14ac:dyDescent="0.4">
      <c r="A48" s="332" t="s">
        <v>203</v>
      </c>
      <c r="B48" s="28">
        <v>506</v>
      </c>
      <c r="C48" s="342" t="s">
        <v>209</v>
      </c>
      <c r="D48" s="226">
        <v>2143902</v>
      </c>
      <c r="E48" s="326">
        <f t="shared" si="0"/>
        <v>1.451319110351625</v>
      </c>
      <c r="F48" s="280"/>
      <c r="L48" s="280"/>
    </row>
    <row r="49" spans="1:12" ht="18.75" customHeight="1" x14ac:dyDescent="0.4">
      <c r="A49" s="314"/>
      <c r="B49" s="28">
        <v>517</v>
      </c>
      <c r="C49" s="342" t="s">
        <v>220</v>
      </c>
      <c r="D49" s="226">
        <v>677690</v>
      </c>
      <c r="E49" s="326">
        <f t="shared" si="0"/>
        <v>0.45876371582945152</v>
      </c>
      <c r="F49" s="280"/>
      <c r="L49" s="280"/>
    </row>
    <row r="50" spans="1:12" ht="18.75" customHeight="1" thickBot="1" x14ac:dyDescent="0.45">
      <c r="A50" s="315" t="s">
        <v>353</v>
      </c>
      <c r="B50" s="316" t="s">
        <v>264</v>
      </c>
      <c r="C50" s="317"/>
      <c r="D50" s="318">
        <f>SUM(D48:D49)</f>
        <v>2821592</v>
      </c>
      <c r="E50" s="319">
        <f t="shared" si="0"/>
        <v>1.9100828261810765</v>
      </c>
      <c r="F50" s="280"/>
      <c r="G50" s="280"/>
      <c r="H50" s="280"/>
      <c r="I50" s="280"/>
      <c r="K50" s="280"/>
      <c r="L50" s="280"/>
    </row>
    <row r="51" spans="1:12" ht="18.75" customHeight="1" x14ac:dyDescent="0.4">
      <c r="F51" s="280"/>
      <c r="G51" s="285" t="s">
        <v>360</v>
      </c>
      <c r="H51" s="281"/>
      <c r="I51" s="280"/>
      <c r="J51" s="50"/>
      <c r="K51" s="338"/>
      <c r="L51" s="280"/>
    </row>
    <row r="52" spans="1:12" ht="18.75" customHeight="1" x14ac:dyDescent="0.4">
      <c r="F52" s="280"/>
      <c r="G52" s="280"/>
      <c r="H52" s="280"/>
      <c r="I52" s="280"/>
      <c r="K52" s="280"/>
      <c r="L52" s="280"/>
    </row>
    <row r="53" spans="1:12" ht="18.75" customHeight="1" x14ac:dyDescent="0.4">
      <c r="F53" s="280"/>
      <c r="G53" s="343"/>
      <c r="H53" s="281"/>
      <c r="I53" s="280"/>
      <c r="K53" s="338"/>
      <c r="L53" s="280"/>
    </row>
    <row r="54" spans="1:12" ht="18.75" customHeight="1" x14ac:dyDescent="0.4">
      <c r="A54" s="285"/>
      <c r="B54" s="344"/>
      <c r="C54" s="6"/>
      <c r="D54" s="50"/>
      <c r="E54" s="338"/>
      <c r="F54" s="280"/>
      <c r="G54" s="285"/>
      <c r="H54" s="281"/>
      <c r="I54" s="280"/>
      <c r="K54" s="338"/>
      <c r="L54" s="280"/>
    </row>
    <row r="55" spans="1:12" ht="18.75" customHeight="1" x14ac:dyDescent="0.4">
      <c r="A55" s="285"/>
      <c r="B55" s="344"/>
      <c r="C55" s="6"/>
      <c r="D55" s="50"/>
      <c r="E55" s="338"/>
      <c r="F55" s="280"/>
      <c r="G55" s="285"/>
      <c r="H55" s="281"/>
      <c r="I55" s="280"/>
      <c r="K55" s="338"/>
      <c r="L55" s="280"/>
    </row>
    <row r="56" spans="1:12" ht="18.75" customHeight="1" x14ac:dyDescent="0.4">
      <c r="F56" s="280"/>
      <c r="G56" s="285"/>
      <c r="H56" s="281"/>
      <c r="I56" s="280"/>
      <c r="K56" s="338"/>
      <c r="L56" s="280"/>
    </row>
    <row r="57" spans="1:12" ht="18.75" customHeight="1" x14ac:dyDescent="0.4">
      <c r="A57" s="280"/>
      <c r="B57" s="280"/>
      <c r="C57" s="280"/>
      <c r="E57" s="280"/>
      <c r="F57" s="280"/>
      <c r="G57" s="285"/>
      <c r="H57" s="341"/>
      <c r="I57" s="285"/>
      <c r="J57" s="286"/>
      <c r="K57" s="338"/>
      <c r="L57" s="280"/>
    </row>
    <row r="58" spans="1:12" ht="13.5" customHeight="1" x14ac:dyDescent="0.4">
      <c r="A58" s="280"/>
      <c r="B58" s="280"/>
      <c r="C58" s="280"/>
      <c r="E58" s="280"/>
      <c r="F58" s="280"/>
      <c r="G58" s="285"/>
      <c r="H58" s="281"/>
      <c r="I58" s="280"/>
      <c r="K58" s="338"/>
      <c r="L58" s="280"/>
    </row>
    <row r="59" spans="1:12" ht="13.5" customHeight="1" x14ac:dyDescent="0.4">
      <c r="A59" s="345"/>
      <c r="B59" s="281"/>
      <c r="C59" s="280"/>
      <c r="E59" s="280"/>
      <c r="F59" s="280"/>
      <c r="G59" s="285"/>
      <c r="H59" s="281"/>
      <c r="I59" s="280"/>
      <c r="K59" s="338"/>
      <c r="L59" s="280"/>
    </row>
    <row r="60" spans="1:12" ht="13.5" customHeight="1" x14ac:dyDescent="0.4">
      <c r="A60" s="345"/>
      <c r="F60" s="280"/>
      <c r="G60" s="285"/>
      <c r="H60" s="341"/>
      <c r="I60" s="285"/>
      <c r="J60" s="286"/>
      <c r="K60" s="338"/>
      <c r="L60" s="280"/>
    </row>
    <row r="61" spans="1:12" ht="13.5" customHeight="1" x14ac:dyDescent="0.4">
      <c r="A61" s="345"/>
      <c r="F61" s="280"/>
      <c r="G61" s="343"/>
      <c r="H61" s="281"/>
      <c r="I61" s="280"/>
      <c r="K61" s="338"/>
      <c r="L61" s="280"/>
    </row>
    <row r="62" spans="1:12" ht="13.5" customHeight="1" x14ac:dyDescent="0.4">
      <c r="F62" s="280"/>
      <c r="G62" s="280"/>
      <c r="H62" s="281"/>
      <c r="I62" s="280"/>
      <c r="K62" s="280"/>
      <c r="L62" s="280"/>
    </row>
    <row r="63" spans="1:12" ht="13.5" customHeight="1" x14ac:dyDescent="0.4">
      <c r="F63" s="280"/>
      <c r="L63" s="280"/>
    </row>
    <row r="64" spans="1:12" ht="13.5" customHeight="1" x14ac:dyDescent="0.4">
      <c r="F64" s="280"/>
      <c r="L64" s="280"/>
    </row>
    <row r="65" spans="6:12" ht="13.5" customHeight="1" x14ac:dyDescent="0.4">
      <c r="F65" s="280"/>
      <c r="L65" s="280"/>
    </row>
    <row r="66" spans="6:12" ht="13.5" customHeight="1" x14ac:dyDescent="0.4">
      <c r="F66" s="280"/>
    </row>
    <row r="67" spans="6:12" ht="13.5" customHeight="1" x14ac:dyDescent="0.4">
      <c r="F67" s="280"/>
    </row>
    <row r="68" spans="6:12" ht="13.5" customHeight="1" x14ac:dyDescent="0.4">
      <c r="F68" s="280"/>
    </row>
    <row r="69" spans="6:12" ht="13.5" customHeight="1" x14ac:dyDescent="0.4">
      <c r="F69" s="280"/>
    </row>
    <row r="70" spans="6:12" ht="13.5" customHeight="1" x14ac:dyDescent="0.4">
      <c r="F70" s="280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3545-A858-4A1F-A885-1A5770AA81B9}">
  <sheetPr>
    <tabColor rgb="FFFFFF00"/>
    <pageSetUpPr fitToPage="1"/>
  </sheetPr>
  <dimension ref="A1:L108"/>
  <sheetViews>
    <sheetView view="pageBreakPreview" zoomScaleNormal="100" zoomScaleSheetLayoutView="100" workbookViewId="0">
      <selection activeCell="G60" sqref="G60:K60"/>
    </sheetView>
  </sheetViews>
  <sheetFormatPr defaultRowHeight="18.75" x14ac:dyDescent="0.4"/>
  <cols>
    <col min="1" max="1" width="6.625" style="309" customWidth="1"/>
    <col min="2" max="2" width="7.125" style="337" customWidth="1"/>
    <col min="3" max="3" width="19.125" style="309" customWidth="1"/>
    <col min="4" max="4" width="14.625" style="282" customWidth="1"/>
    <col min="5" max="7" width="6.625" style="309" customWidth="1"/>
    <col min="8" max="8" width="7.125" style="337" customWidth="1"/>
    <col min="9" max="9" width="19.125" style="309" customWidth="1"/>
    <col min="10" max="10" width="14.625" style="282" customWidth="1"/>
    <col min="11" max="11" width="6.625" style="309" customWidth="1"/>
    <col min="12" max="16384" width="9" style="309"/>
  </cols>
  <sheetData>
    <row r="1" spans="1:12" s="280" customFormat="1" ht="15.75" customHeight="1" x14ac:dyDescent="0.4">
      <c r="A1" s="275" t="s">
        <v>310</v>
      </c>
      <c r="B1" s="276"/>
      <c r="C1" s="277"/>
      <c r="D1" s="278"/>
      <c r="E1" s="279"/>
      <c r="H1" s="281"/>
      <c r="J1" s="282"/>
    </row>
    <row r="2" spans="1:12" s="280" customFormat="1" ht="15.75" customHeight="1" x14ac:dyDescent="0.4">
      <c r="A2" s="283"/>
      <c r="B2" s="284"/>
      <c r="C2" s="285"/>
      <c r="D2" s="286"/>
      <c r="E2" s="287"/>
      <c r="H2" s="281"/>
      <c r="J2" s="282"/>
    </row>
    <row r="3" spans="1:12" s="280" customFormat="1" ht="15.75" customHeight="1" x14ac:dyDescent="0.4">
      <c r="A3" s="283" t="s">
        <v>361</v>
      </c>
      <c r="B3" s="284"/>
      <c r="C3" s="285"/>
      <c r="D3" s="286"/>
      <c r="E3" s="287"/>
      <c r="H3" s="281"/>
      <c r="J3" s="282"/>
    </row>
    <row r="4" spans="1:12" s="280" customFormat="1" ht="13.5" customHeight="1" thickBot="1" x14ac:dyDescent="0.45">
      <c r="A4" s="288" t="s">
        <v>1</v>
      </c>
      <c r="B4" s="284"/>
      <c r="C4" s="285"/>
      <c r="D4" s="289"/>
      <c r="E4" s="287" t="s">
        <v>312</v>
      </c>
      <c r="G4" s="288" t="s">
        <v>270</v>
      </c>
      <c r="H4" s="284"/>
      <c r="I4" s="285"/>
      <c r="J4" s="289"/>
      <c r="K4" s="287" t="s">
        <v>312</v>
      </c>
    </row>
    <row r="5" spans="1:12" s="280" customFormat="1" ht="18.75" customHeight="1" thickBot="1" x14ac:dyDescent="0.45">
      <c r="A5" s="290" t="s">
        <v>3</v>
      </c>
      <c r="B5" s="291" t="s">
        <v>4</v>
      </c>
      <c r="C5" s="292" t="s">
        <v>5</v>
      </c>
      <c r="D5" s="293" t="s">
        <v>313</v>
      </c>
      <c r="E5" s="294" t="s">
        <v>314</v>
      </c>
      <c r="G5" s="290" t="s">
        <v>3</v>
      </c>
      <c r="H5" s="291" t="s">
        <v>4</v>
      </c>
      <c r="I5" s="292" t="s">
        <v>5</v>
      </c>
      <c r="J5" s="293" t="s">
        <v>313</v>
      </c>
      <c r="K5" s="294" t="s">
        <v>314</v>
      </c>
    </row>
    <row r="6" spans="1:12" s="280" customFormat="1" ht="18.75" customHeight="1" x14ac:dyDescent="0.4">
      <c r="A6" s="430" t="s">
        <v>11</v>
      </c>
      <c r="B6" s="431"/>
      <c r="C6" s="431"/>
      <c r="D6" s="295">
        <f>D26+D30+D33+D52+D72+D78+D86+D91</f>
        <v>3627077916</v>
      </c>
      <c r="E6" s="296">
        <f>D6/$D$6*100</f>
        <v>100</v>
      </c>
      <c r="F6" s="297"/>
      <c r="G6" s="430" t="s">
        <v>277</v>
      </c>
      <c r="H6" s="431"/>
      <c r="I6" s="431"/>
      <c r="J6" s="295">
        <f>J23+J25+J28+J33+J56+J64+J68</f>
        <v>1129009516</v>
      </c>
      <c r="K6" s="296">
        <f>J6/$J$6*100</f>
        <v>100</v>
      </c>
      <c r="L6" s="297"/>
    </row>
    <row r="7" spans="1:12" s="280" customFormat="1" ht="18.75" customHeight="1" x14ac:dyDescent="0.4">
      <c r="A7" s="302"/>
      <c r="B7" s="299"/>
      <c r="C7" s="299"/>
      <c r="D7" s="346"/>
      <c r="E7" s="301"/>
      <c r="G7" s="302"/>
      <c r="H7" s="299"/>
      <c r="I7" s="347"/>
      <c r="J7" s="348"/>
      <c r="K7" s="303"/>
    </row>
    <row r="8" spans="1:12" s="280" customFormat="1" ht="18.75" customHeight="1" x14ac:dyDescent="0.4">
      <c r="A8" s="304" t="s">
        <v>12</v>
      </c>
      <c r="B8" s="305">
        <v>103</v>
      </c>
      <c r="C8" s="349" t="s">
        <v>13</v>
      </c>
      <c r="D8" s="199">
        <v>19668812</v>
      </c>
      <c r="E8" s="303">
        <f t="shared" ref="E8:E71" si="0">D8/$D$6*100</f>
        <v>0.54227707414929438</v>
      </c>
      <c r="G8" s="304" t="s">
        <v>12</v>
      </c>
      <c r="H8" s="305">
        <v>103</v>
      </c>
      <c r="I8" s="306" t="s">
        <v>13</v>
      </c>
      <c r="J8" s="199">
        <v>54254369</v>
      </c>
      <c r="K8" s="303">
        <f t="shared" ref="K8:K68" si="1">J8/$J$6*100</f>
        <v>4.8054837652936131</v>
      </c>
    </row>
    <row r="9" spans="1:12" s="280" customFormat="1" ht="18.75" customHeight="1" x14ac:dyDescent="0.4">
      <c r="A9" s="308"/>
      <c r="B9" s="305">
        <v>105</v>
      </c>
      <c r="C9" s="349" t="s">
        <v>14</v>
      </c>
      <c r="D9" s="199">
        <v>39589641</v>
      </c>
      <c r="E9" s="303">
        <f t="shared" si="0"/>
        <v>1.091502358561409</v>
      </c>
      <c r="G9" s="308"/>
      <c r="H9" s="305">
        <v>105</v>
      </c>
      <c r="I9" s="306" t="s">
        <v>14</v>
      </c>
      <c r="J9" s="199">
        <v>62061786</v>
      </c>
      <c r="K9" s="303">
        <f t="shared" si="1"/>
        <v>5.4970117718653491</v>
      </c>
    </row>
    <row r="10" spans="1:12" s="280" customFormat="1" ht="18.75" customHeight="1" x14ac:dyDescent="0.4">
      <c r="A10" s="308"/>
      <c r="B10" s="305">
        <v>106</v>
      </c>
      <c r="C10" s="349" t="s">
        <v>15</v>
      </c>
      <c r="D10" s="199">
        <v>8650192</v>
      </c>
      <c r="E10" s="303">
        <f t="shared" si="0"/>
        <v>0.23848927980956006</v>
      </c>
      <c r="G10" s="308"/>
      <c r="H10" s="305">
        <v>106</v>
      </c>
      <c r="I10" s="306" t="s">
        <v>15</v>
      </c>
      <c r="J10" s="199">
        <v>30188</v>
      </c>
      <c r="K10" s="303">
        <f t="shared" si="1"/>
        <v>2.6738481449610739E-3</v>
      </c>
    </row>
    <row r="11" spans="1:12" s="280" customFormat="1" ht="18.75" customHeight="1" x14ac:dyDescent="0.4">
      <c r="A11" s="308"/>
      <c r="B11" s="305">
        <v>108</v>
      </c>
      <c r="C11" s="349" t="s">
        <v>17</v>
      </c>
      <c r="D11" s="199">
        <v>251240</v>
      </c>
      <c r="E11" s="303">
        <f t="shared" si="0"/>
        <v>6.9267880596585452E-3</v>
      </c>
      <c r="G11" s="308"/>
      <c r="H11" s="305">
        <v>110</v>
      </c>
      <c r="I11" s="306" t="s">
        <v>18</v>
      </c>
      <c r="J11" s="199">
        <v>4947542</v>
      </c>
      <c r="K11" s="303">
        <f t="shared" si="1"/>
        <v>0.43821968990383597</v>
      </c>
    </row>
    <row r="12" spans="1:12" s="280" customFormat="1" ht="18.75" customHeight="1" x14ac:dyDescent="0.4">
      <c r="A12" s="308"/>
      <c r="B12" s="305">
        <v>110</v>
      </c>
      <c r="C12" s="349" t="s">
        <v>18</v>
      </c>
      <c r="D12" s="199">
        <v>7630541</v>
      </c>
      <c r="E12" s="303">
        <f t="shared" si="0"/>
        <v>0.21037709077987174</v>
      </c>
      <c r="G12" s="308"/>
      <c r="H12" s="305">
        <v>111</v>
      </c>
      <c r="I12" s="306" t="s">
        <v>19</v>
      </c>
      <c r="J12" s="199">
        <v>34869317</v>
      </c>
      <c r="K12" s="303">
        <f t="shared" si="1"/>
        <v>3.0884874313140864</v>
      </c>
    </row>
    <row r="13" spans="1:12" s="280" customFormat="1" ht="18.75" customHeight="1" x14ac:dyDescent="0.4">
      <c r="A13" s="308"/>
      <c r="B13" s="305">
        <v>111</v>
      </c>
      <c r="C13" s="349" t="s">
        <v>19</v>
      </c>
      <c r="D13" s="199">
        <v>2482427</v>
      </c>
      <c r="E13" s="303">
        <f t="shared" si="0"/>
        <v>6.8441512906280783E-2</v>
      </c>
      <c r="G13" s="308"/>
      <c r="H13" s="12">
        <v>112</v>
      </c>
      <c r="I13" s="350" t="s">
        <v>20</v>
      </c>
      <c r="J13" s="199">
        <v>468099</v>
      </c>
      <c r="K13" s="303">
        <f t="shared" si="1"/>
        <v>4.1461032291245981E-2</v>
      </c>
    </row>
    <row r="14" spans="1:12" s="280" customFormat="1" ht="18.75" customHeight="1" x14ac:dyDescent="0.4">
      <c r="A14" s="308"/>
      <c r="B14" s="305">
        <v>112</v>
      </c>
      <c r="C14" s="349" t="s">
        <v>20</v>
      </c>
      <c r="D14" s="199">
        <v>493571</v>
      </c>
      <c r="E14" s="303">
        <f t="shared" si="0"/>
        <v>1.3607951398637668E-2</v>
      </c>
      <c r="G14" s="308"/>
      <c r="H14" s="305">
        <v>113</v>
      </c>
      <c r="I14" s="306" t="s">
        <v>21</v>
      </c>
      <c r="J14" s="199">
        <v>1964673</v>
      </c>
      <c r="K14" s="303">
        <f t="shared" si="1"/>
        <v>0.17401739951322076</v>
      </c>
    </row>
    <row r="15" spans="1:12" s="280" customFormat="1" ht="18.75" customHeight="1" x14ac:dyDescent="0.4">
      <c r="A15" s="308"/>
      <c r="B15" s="305">
        <v>113</v>
      </c>
      <c r="C15" s="349" t="s">
        <v>21</v>
      </c>
      <c r="D15" s="199">
        <v>2700267</v>
      </c>
      <c r="E15" s="303">
        <f t="shared" si="0"/>
        <v>7.444744950441809E-2</v>
      </c>
      <c r="G15" s="308"/>
      <c r="H15" s="305">
        <v>117</v>
      </c>
      <c r="I15" s="306" t="s">
        <v>23</v>
      </c>
      <c r="J15" s="199">
        <v>1452252</v>
      </c>
      <c r="K15" s="303">
        <f t="shared" si="1"/>
        <v>0.12863062528872432</v>
      </c>
    </row>
    <row r="16" spans="1:12" s="280" customFormat="1" ht="18.75" customHeight="1" x14ac:dyDescent="0.4">
      <c r="A16" s="308"/>
      <c r="B16" s="305">
        <v>117</v>
      </c>
      <c r="C16" s="349" t="s">
        <v>23</v>
      </c>
      <c r="D16" s="199">
        <v>1775969</v>
      </c>
      <c r="E16" s="303">
        <f t="shared" si="0"/>
        <v>4.896418111576073E-2</v>
      </c>
      <c r="G16" s="308"/>
      <c r="H16" s="305">
        <v>118</v>
      </c>
      <c r="I16" s="306" t="s">
        <v>24</v>
      </c>
      <c r="J16" s="199">
        <v>48566351</v>
      </c>
      <c r="K16" s="303">
        <f t="shared" si="1"/>
        <v>4.3016777371431827</v>
      </c>
    </row>
    <row r="17" spans="1:12" s="280" customFormat="1" ht="18.75" customHeight="1" x14ac:dyDescent="0.4">
      <c r="A17" s="308"/>
      <c r="B17" s="305">
        <v>118</v>
      </c>
      <c r="C17" s="349" t="s">
        <v>24</v>
      </c>
      <c r="D17" s="199">
        <v>5924718</v>
      </c>
      <c r="E17" s="303">
        <f t="shared" si="0"/>
        <v>0.16334686315572386</v>
      </c>
      <c r="G17" s="308"/>
      <c r="H17" s="305">
        <v>121</v>
      </c>
      <c r="I17" s="306" t="s">
        <v>26</v>
      </c>
      <c r="J17" s="199">
        <v>16048</v>
      </c>
      <c r="K17" s="303">
        <f t="shared" si="1"/>
        <v>1.4214229173954986E-3</v>
      </c>
    </row>
    <row r="18" spans="1:12" s="280" customFormat="1" ht="18.75" customHeight="1" x14ac:dyDescent="0.4">
      <c r="A18" s="308"/>
      <c r="B18" s="305">
        <v>120</v>
      </c>
      <c r="C18" s="349" t="s">
        <v>362</v>
      </c>
      <c r="D18" s="199">
        <v>8542</v>
      </c>
      <c r="E18" s="303">
        <f t="shared" si="0"/>
        <v>2.3550638276390422E-4</v>
      </c>
      <c r="G18" s="308"/>
      <c r="H18" s="305">
        <v>122</v>
      </c>
      <c r="I18" s="306" t="s">
        <v>27</v>
      </c>
      <c r="J18" s="199">
        <v>46689</v>
      </c>
      <c r="K18" s="303">
        <f t="shared" si="1"/>
        <v>4.1353947277092745E-3</v>
      </c>
    </row>
    <row r="19" spans="1:12" s="280" customFormat="1" ht="18.75" customHeight="1" x14ac:dyDescent="0.4">
      <c r="A19" s="308"/>
      <c r="B19" s="305">
        <v>122</v>
      </c>
      <c r="C19" s="349" t="s">
        <v>27</v>
      </c>
      <c r="D19" s="199">
        <v>22140</v>
      </c>
      <c r="E19" s="303">
        <f t="shared" si="0"/>
        <v>6.1040872329581354E-4</v>
      </c>
      <c r="G19" s="308"/>
      <c r="H19" s="305">
        <v>123</v>
      </c>
      <c r="I19" s="306" t="s">
        <v>28</v>
      </c>
      <c r="J19" s="199">
        <v>11742840</v>
      </c>
      <c r="K19" s="303">
        <f t="shared" si="1"/>
        <v>1.0401010650117497</v>
      </c>
    </row>
    <row r="20" spans="1:12" s="280" customFormat="1" ht="18.75" customHeight="1" x14ac:dyDescent="0.4">
      <c r="A20" s="308"/>
      <c r="B20" s="305">
        <v>123</v>
      </c>
      <c r="C20" s="349" t="s">
        <v>28</v>
      </c>
      <c r="D20" s="199">
        <v>5013503</v>
      </c>
      <c r="E20" s="303">
        <f t="shared" si="0"/>
        <v>0.138224298350033</v>
      </c>
      <c r="G20" s="308"/>
      <c r="H20" s="305">
        <v>125</v>
      </c>
      <c r="I20" s="306" t="s">
        <v>30</v>
      </c>
      <c r="J20" s="199">
        <v>15526</v>
      </c>
      <c r="K20" s="303">
        <f t="shared" si="1"/>
        <v>1.3751877003665574E-3</v>
      </c>
    </row>
    <row r="21" spans="1:12" ht="18.75" customHeight="1" x14ac:dyDescent="0.4">
      <c r="A21" s="308"/>
      <c r="B21" s="305">
        <v>124</v>
      </c>
      <c r="C21" s="349" t="s">
        <v>29</v>
      </c>
      <c r="D21" s="199">
        <v>272686</v>
      </c>
      <c r="E21" s="303">
        <f t="shared" si="0"/>
        <v>7.5180629232449057E-3</v>
      </c>
      <c r="F21" s="280"/>
      <c r="G21" s="308"/>
      <c r="H21" s="310"/>
      <c r="I21" s="311" t="s">
        <v>38</v>
      </c>
      <c r="J21" s="312">
        <f>J13+J12+J14+J15+J16+J11+J17+J18</f>
        <v>92330971</v>
      </c>
      <c r="K21" s="313">
        <f t="shared" si="1"/>
        <v>8.1780507330994006</v>
      </c>
      <c r="L21" s="280"/>
    </row>
    <row r="22" spans="1:12" ht="18.75" customHeight="1" x14ac:dyDescent="0.4">
      <c r="A22" s="308"/>
      <c r="B22" s="305">
        <v>125</v>
      </c>
      <c r="C22" s="349" t="s">
        <v>363</v>
      </c>
      <c r="D22" s="199">
        <v>5402</v>
      </c>
      <c r="E22" s="303">
        <f t="shared" si="0"/>
        <v>1.4893531721969216E-4</v>
      </c>
      <c r="F22" s="280"/>
      <c r="G22" s="308"/>
      <c r="H22" s="310"/>
      <c r="I22" s="311" t="s">
        <v>278</v>
      </c>
      <c r="J22" s="312">
        <f>J23-J21</f>
        <v>128104709</v>
      </c>
      <c r="K22" s="313">
        <f t="shared" si="1"/>
        <v>11.346645638016039</v>
      </c>
      <c r="L22" s="280"/>
    </row>
    <row r="23" spans="1:12" ht="18.75" customHeight="1" thickBot="1" x14ac:dyDescent="0.45">
      <c r="A23" s="308"/>
      <c r="B23" s="305">
        <v>127</v>
      </c>
      <c r="C23" s="349" t="s">
        <v>32</v>
      </c>
      <c r="D23" s="199">
        <v>355186</v>
      </c>
      <c r="E23" s="303">
        <f t="shared" si="0"/>
        <v>9.7926211740084375E-3</v>
      </c>
      <c r="F23" s="280"/>
      <c r="G23" s="315" t="s">
        <v>40</v>
      </c>
      <c r="H23" s="316" t="s">
        <v>41</v>
      </c>
      <c r="I23" s="317"/>
      <c r="J23" s="318">
        <f>SUM(J8:J20)</f>
        <v>220435680</v>
      </c>
      <c r="K23" s="319">
        <f t="shared" si="1"/>
        <v>19.524696371115439</v>
      </c>
      <c r="L23" s="280"/>
    </row>
    <row r="24" spans="1:12" ht="18.75" customHeight="1" x14ac:dyDescent="0.4">
      <c r="A24" s="308"/>
      <c r="B24" s="310"/>
      <c r="C24" s="311" t="s">
        <v>38</v>
      </c>
      <c r="D24" s="312">
        <f>D14+D13+D15+D16+D17+D12+D18+D19</f>
        <v>21038175</v>
      </c>
      <c r="E24" s="313">
        <f t="shared" si="0"/>
        <v>0.58003096396675258</v>
      </c>
      <c r="F24" s="280"/>
      <c r="G24" s="308" t="s">
        <v>364</v>
      </c>
      <c r="H24" s="305">
        <v>602</v>
      </c>
      <c r="I24" s="306" t="s">
        <v>44</v>
      </c>
      <c r="J24" s="199">
        <v>138124</v>
      </c>
      <c r="K24" s="307">
        <f t="shared" si="1"/>
        <v>1.2234086430853429E-2</v>
      </c>
      <c r="L24" s="280"/>
    </row>
    <row r="25" spans="1:12" ht="18.75" customHeight="1" thickBot="1" x14ac:dyDescent="0.45">
      <c r="A25" s="308"/>
      <c r="B25" s="310"/>
      <c r="C25" s="311" t="s">
        <v>39</v>
      </c>
      <c r="D25" s="312">
        <f>D26-D24</f>
        <v>73806662</v>
      </c>
      <c r="E25" s="313">
        <f t="shared" si="0"/>
        <v>2.0348794183444281</v>
      </c>
      <c r="F25" s="280"/>
      <c r="G25" s="315" t="s">
        <v>66</v>
      </c>
      <c r="H25" s="316" t="s">
        <v>67</v>
      </c>
      <c r="I25" s="317"/>
      <c r="J25" s="318">
        <f>SUM(J24:J24)</f>
        <v>138124</v>
      </c>
      <c r="K25" s="319">
        <f t="shared" si="1"/>
        <v>1.2234086430853429E-2</v>
      </c>
      <c r="L25" s="280"/>
    </row>
    <row r="26" spans="1:12" ht="18.75" customHeight="1" thickBot="1" x14ac:dyDescent="0.45">
      <c r="A26" s="315" t="s">
        <v>320</v>
      </c>
      <c r="B26" s="316" t="s">
        <v>41</v>
      </c>
      <c r="C26" s="317"/>
      <c r="D26" s="318">
        <f>SUM(D8:D23)</f>
        <v>94844837</v>
      </c>
      <c r="E26" s="319">
        <f t="shared" si="0"/>
        <v>2.6149103823111806</v>
      </c>
      <c r="F26" s="280"/>
      <c r="G26" s="308" t="s">
        <v>68</v>
      </c>
      <c r="H26" s="320">
        <v>302</v>
      </c>
      <c r="I26" s="325" t="s">
        <v>69</v>
      </c>
      <c r="J26" s="335">
        <v>106888</v>
      </c>
      <c r="K26" s="326">
        <f t="shared" si="1"/>
        <v>9.467413558983678E-3</v>
      </c>
      <c r="L26" s="280"/>
    </row>
    <row r="27" spans="1:12" ht="18.75" customHeight="1" x14ac:dyDescent="0.4">
      <c r="A27" s="308" t="s">
        <v>42</v>
      </c>
      <c r="B27" s="320">
        <v>601</v>
      </c>
      <c r="C27" s="325" t="s">
        <v>43</v>
      </c>
      <c r="D27" s="226">
        <v>21568670</v>
      </c>
      <c r="E27" s="326">
        <f t="shared" si="0"/>
        <v>0.59465692492722289</v>
      </c>
      <c r="F27" s="280"/>
      <c r="G27" s="308"/>
      <c r="H27" s="305">
        <v>304</v>
      </c>
      <c r="I27" s="306" t="s">
        <v>70</v>
      </c>
      <c r="J27" s="199">
        <v>72345578</v>
      </c>
      <c r="K27" s="307">
        <f t="shared" si="1"/>
        <v>6.4078802680348712</v>
      </c>
      <c r="L27" s="280"/>
    </row>
    <row r="28" spans="1:12" ht="18.75" customHeight="1" thickBot="1" x14ac:dyDescent="0.45">
      <c r="A28" s="308"/>
      <c r="B28" s="305">
        <v>606</v>
      </c>
      <c r="C28" s="306" t="s">
        <v>46</v>
      </c>
      <c r="D28" s="199">
        <v>7844545</v>
      </c>
      <c r="E28" s="307">
        <f t="shared" si="0"/>
        <v>0.21627726731194932</v>
      </c>
      <c r="F28" s="280"/>
      <c r="G28" s="315" t="s">
        <v>71</v>
      </c>
      <c r="H28" s="316" t="s">
        <v>72</v>
      </c>
      <c r="I28" s="317"/>
      <c r="J28" s="318">
        <f>SUM(J26:J27)</f>
        <v>72452466</v>
      </c>
      <c r="K28" s="319">
        <f t="shared" si="1"/>
        <v>6.4173476815938546</v>
      </c>
      <c r="L28" s="280"/>
    </row>
    <row r="29" spans="1:12" ht="18.75" customHeight="1" x14ac:dyDescent="0.4">
      <c r="A29" s="308"/>
      <c r="B29" s="351">
        <v>625</v>
      </c>
      <c r="C29" s="334" t="s">
        <v>62</v>
      </c>
      <c r="D29" s="352">
        <v>11281228</v>
      </c>
      <c r="E29" s="307">
        <f t="shared" si="0"/>
        <v>0.3110280027411465</v>
      </c>
      <c r="F29" s="280"/>
      <c r="G29" s="308" t="s">
        <v>73</v>
      </c>
      <c r="H29" s="320">
        <v>305</v>
      </c>
      <c r="I29" s="325" t="s">
        <v>74</v>
      </c>
      <c r="J29" s="226">
        <v>40136076</v>
      </c>
      <c r="K29" s="326">
        <f t="shared" si="1"/>
        <v>3.5549811964560982</v>
      </c>
      <c r="L29" s="280"/>
    </row>
    <row r="30" spans="1:12" ht="18.75" customHeight="1" thickBot="1" x14ac:dyDescent="0.45">
      <c r="A30" s="315" t="s">
        <v>66</v>
      </c>
      <c r="B30" s="316" t="s">
        <v>67</v>
      </c>
      <c r="C30" s="317"/>
      <c r="D30" s="318">
        <f>SUM(D27:D29)</f>
        <v>40694443</v>
      </c>
      <c r="E30" s="319">
        <f t="shared" si="0"/>
        <v>1.1219621949803187</v>
      </c>
      <c r="F30" s="280"/>
      <c r="G30" s="308"/>
      <c r="H30" s="320">
        <v>407</v>
      </c>
      <c r="I30" s="325" t="s">
        <v>112</v>
      </c>
      <c r="J30" s="199">
        <v>11995</v>
      </c>
      <c r="K30" s="326">
        <f t="shared" si="1"/>
        <v>1.0624356863259601E-3</v>
      </c>
      <c r="L30" s="280"/>
    </row>
    <row r="31" spans="1:12" ht="18.75" customHeight="1" x14ac:dyDescent="0.4">
      <c r="A31" s="308" t="s">
        <v>68</v>
      </c>
      <c r="B31" s="320">
        <v>302</v>
      </c>
      <c r="C31" s="321" t="s">
        <v>69</v>
      </c>
      <c r="D31" s="353">
        <v>280461217</v>
      </c>
      <c r="E31" s="326">
        <f t="shared" si="0"/>
        <v>7.7324287896549286</v>
      </c>
      <c r="F31" s="280"/>
      <c r="G31" s="308"/>
      <c r="H31" s="305">
        <v>410</v>
      </c>
      <c r="I31" s="306" t="s">
        <v>115</v>
      </c>
      <c r="J31" s="199">
        <v>3969421</v>
      </c>
      <c r="K31" s="307">
        <f t="shared" si="1"/>
        <v>0.35158437052535879</v>
      </c>
      <c r="L31" s="280"/>
    </row>
    <row r="32" spans="1:12" ht="18.75" customHeight="1" x14ac:dyDescent="0.4">
      <c r="A32" s="308"/>
      <c r="B32" s="305">
        <v>304</v>
      </c>
      <c r="C32" s="325" t="s">
        <v>70</v>
      </c>
      <c r="D32" s="335">
        <v>2589489583</v>
      </c>
      <c r="E32" s="307">
        <f t="shared" si="0"/>
        <v>71.393271470046898</v>
      </c>
      <c r="F32" s="280"/>
      <c r="G32" s="308"/>
      <c r="H32" s="305">
        <v>413</v>
      </c>
      <c r="I32" s="306" t="s">
        <v>118</v>
      </c>
      <c r="J32" s="199">
        <v>24229</v>
      </c>
      <c r="K32" s="307">
        <f t="shared" si="1"/>
        <v>2.1460403704870101E-3</v>
      </c>
      <c r="L32" s="280"/>
    </row>
    <row r="33" spans="1:12" ht="18.75" customHeight="1" thickBot="1" x14ac:dyDescent="0.45">
      <c r="A33" s="315" t="s">
        <v>330</v>
      </c>
      <c r="B33" s="316" t="s">
        <v>72</v>
      </c>
      <c r="C33" s="317"/>
      <c r="D33" s="318">
        <f>SUM(D31:D32)</f>
        <v>2869950800</v>
      </c>
      <c r="E33" s="319">
        <f t="shared" si="0"/>
        <v>79.12570025970183</v>
      </c>
      <c r="F33" s="280"/>
      <c r="G33" s="315" t="s">
        <v>120</v>
      </c>
      <c r="H33" s="316" t="s">
        <v>121</v>
      </c>
      <c r="I33" s="317"/>
      <c r="J33" s="318">
        <f>SUM(J29:J32)</f>
        <v>44141721</v>
      </c>
      <c r="K33" s="319">
        <f t="shared" si="1"/>
        <v>3.9097740430382695</v>
      </c>
      <c r="L33" s="280"/>
    </row>
    <row r="34" spans="1:12" ht="18.75" customHeight="1" x14ac:dyDescent="0.4">
      <c r="A34" s="332" t="s">
        <v>73</v>
      </c>
      <c r="B34" s="320">
        <v>305</v>
      </c>
      <c r="C34" s="325" t="s">
        <v>74</v>
      </c>
      <c r="D34" s="226">
        <v>93494335</v>
      </c>
      <c r="E34" s="326">
        <f t="shared" si="0"/>
        <v>2.5776764978654514</v>
      </c>
      <c r="F34" s="280"/>
      <c r="G34" s="308" t="s">
        <v>122</v>
      </c>
      <c r="H34" s="305">
        <v>201</v>
      </c>
      <c r="I34" s="354" t="s">
        <v>123</v>
      </c>
      <c r="J34" s="355">
        <v>7913</v>
      </c>
      <c r="K34" s="307">
        <f t="shared" si="1"/>
        <v>7.0087983208814682E-4</v>
      </c>
      <c r="L34" s="280"/>
    </row>
    <row r="35" spans="1:12" ht="18.75" customHeight="1" x14ac:dyDescent="0.4">
      <c r="A35" s="308"/>
      <c r="B35" s="305">
        <v>306</v>
      </c>
      <c r="C35" s="306" t="s">
        <v>75</v>
      </c>
      <c r="D35" s="199">
        <v>18356068</v>
      </c>
      <c r="E35" s="307">
        <f t="shared" si="0"/>
        <v>0.50608419298153284</v>
      </c>
      <c r="F35" s="280"/>
      <c r="G35" s="308"/>
      <c r="H35" s="305">
        <v>202</v>
      </c>
      <c r="I35" s="306" t="s">
        <v>124</v>
      </c>
      <c r="J35" s="335">
        <v>6513</v>
      </c>
      <c r="K35" s="307">
        <f t="shared" si="1"/>
        <v>5.7687733430937711E-4</v>
      </c>
      <c r="L35" s="280"/>
    </row>
    <row r="36" spans="1:12" ht="18.75" customHeight="1" x14ac:dyDescent="0.4">
      <c r="A36" s="308"/>
      <c r="B36" s="305">
        <v>307</v>
      </c>
      <c r="C36" s="306" t="s">
        <v>76</v>
      </c>
      <c r="D36" s="199">
        <v>7233053</v>
      </c>
      <c r="E36" s="307">
        <f t="shared" si="0"/>
        <v>0.19941818641648393</v>
      </c>
      <c r="F36" s="280"/>
      <c r="G36" s="308"/>
      <c r="H36" s="305">
        <v>203</v>
      </c>
      <c r="I36" s="306" t="s">
        <v>125</v>
      </c>
      <c r="J36" s="199">
        <v>32792688</v>
      </c>
      <c r="K36" s="307">
        <f t="shared" si="1"/>
        <v>2.9045537291999231</v>
      </c>
      <c r="L36" s="280"/>
    </row>
    <row r="37" spans="1:12" ht="18.75" customHeight="1" x14ac:dyDescent="0.4">
      <c r="A37" s="308"/>
      <c r="B37" s="12">
        <v>308</v>
      </c>
      <c r="C37" s="350" t="s">
        <v>77</v>
      </c>
      <c r="D37" s="199">
        <v>406268</v>
      </c>
      <c r="E37" s="307">
        <f t="shared" si="0"/>
        <v>1.120097250207514E-2</v>
      </c>
      <c r="F37" s="280"/>
      <c r="G37" s="308"/>
      <c r="H37" s="305">
        <v>204</v>
      </c>
      <c r="I37" s="306" t="s">
        <v>126</v>
      </c>
      <c r="J37" s="199">
        <v>575990</v>
      </c>
      <c r="K37" s="307">
        <f t="shared" si="1"/>
        <v>5.1017284782566889E-2</v>
      </c>
      <c r="L37" s="280"/>
    </row>
    <row r="38" spans="1:12" ht="18.75" customHeight="1" x14ac:dyDescent="0.4">
      <c r="A38" s="356"/>
      <c r="B38" s="305">
        <v>309</v>
      </c>
      <c r="C38" s="306" t="s">
        <v>78</v>
      </c>
      <c r="D38" s="199">
        <v>4741490</v>
      </c>
      <c r="E38" s="307">
        <f t="shared" si="0"/>
        <v>0.13072479030803374</v>
      </c>
      <c r="F38" s="280"/>
      <c r="G38" s="308"/>
      <c r="H38" s="305">
        <v>205</v>
      </c>
      <c r="I38" s="306" t="s">
        <v>127</v>
      </c>
      <c r="J38" s="199">
        <v>65552722</v>
      </c>
      <c r="K38" s="307">
        <f t="shared" si="1"/>
        <v>5.8062151887123683</v>
      </c>
      <c r="L38" s="280"/>
    </row>
    <row r="39" spans="1:12" ht="18.75" customHeight="1" x14ac:dyDescent="0.4">
      <c r="A39" s="356"/>
      <c r="B39" s="305">
        <v>310</v>
      </c>
      <c r="C39" s="306" t="s">
        <v>79</v>
      </c>
      <c r="D39" s="199">
        <v>7002093</v>
      </c>
      <c r="E39" s="307">
        <f t="shared" si="0"/>
        <v>0.19305052613046761</v>
      </c>
      <c r="F39" s="280"/>
      <c r="G39" s="308"/>
      <c r="H39" s="305">
        <v>206</v>
      </c>
      <c r="I39" s="306" t="s">
        <v>128</v>
      </c>
      <c r="J39" s="199">
        <v>36510</v>
      </c>
      <c r="K39" s="307">
        <f t="shared" si="1"/>
        <v>3.2338079956449189E-3</v>
      </c>
      <c r="L39" s="280"/>
    </row>
    <row r="40" spans="1:12" ht="18.75" customHeight="1" x14ac:dyDescent="0.4">
      <c r="A40" s="308"/>
      <c r="B40" s="305">
        <v>311</v>
      </c>
      <c r="C40" s="306" t="s">
        <v>80</v>
      </c>
      <c r="D40" s="199">
        <v>15833716</v>
      </c>
      <c r="E40" s="307">
        <f t="shared" si="0"/>
        <v>0.43654193173389766</v>
      </c>
      <c r="F40" s="280"/>
      <c r="G40" s="308"/>
      <c r="H40" s="305">
        <v>207</v>
      </c>
      <c r="I40" s="306" t="s">
        <v>129</v>
      </c>
      <c r="J40" s="199">
        <v>172796</v>
      </c>
      <c r="K40" s="307">
        <f t="shared" si="1"/>
        <v>1.5305096861557366E-2</v>
      </c>
      <c r="L40" s="280"/>
    </row>
    <row r="41" spans="1:12" ht="18.75" customHeight="1" x14ac:dyDescent="0.4">
      <c r="A41" s="308"/>
      <c r="B41" s="305">
        <v>324</v>
      </c>
      <c r="C41" s="306" t="s">
        <v>91</v>
      </c>
      <c r="D41" s="199">
        <v>88607006</v>
      </c>
      <c r="E41" s="307">
        <f t="shared" si="0"/>
        <v>2.4429308675485317</v>
      </c>
      <c r="F41" s="280"/>
      <c r="G41" s="308"/>
      <c r="H41" s="305">
        <v>208</v>
      </c>
      <c r="I41" s="306" t="s">
        <v>130</v>
      </c>
      <c r="J41" s="199">
        <v>28731771</v>
      </c>
      <c r="K41" s="307">
        <f t="shared" si="1"/>
        <v>2.5448652640054452</v>
      </c>
      <c r="L41" s="280"/>
    </row>
    <row r="42" spans="1:12" ht="18.75" customHeight="1" x14ac:dyDescent="0.4">
      <c r="A42" s="308"/>
      <c r="B42" s="305">
        <v>326</v>
      </c>
      <c r="C42" s="306" t="s">
        <v>93</v>
      </c>
      <c r="D42" s="199">
        <v>430932</v>
      </c>
      <c r="E42" s="307">
        <f t="shared" si="0"/>
        <v>1.1880968922642798E-2</v>
      </c>
      <c r="F42" s="280"/>
      <c r="G42" s="308"/>
      <c r="H42" s="305">
        <v>209</v>
      </c>
      <c r="I42" s="306" t="s">
        <v>131</v>
      </c>
      <c r="J42" s="199">
        <v>94809</v>
      </c>
      <c r="K42" s="307">
        <f t="shared" si="1"/>
        <v>8.397537722790992E-3</v>
      </c>
      <c r="L42" s="280"/>
    </row>
    <row r="43" spans="1:12" ht="18.75" customHeight="1" x14ac:dyDescent="0.4">
      <c r="A43" s="308"/>
      <c r="B43" s="305">
        <v>334</v>
      </c>
      <c r="C43" s="306" t="s">
        <v>101</v>
      </c>
      <c r="D43" s="199">
        <v>10468</v>
      </c>
      <c r="E43" s="307">
        <f t="shared" si="0"/>
        <v>2.8860697901809289E-4</v>
      </c>
      <c r="F43" s="280"/>
      <c r="G43" s="308"/>
      <c r="H43" s="305">
        <v>210</v>
      </c>
      <c r="I43" s="306" t="s">
        <v>132</v>
      </c>
      <c r="J43" s="199">
        <v>23370169</v>
      </c>
      <c r="K43" s="307">
        <f t="shared" si="1"/>
        <v>2.0699709496514109</v>
      </c>
      <c r="L43" s="280"/>
    </row>
    <row r="44" spans="1:12" ht="18.75" customHeight="1" x14ac:dyDescent="0.4">
      <c r="A44" s="308"/>
      <c r="B44" s="305">
        <v>401</v>
      </c>
      <c r="C44" s="306" t="s">
        <v>106</v>
      </c>
      <c r="D44" s="199">
        <v>25157092</v>
      </c>
      <c r="E44" s="307">
        <f t="shared" si="0"/>
        <v>0.69359116574323965</v>
      </c>
      <c r="F44" s="280"/>
      <c r="G44" s="308"/>
      <c r="H44" s="305">
        <v>213</v>
      </c>
      <c r="I44" s="306" t="s">
        <v>135</v>
      </c>
      <c r="J44" s="199">
        <v>306139991</v>
      </c>
      <c r="K44" s="307">
        <f t="shared" si="1"/>
        <v>27.115802538550081</v>
      </c>
      <c r="L44" s="280"/>
    </row>
    <row r="45" spans="1:12" ht="18.75" customHeight="1" x14ac:dyDescent="0.4">
      <c r="A45" s="308"/>
      <c r="B45" s="305">
        <v>406</v>
      </c>
      <c r="C45" s="306" t="s">
        <v>111</v>
      </c>
      <c r="D45" s="199">
        <v>7007529</v>
      </c>
      <c r="E45" s="307">
        <f t="shared" si="0"/>
        <v>0.19320039884139065</v>
      </c>
      <c r="F45" s="280"/>
      <c r="G45" s="308"/>
      <c r="H45" s="305">
        <v>215</v>
      </c>
      <c r="I45" s="306" t="s">
        <v>365</v>
      </c>
      <c r="J45" s="199">
        <v>50836</v>
      </c>
      <c r="K45" s="307">
        <f t="shared" si="1"/>
        <v>4.5027078407725305E-3</v>
      </c>
      <c r="L45" s="280"/>
    </row>
    <row r="46" spans="1:12" ht="18.75" customHeight="1" x14ac:dyDescent="0.4">
      <c r="A46" s="308"/>
      <c r="B46" s="305">
        <v>407</v>
      </c>
      <c r="C46" s="306" t="s">
        <v>112</v>
      </c>
      <c r="D46" s="199">
        <v>9586761</v>
      </c>
      <c r="E46" s="307">
        <f t="shared" si="0"/>
        <v>0.26431086461391584</v>
      </c>
      <c r="F46" s="280"/>
      <c r="G46" s="308"/>
      <c r="H46" s="305">
        <v>217</v>
      </c>
      <c r="I46" s="306" t="s">
        <v>137</v>
      </c>
      <c r="J46" s="199">
        <v>29579251</v>
      </c>
      <c r="K46" s="307">
        <f t="shared" si="1"/>
        <v>2.6199292903036966</v>
      </c>
      <c r="L46" s="280"/>
    </row>
    <row r="47" spans="1:12" ht="18.75" customHeight="1" x14ac:dyDescent="0.4">
      <c r="A47" s="308"/>
      <c r="B47" s="305">
        <v>408</v>
      </c>
      <c r="C47" s="306" t="s">
        <v>113</v>
      </c>
      <c r="D47" s="199">
        <v>6234245</v>
      </c>
      <c r="E47" s="307">
        <f t="shared" si="0"/>
        <v>0.17188064729734909</v>
      </c>
      <c r="F47" s="280"/>
      <c r="G47" s="308"/>
      <c r="H47" s="305">
        <v>218</v>
      </c>
      <c r="I47" s="306" t="s">
        <v>138</v>
      </c>
      <c r="J47" s="199">
        <v>51989341</v>
      </c>
      <c r="K47" s="307">
        <f t="shared" si="1"/>
        <v>4.6048629584801475</v>
      </c>
      <c r="L47" s="280"/>
    </row>
    <row r="48" spans="1:12" ht="18.75" customHeight="1" x14ac:dyDescent="0.4">
      <c r="A48" s="308"/>
      <c r="B48" s="305">
        <v>409</v>
      </c>
      <c r="C48" s="306" t="s">
        <v>114</v>
      </c>
      <c r="D48" s="199">
        <v>15314075</v>
      </c>
      <c r="E48" s="307">
        <f t="shared" si="0"/>
        <v>0.42221521992801875</v>
      </c>
      <c r="F48" s="280"/>
      <c r="G48" s="308"/>
      <c r="H48" s="305">
        <v>220</v>
      </c>
      <c r="I48" s="306" t="s">
        <v>140</v>
      </c>
      <c r="J48" s="199">
        <v>82430891</v>
      </c>
      <c r="K48" s="307">
        <f t="shared" si="1"/>
        <v>7.3011688415210845</v>
      </c>
      <c r="L48" s="280"/>
    </row>
    <row r="49" spans="1:12" ht="18.75" customHeight="1" x14ac:dyDescent="0.4">
      <c r="A49" s="308"/>
      <c r="B49" s="305">
        <v>410</v>
      </c>
      <c r="C49" s="306" t="s">
        <v>115</v>
      </c>
      <c r="D49" s="199">
        <v>1149441</v>
      </c>
      <c r="E49" s="307">
        <f t="shared" si="0"/>
        <v>3.1690551640192556E-2</v>
      </c>
      <c r="F49" s="280"/>
      <c r="G49" s="308"/>
      <c r="H49" s="305">
        <v>222</v>
      </c>
      <c r="I49" s="306" t="s">
        <v>142</v>
      </c>
      <c r="J49" s="199">
        <v>4397795</v>
      </c>
      <c r="K49" s="307">
        <f t="shared" si="1"/>
        <v>0.38952683194213217</v>
      </c>
      <c r="L49" s="280"/>
    </row>
    <row r="50" spans="1:12" ht="18.75" customHeight="1" x14ac:dyDescent="0.4">
      <c r="A50" s="308"/>
      <c r="B50" s="305">
        <v>412</v>
      </c>
      <c r="C50" s="306" t="s">
        <v>117</v>
      </c>
      <c r="D50" s="199">
        <v>378686</v>
      </c>
      <c r="E50" s="307">
        <f t="shared" si="0"/>
        <v>1.0440525645438051E-2</v>
      </c>
      <c r="F50" s="280"/>
      <c r="G50" s="308"/>
      <c r="H50" s="305">
        <v>225</v>
      </c>
      <c r="I50" s="306" t="s">
        <v>143</v>
      </c>
      <c r="J50" s="199">
        <v>44474000</v>
      </c>
      <c r="K50" s="307">
        <f t="shared" si="1"/>
        <v>3.9392050615807208</v>
      </c>
      <c r="L50" s="280"/>
    </row>
    <row r="51" spans="1:12" ht="18.75" customHeight="1" x14ac:dyDescent="0.4">
      <c r="A51" s="308"/>
      <c r="B51" s="305">
        <v>413</v>
      </c>
      <c r="C51" s="306" t="s">
        <v>118</v>
      </c>
      <c r="D51" s="199">
        <v>15723</v>
      </c>
      <c r="E51" s="307">
        <f t="shared" si="0"/>
        <v>4.3348944699096996E-4</v>
      </c>
      <c r="F51" s="280"/>
      <c r="G51" s="308"/>
      <c r="H51" s="305">
        <v>234</v>
      </c>
      <c r="I51" s="306" t="s">
        <v>366</v>
      </c>
      <c r="J51" s="199">
        <v>283252</v>
      </c>
      <c r="K51" s="307">
        <f t="shared" si="1"/>
        <v>2.5088539643451511E-2</v>
      </c>
      <c r="L51" s="280"/>
    </row>
    <row r="52" spans="1:12" ht="18.75" customHeight="1" thickBot="1" x14ac:dyDescent="0.45">
      <c r="A52" s="315" t="s">
        <v>337</v>
      </c>
      <c r="B52" s="316" t="s">
        <v>121</v>
      </c>
      <c r="C52" s="317"/>
      <c r="D52" s="318">
        <f>SUM(D34:D51)</f>
        <v>300958981</v>
      </c>
      <c r="E52" s="319">
        <f t="shared" si="0"/>
        <v>8.2975604045446705</v>
      </c>
      <c r="F52" s="280"/>
      <c r="G52" s="308"/>
      <c r="H52" s="305">
        <v>242</v>
      </c>
      <c r="I52" s="306" t="s">
        <v>149</v>
      </c>
      <c r="J52" s="199">
        <v>490818</v>
      </c>
      <c r="K52" s="307">
        <f t="shared" si="1"/>
        <v>4.3473327110557326E-2</v>
      </c>
      <c r="L52" s="280"/>
    </row>
    <row r="53" spans="1:12" ht="18.75" customHeight="1" x14ac:dyDescent="0.4">
      <c r="A53" s="332" t="s">
        <v>122</v>
      </c>
      <c r="B53" s="357">
        <v>201</v>
      </c>
      <c r="C53" s="354" t="s">
        <v>123</v>
      </c>
      <c r="D53" s="358">
        <v>2222342</v>
      </c>
      <c r="E53" s="329">
        <f t="shared" si="0"/>
        <v>6.1270864631737344E-2</v>
      </c>
      <c r="F53" s="280"/>
      <c r="G53" s="308"/>
      <c r="H53" s="310"/>
      <c r="I53" s="311" t="s">
        <v>155</v>
      </c>
      <c r="J53" s="312">
        <f>J36+J37+J40+J41+J42+J43+J44+J46+J47+J48+J49+J50+J52</f>
        <v>605240310</v>
      </c>
      <c r="K53" s="313">
        <f t="shared" si="1"/>
        <v>53.608078711712118</v>
      </c>
      <c r="L53" s="280"/>
    </row>
    <row r="54" spans="1:12" ht="18.75" customHeight="1" x14ac:dyDescent="0.4">
      <c r="A54" s="308"/>
      <c r="B54" s="357">
        <v>202</v>
      </c>
      <c r="C54" s="354" t="s">
        <v>124</v>
      </c>
      <c r="D54" s="358">
        <v>3952785</v>
      </c>
      <c r="E54" s="329">
        <f t="shared" si="0"/>
        <v>0.10897987557871916</v>
      </c>
      <c r="F54" s="280"/>
      <c r="G54" s="308"/>
      <c r="H54" s="310"/>
      <c r="I54" s="311" t="s">
        <v>156</v>
      </c>
      <c r="J54" s="312">
        <f>J35+J45</f>
        <v>57349</v>
      </c>
      <c r="K54" s="313">
        <f t="shared" si="1"/>
        <v>5.0795851750819075E-3</v>
      </c>
      <c r="L54" s="280"/>
    </row>
    <row r="55" spans="1:12" ht="18.75" customHeight="1" x14ac:dyDescent="0.4">
      <c r="A55" s="308"/>
      <c r="B55" s="357">
        <v>203</v>
      </c>
      <c r="C55" s="354" t="s">
        <v>125</v>
      </c>
      <c r="D55" s="358">
        <v>8862425</v>
      </c>
      <c r="E55" s="329">
        <f t="shared" si="0"/>
        <v>0.24434062915785457</v>
      </c>
      <c r="F55" s="280"/>
      <c r="G55" s="308"/>
      <c r="H55" s="310"/>
      <c r="I55" s="311" t="s">
        <v>283</v>
      </c>
      <c r="J55" s="312">
        <f>J56-J53-J54</f>
        <v>65880397</v>
      </c>
      <c r="K55" s="313">
        <f t="shared" si="1"/>
        <v>5.8352384161835529</v>
      </c>
      <c r="L55" s="280"/>
    </row>
    <row r="56" spans="1:12" ht="18.75" customHeight="1" thickBot="1" x14ac:dyDescent="0.45">
      <c r="A56" s="308"/>
      <c r="B56" s="357">
        <v>204</v>
      </c>
      <c r="C56" s="354" t="s">
        <v>126</v>
      </c>
      <c r="D56" s="358">
        <v>989622</v>
      </c>
      <c r="E56" s="329">
        <f t="shared" si="0"/>
        <v>2.7284277396813439E-2</v>
      </c>
      <c r="F56" s="280"/>
      <c r="G56" s="315" t="s">
        <v>157</v>
      </c>
      <c r="H56" s="316" t="s">
        <v>158</v>
      </c>
      <c r="I56" s="317"/>
      <c r="J56" s="318">
        <f>SUM(J34:J52)</f>
        <v>671178056</v>
      </c>
      <c r="K56" s="319">
        <f t="shared" si="1"/>
        <v>59.44839671307075</v>
      </c>
      <c r="L56" s="280"/>
    </row>
    <row r="57" spans="1:12" ht="18.75" customHeight="1" x14ac:dyDescent="0.4">
      <c r="A57" s="308"/>
      <c r="B57" s="357" t="s">
        <v>367</v>
      </c>
      <c r="C57" s="354" t="s">
        <v>127</v>
      </c>
      <c r="D57" s="358">
        <v>56999874</v>
      </c>
      <c r="E57" s="329">
        <f t="shared" si="0"/>
        <v>1.5715094993840213</v>
      </c>
      <c r="F57" s="280"/>
      <c r="G57" s="332" t="s">
        <v>159</v>
      </c>
      <c r="H57" s="320">
        <v>223</v>
      </c>
      <c r="I57" s="325" t="s">
        <v>169</v>
      </c>
      <c r="J57" s="226">
        <v>10800603</v>
      </c>
      <c r="K57" s="326">
        <f t="shared" si="1"/>
        <v>0.95664410679776779</v>
      </c>
      <c r="L57" s="280"/>
    </row>
    <row r="58" spans="1:12" ht="18.75" customHeight="1" x14ac:dyDescent="0.4">
      <c r="A58" s="308"/>
      <c r="B58" s="357">
        <v>206</v>
      </c>
      <c r="C58" s="354" t="s">
        <v>128</v>
      </c>
      <c r="D58" s="358">
        <v>9889596</v>
      </c>
      <c r="E58" s="329">
        <f t="shared" si="0"/>
        <v>0.27266014761840035</v>
      </c>
      <c r="F58" s="280"/>
      <c r="G58" s="308" t="s">
        <v>161</v>
      </c>
      <c r="H58" s="305">
        <v>224</v>
      </c>
      <c r="I58" s="306" t="s">
        <v>170</v>
      </c>
      <c r="J58" s="199">
        <v>22534</v>
      </c>
      <c r="K58" s="307">
        <f t="shared" si="1"/>
        <v>1.9959087749619998E-3</v>
      </c>
      <c r="L58" s="280"/>
    </row>
    <row r="59" spans="1:12" ht="18.75" customHeight="1" x14ac:dyDescent="0.4">
      <c r="A59" s="308"/>
      <c r="B59" s="305">
        <v>207</v>
      </c>
      <c r="C59" s="306" t="s">
        <v>129</v>
      </c>
      <c r="D59" s="199">
        <v>3434442</v>
      </c>
      <c r="E59" s="329">
        <f t="shared" si="0"/>
        <v>9.4688950155985566E-2</v>
      </c>
      <c r="F59" s="280"/>
      <c r="G59" s="308"/>
      <c r="H59" s="305">
        <v>227</v>
      </c>
      <c r="I59" s="306" t="s">
        <v>171</v>
      </c>
      <c r="J59" s="199">
        <v>29226886</v>
      </c>
      <c r="K59" s="307">
        <f t="shared" si="1"/>
        <v>2.5887191902109707</v>
      </c>
      <c r="L59" s="280"/>
    </row>
    <row r="60" spans="1:12" ht="18.75" customHeight="1" x14ac:dyDescent="0.4">
      <c r="A60" s="308"/>
      <c r="B60" s="305">
        <v>208</v>
      </c>
      <c r="C60" s="306" t="s">
        <v>130</v>
      </c>
      <c r="D60" s="199">
        <v>10125402</v>
      </c>
      <c r="E60" s="329">
        <f t="shared" si="0"/>
        <v>0.27916141407754635</v>
      </c>
      <c r="F60" s="280"/>
      <c r="G60" s="308"/>
      <c r="H60" s="305">
        <v>245</v>
      </c>
      <c r="I60" s="306" t="s">
        <v>181</v>
      </c>
      <c r="J60" s="199">
        <v>69796</v>
      </c>
      <c r="K60" s="307">
        <f t="shared" si="1"/>
        <v>6.1820559535478705E-3</v>
      </c>
      <c r="L60" s="280"/>
    </row>
    <row r="61" spans="1:12" ht="18.75" customHeight="1" x14ac:dyDescent="0.4">
      <c r="A61" s="308"/>
      <c r="B61" s="305">
        <v>210</v>
      </c>
      <c r="C61" s="306" t="s">
        <v>132</v>
      </c>
      <c r="D61" s="199">
        <v>28747991</v>
      </c>
      <c r="E61" s="329">
        <f t="shared" si="0"/>
        <v>0.79259369844758532</v>
      </c>
      <c r="F61" s="280"/>
      <c r="G61" s="308"/>
      <c r="H61" s="305">
        <v>246</v>
      </c>
      <c r="I61" s="306" t="s">
        <v>182</v>
      </c>
      <c r="J61" s="199">
        <v>57682527</v>
      </c>
      <c r="K61" s="307">
        <f t="shared" si="1"/>
        <v>5.1091267329938077</v>
      </c>
      <c r="L61" s="280"/>
    </row>
    <row r="62" spans="1:12" ht="18.75" customHeight="1" x14ac:dyDescent="0.4">
      <c r="A62" s="308"/>
      <c r="B62" s="305">
        <v>213</v>
      </c>
      <c r="C62" s="306" t="s">
        <v>135</v>
      </c>
      <c r="D62" s="199">
        <v>28326175</v>
      </c>
      <c r="E62" s="329">
        <f t="shared" si="0"/>
        <v>0.78096406131905105</v>
      </c>
      <c r="F62" s="280"/>
      <c r="G62" s="308"/>
      <c r="H62" s="310"/>
      <c r="I62" s="311" t="s">
        <v>284</v>
      </c>
      <c r="J62" s="312">
        <f>+J61+J57+J59+J60</f>
        <v>97779812</v>
      </c>
      <c r="K62" s="313">
        <f t="shared" si="1"/>
        <v>8.6606720859560937</v>
      </c>
      <c r="L62" s="280"/>
    </row>
    <row r="63" spans="1:12" ht="18.75" customHeight="1" x14ac:dyDescent="0.4">
      <c r="A63" s="308"/>
      <c r="B63" s="305">
        <v>215</v>
      </c>
      <c r="C63" s="306" t="s">
        <v>136</v>
      </c>
      <c r="D63" s="199">
        <v>9640928</v>
      </c>
      <c r="E63" s="329">
        <f t="shared" si="0"/>
        <v>0.26580427063535955</v>
      </c>
      <c r="F63" s="280"/>
      <c r="G63" s="308"/>
      <c r="H63" s="310"/>
      <c r="I63" s="311" t="s">
        <v>278</v>
      </c>
      <c r="J63" s="312">
        <f>J64-J62</f>
        <v>22534</v>
      </c>
      <c r="K63" s="313">
        <f t="shared" si="1"/>
        <v>1.9959087749619998E-3</v>
      </c>
      <c r="L63" s="280"/>
    </row>
    <row r="64" spans="1:12" ht="18.75" customHeight="1" thickBot="1" x14ac:dyDescent="0.45">
      <c r="A64" s="308"/>
      <c r="B64" s="305">
        <v>217</v>
      </c>
      <c r="C64" s="306" t="s">
        <v>368</v>
      </c>
      <c r="D64" s="199">
        <v>9771740</v>
      </c>
      <c r="E64" s="329">
        <f t="shared" si="0"/>
        <v>0.26941081019777025</v>
      </c>
      <c r="F64" s="280"/>
      <c r="G64" s="315" t="s">
        <v>285</v>
      </c>
      <c r="H64" s="316" t="s">
        <v>185</v>
      </c>
      <c r="I64" s="359"/>
      <c r="J64" s="318">
        <f>SUM(J57:J61)</f>
        <v>97802346</v>
      </c>
      <c r="K64" s="319">
        <f t="shared" si="1"/>
        <v>8.6626679947310556</v>
      </c>
      <c r="L64" s="280"/>
    </row>
    <row r="65" spans="1:12" ht="18.75" customHeight="1" x14ac:dyDescent="0.4">
      <c r="A65" s="308"/>
      <c r="B65" s="305">
        <v>218</v>
      </c>
      <c r="C65" s="306" t="s">
        <v>138</v>
      </c>
      <c r="D65" s="199">
        <v>43978086</v>
      </c>
      <c r="E65" s="329">
        <f t="shared" si="0"/>
        <v>1.2124935559283421</v>
      </c>
      <c r="F65" s="280"/>
      <c r="G65" s="308" t="s">
        <v>203</v>
      </c>
      <c r="H65" s="320">
        <v>501</v>
      </c>
      <c r="I65" s="325" t="s">
        <v>204</v>
      </c>
      <c r="J65" s="335">
        <v>482795</v>
      </c>
      <c r="K65" s="326">
        <f t="shared" si="1"/>
        <v>4.2762704225072272E-2</v>
      </c>
      <c r="L65" s="280"/>
    </row>
    <row r="66" spans="1:12" ht="18.75" customHeight="1" x14ac:dyDescent="0.4">
      <c r="A66" s="308"/>
      <c r="B66" s="305">
        <v>220</v>
      </c>
      <c r="C66" s="306" t="s">
        <v>140</v>
      </c>
      <c r="D66" s="199">
        <v>28623667</v>
      </c>
      <c r="E66" s="329">
        <f t="shared" si="0"/>
        <v>0.78916603566009513</v>
      </c>
      <c r="F66" s="280"/>
      <c r="G66" s="308"/>
      <c r="H66" s="305">
        <v>509</v>
      </c>
      <c r="I66" s="306" t="s">
        <v>212</v>
      </c>
      <c r="J66" s="199">
        <v>659372</v>
      </c>
      <c r="K66" s="307">
        <f t="shared" si="1"/>
        <v>5.8402696403845017E-2</v>
      </c>
      <c r="L66" s="280"/>
    </row>
    <row r="67" spans="1:12" ht="18.75" customHeight="1" x14ac:dyDescent="0.4">
      <c r="A67" s="308"/>
      <c r="B67" s="305">
        <v>222</v>
      </c>
      <c r="C67" s="306" t="s">
        <v>142</v>
      </c>
      <c r="D67" s="199">
        <v>1718062</v>
      </c>
      <c r="E67" s="329">
        <f t="shared" si="0"/>
        <v>4.7367661786949053E-2</v>
      </c>
      <c r="F67" s="280"/>
      <c r="G67" s="308"/>
      <c r="H67" s="305">
        <v>551</v>
      </c>
      <c r="I67" s="306" t="s">
        <v>254</v>
      </c>
      <c r="J67" s="199">
        <v>21718956</v>
      </c>
      <c r="K67" s="307">
        <f t="shared" si="1"/>
        <v>1.9237177093908571</v>
      </c>
      <c r="L67" s="280"/>
    </row>
    <row r="68" spans="1:12" ht="18.75" customHeight="1" thickBot="1" x14ac:dyDescent="0.45">
      <c r="A68" s="308"/>
      <c r="B68" s="305">
        <v>225</v>
      </c>
      <c r="C68" s="306" t="s">
        <v>143</v>
      </c>
      <c r="D68" s="199">
        <v>2526035</v>
      </c>
      <c r="E68" s="329">
        <f t="shared" si="0"/>
        <v>6.9643803042029828E-2</v>
      </c>
      <c r="F68" s="280"/>
      <c r="G68" s="315" t="s">
        <v>263</v>
      </c>
      <c r="H68" s="316" t="s">
        <v>264</v>
      </c>
      <c r="I68" s="317"/>
      <c r="J68" s="318">
        <f>SUM(J65:J67)</f>
        <v>22861123</v>
      </c>
      <c r="K68" s="319">
        <f t="shared" si="1"/>
        <v>2.0248831100197742</v>
      </c>
      <c r="L68" s="280"/>
    </row>
    <row r="69" spans="1:12" ht="18.75" customHeight="1" x14ac:dyDescent="0.4">
      <c r="A69" s="308"/>
      <c r="B69" s="305">
        <v>234</v>
      </c>
      <c r="C69" s="306" t="s">
        <v>147</v>
      </c>
      <c r="D69" s="199">
        <v>1018598</v>
      </c>
      <c r="E69" s="329">
        <f t="shared" si="0"/>
        <v>2.8083157395287672E-2</v>
      </c>
      <c r="F69" s="280"/>
      <c r="G69" s="280"/>
      <c r="H69" s="280"/>
      <c r="I69" s="280"/>
      <c r="K69" s="280"/>
      <c r="L69" s="280"/>
    </row>
    <row r="70" spans="1:12" ht="18.75" customHeight="1" x14ac:dyDescent="0.4">
      <c r="A70" s="308"/>
      <c r="B70" s="310"/>
      <c r="C70" s="311" t="s">
        <v>155</v>
      </c>
      <c r="D70" s="312">
        <f>D55+D56+D58+D59+D60+D61+D62+D65+D66+D64+D67+D68</f>
        <v>176993243</v>
      </c>
      <c r="E70" s="313">
        <f t="shared" si="0"/>
        <v>4.8797750447884232</v>
      </c>
      <c r="F70" s="280"/>
      <c r="G70" s="280"/>
      <c r="H70" s="280"/>
      <c r="I70" s="280"/>
      <c r="K70" s="280"/>
      <c r="L70" s="280"/>
    </row>
    <row r="71" spans="1:12" ht="18.75" customHeight="1" x14ac:dyDescent="0.4">
      <c r="A71" s="308"/>
      <c r="B71" s="310"/>
      <c r="C71" s="311" t="s">
        <v>39</v>
      </c>
      <c r="D71" s="312">
        <f>D72-D70</f>
        <v>73834527</v>
      </c>
      <c r="E71" s="313">
        <f t="shared" si="0"/>
        <v>2.0356476676251249</v>
      </c>
      <c r="F71" s="280"/>
      <c r="G71" s="343"/>
      <c r="H71" s="281"/>
      <c r="I71" s="280"/>
      <c r="K71" s="338"/>
      <c r="L71" s="280"/>
    </row>
    <row r="72" spans="1:12" ht="18.75" customHeight="1" thickBot="1" x14ac:dyDescent="0.45">
      <c r="A72" s="315" t="s">
        <v>340</v>
      </c>
      <c r="B72" s="316" t="s">
        <v>158</v>
      </c>
      <c r="C72" s="317"/>
      <c r="D72" s="318">
        <f>SUM(D53:D69)</f>
        <v>250827770</v>
      </c>
      <c r="E72" s="319">
        <f t="shared" ref="E72:E91" si="2">D72/$D$6*100</f>
        <v>6.9154227124135481</v>
      </c>
      <c r="F72" s="280"/>
      <c r="G72" s="285"/>
      <c r="H72" s="281"/>
      <c r="I72" s="280"/>
      <c r="K72" s="338"/>
      <c r="L72" s="280"/>
    </row>
    <row r="73" spans="1:12" ht="18.75" customHeight="1" x14ac:dyDescent="0.4">
      <c r="A73" s="308" t="s">
        <v>159</v>
      </c>
      <c r="B73" s="305">
        <v>223</v>
      </c>
      <c r="C73" s="306" t="s">
        <v>169</v>
      </c>
      <c r="D73" s="226">
        <v>57206537</v>
      </c>
      <c r="E73" s="307">
        <f t="shared" si="2"/>
        <v>1.5772072815873857</v>
      </c>
      <c r="F73" s="280"/>
      <c r="G73" s="285"/>
      <c r="H73" s="341"/>
      <c r="I73" s="285"/>
      <c r="J73" s="286"/>
      <c r="K73" s="338"/>
      <c r="L73" s="280"/>
    </row>
    <row r="74" spans="1:12" ht="18.75" customHeight="1" x14ac:dyDescent="0.4">
      <c r="A74" s="308" t="s">
        <v>161</v>
      </c>
      <c r="B74" s="305">
        <v>227</v>
      </c>
      <c r="C74" s="306" t="s">
        <v>171</v>
      </c>
      <c r="D74" s="199">
        <v>45739</v>
      </c>
      <c r="E74" s="307">
        <f t="shared" si="2"/>
        <v>1.2610426646263422E-3</v>
      </c>
      <c r="F74" s="280"/>
      <c r="G74" s="285"/>
      <c r="H74" s="341"/>
      <c r="I74" s="285"/>
      <c r="J74" s="286"/>
      <c r="K74" s="338"/>
      <c r="L74" s="280"/>
    </row>
    <row r="75" spans="1:12" ht="18.75" customHeight="1" x14ac:dyDescent="0.4">
      <c r="A75" s="308"/>
      <c r="B75" s="305">
        <v>235</v>
      </c>
      <c r="C75" s="306" t="s">
        <v>175</v>
      </c>
      <c r="D75" s="199">
        <v>5933442</v>
      </c>
      <c r="E75" s="307">
        <f t="shared" si="2"/>
        <v>0.16358738735184095</v>
      </c>
      <c r="F75" s="280"/>
      <c r="G75" s="285"/>
      <c r="H75" s="341"/>
      <c r="I75" s="285"/>
      <c r="J75" s="286"/>
      <c r="K75" s="338"/>
      <c r="L75" s="280"/>
    </row>
    <row r="76" spans="1:12" ht="18.75" customHeight="1" x14ac:dyDescent="0.4">
      <c r="A76" s="308"/>
      <c r="B76" s="310"/>
      <c r="C76" s="311" t="s">
        <v>155</v>
      </c>
      <c r="D76" s="312">
        <f>D73+D74+D75</f>
        <v>63185718</v>
      </c>
      <c r="E76" s="313">
        <f t="shared" si="2"/>
        <v>1.7420557116038529</v>
      </c>
      <c r="F76" s="280"/>
      <c r="G76" s="285"/>
      <c r="H76" s="341"/>
      <c r="I76" s="285"/>
      <c r="J76" s="286"/>
      <c r="K76" s="338"/>
      <c r="L76" s="280"/>
    </row>
    <row r="77" spans="1:12" ht="18.75" customHeight="1" x14ac:dyDescent="0.4">
      <c r="A77" s="308"/>
      <c r="B77" s="310"/>
      <c r="C77" s="311" t="s">
        <v>183</v>
      </c>
      <c r="D77" s="312">
        <f>D78-D76</f>
        <v>0</v>
      </c>
      <c r="E77" s="313">
        <f t="shared" si="2"/>
        <v>0</v>
      </c>
      <c r="F77" s="360"/>
      <c r="G77" s="285"/>
      <c r="H77" s="281"/>
      <c r="I77" s="280"/>
      <c r="K77" s="338"/>
      <c r="L77" s="280"/>
    </row>
    <row r="78" spans="1:12" ht="18.75" customHeight="1" thickBot="1" x14ac:dyDescent="0.45">
      <c r="A78" s="315" t="s">
        <v>344</v>
      </c>
      <c r="B78" s="316" t="s">
        <v>185</v>
      </c>
      <c r="C78" s="317"/>
      <c r="D78" s="361">
        <f>SUM(D73:D75)</f>
        <v>63185718</v>
      </c>
      <c r="E78" s="319">
        <f t="shared" si="2"/>
        <v>1.7420557116038529</v>
      </c>
      <c r="F78" s="280"/>
      <c r="G78" s="285"/>
      <c r="H78" s="341"/>
      <c r="I78" s="285"/>
      <c r="J78" s="286"/>
      <c r="K78" s="338"/>
      <c r="L78" s="280"/>
    </row>
    <row r="79" spans="1:12" ht="18.75" customHeight="1" x14ac:dyDescent="0.4">
      <c r="A79" s="308" t="s">
        <v>186</v>
      </c>
      <c r="B79" s="28">
        <v>135</v>
      </c>
      <c r="C79" s="362" t="s">
        <v>189</v>
      </c>
      <c r="D79" s="353">
        <v>60428</v>
      </c>
      <c r="E79" s="326">
        <f t="shared" si="2"/>
        <v>1.6660243148744092E-3</v>
      </c>
      <c r="F79" s="280"/>
      <c r="G79" s="285"/>
      <c r="H79" s="281"/>
      <c r="I79" s="280"/>
      <c r="K79" s="338"/>
      <c r="L79" s="280"/>
    </row>
    <row r="80" spans="1:12" ht="18.75" customHeight="1" x14ac:dyDescent="0.4">
      <c r="A80" s="308"/>
      <c r="B80" s="28">
        <v>137</v>
      </c>
      <c r="C80" s="362" t="s">
        <v>190</v>
      </c>
      <c r="D80" s="226">
        <v>202917</v>
      </c>
      <c r="E80" s="326">
        <f t="shared" si="2"/>
        <v>5.5945034735779848E-3</v>
      </c>
      <c r="F80" s="280"/>
      <c r="G80" s="285"/>
      <c r="H80" s="281"/>
      <c r="I80" s="280"/>
      <c r="K80" s="338"/>
      <c r="L80" s="280"/>
    </row>
    <row r="81" spans="1:12" ht="18.75" customHeight="1" x14ac:dyDescent="0.4">
      <c r="A81" s="308"/>
      <c r="B81" s="28">
        <v>138</v>
      </c>
      <c r="C81" s="362" t="s">
        <v>191</v>
      </c>
      <c r="D81" s="226">
        <v>61904</v>
      </c>
      <c r="E81" s="326">
        <f t="shared" si="2"/>
        <v>1.7067182297607968E-3</v>
      </c>
      <c r="F81" s="280"/>
      <c r="G81" s="285"/>
      <c r="H81" s="281"/>
      <c r="I81" s="280"/>
      <c r="K81" s="338"/>
      <c r="L81" s="280"/>
    </row>
    <row r="82" spans="1:12" ht="18.75" customHeight="1" x14ac:dyDescent="0.4">
      <c r="A82" s="308"/>
      <c r="B82" s="28">
        <v>140</v>
      </c>
      <c r="C82" s="362" t="s">
        <v>192</v>
      </c>
      <c r="D82" s="226">
        <v>174700</v>
      </c>
      <c r="E82" s="326">
        <f t="shared" si="2"/>
        <v>4.8165494110107782E-3</v>
      </c>
      <c r="F82" s="280"/>
      <c r="G82" s="285"/>
      <c r="H82" s="281"/>
      <c r="I82" s="280"/>
      <c r="K82" s="338"/>
      <c r="L82" s="280"/>
    </row>
    <row r="83" spans="1:12" ht="18.75" customHeight="1" x14ac:dyDescent="0.4">
      <c r="A83" s="308"/>
      <c r="B83" s="28">
        <v>141</v>
      </c>
      <c r="C83" s="362" t="s">
        <v>193</v>
      </c>
      <c r="D83" s="226">
        <v>118121</v>
      </c>
      <c r="E83" s="326">
        <f t="shared" si="2"/>
        <v>3.2566435774356276E-3</v>
      </c>
      <c r="F83" s="280"/>
      <c r="G83" s="285"/>
      <c r="H83" s="281"/>
      <c r="I83" s="280"/>
      <c r="K83" s="338"/>
      <c r="L83" s="280"/>
    </row>
    <row r="84" spans="1:12" ht="18.75" customHeight="1" x14ac:dyDescent="0.4">
      <c r="A84" s="308"/>
      <c r="B84" s="305">
        <v>143</v>
      </c>
      <c r="C84" s="306" t="s">
        <v>194</v>
      </c>
      <c r="D84" s="199">
        <v>2895240</v>
      </c>
      <c r="E84" s="326">
        <f t="shared" si="2"/>
        <v>7.9822933696249834E-2</v>
      </c>
      <c r="F84" s="280"/>
      <c r="G84" s="285"/>
      <c r="H84" s="281"/>
      <c r="I84" s="280"/>
      <c r="K84" s="338"/>
      <c r="L84" s="280"/>
    </row>
    <row r="85" spans="1:12" ht="18.75" customHeight="1" x14ac:dyDescent="0.4">
      <c r="A85" s="308"/>
      <c r="B85" s="351">
        <v>147</v>
      </c>
      <c r="C85" s="334" t="s">
        <v>198</v>
      </c>
      <c r="D85" s="199">
        <v>987592</v>
      </c>
      <c r="E85" s="326">
        <f t="shared" si="2"/>
        <v>2.7228309478643138E-2</v>
      </c>
      <c r="F85" s="280"/>
      <c r="G85" s="285"/>
      <c r="H85" s="341"/>
      <c r="I85" s="285"/>
      <c r="J85" s="286"/>
      <c r="K85" s="338"/>
      <c r="L85" s="280"/>
    </row>
    <row r="86" spans="1:12" ht="18.75" customHeight="1" thickBot="1" x14ac:dyDescent="0.45">
      <c r="A86" s="331" t="s">
        <v>346</v>
      </c>
      <c r="B86" s="316" t="s">
        <v>202</v>
      </c>
      <c r="C86" s="317"/>
      <c r="D86" s="318">
        <f>SUM(D79:D85)</f>
        <v>4500902</v>
      </c>
      <c r="E86" s="319">
        <f t="shared" si="2"/>
        <v>0.12409168218155257</v>
      </c>
      <c r="F86" s="280"/>
      <c r="G86" s="343"/>
      <c r="H86" s="281"/>
      <c r="I86" s="280"/>
      <c r="K86" s="338"/>
      <c r="L86" s="280"/>
    </row>
    <row r="87" spans="1:12" ht="18.75" customHeight="1" x14ac:dyDescent="0.4">
      <c r="A87" s="332" t="s">
        <v>203</v>
      </c>
      <c r="B87" s="320">
        <v>501</v>
      </c>
      <c r="C87" s="321" t="s">
        <v>204</v>
      </c>
      <c r="D87" s="226">
        <v>11781</v>
      </c>
      <c r="E87" s="363">
        <f t="shared" si="2"/>
        <v>3.2480691820903248E-4</v>
      </c>
      <c r="F87" s="280"/>
      <c r="G87" s="343"/>
      <c r="H87" s="281"/>
      <c r="I87" s="280"/>
      <c r="K87" s="338"/>
      <c r="L87" s="280"/>
    </row>
    <row r="88" spans="1:12" ht="18.75" customHeight="1" x14ac:dyDescent="0.4">
      <c r="A88" s="308"/>
      <c r="B88" s="320">
        <v>515</v>
      </c>
      <c r="C88" s="325" t="s">
        <v>218</v>
      </c>
      <c r="D88" s="226">
        <v>1263963</v>
      </c>
      <c r="E88" s="363">
        <f t="shared" si="2"/>
        <v>3.4847969337088815E-2</v>
      </c>
      <c r="F88" s="280"/>
      <c r="G88" s="280"/>
      <c r="H88" s="281"/>
      <c r="I88" s="280"/>
      <c r="K88" s="280"/>
      <c r="L88" s="280"/>
    </row>
    <row r="89" spans="1:12" ht="18.75" customHeight="1" x14ac:dyDescent="0.4">
      <c r="A89" s="308"/>
      <c r="B89" s="320">
        <v>523</v>
      </c>
      <c r="C89" s="325" t="s">
        <v>226</v>
      </c>
      <c r="D89" s="226">
        <v>834147</v>
      </c>
      <c r="E89" s="363">
        <f t="shared" si="2"/>
        <v>2.2997768984238165E-2</v>
      </c>
      <c r="F89" s="280"/>
      <c r="G89" s="280"/>
      <c r="H89" s="281"/>
      <c r="I89" s="280"/>
      <c r="K89" s="280"/>
      <c r="L89" s="280"/>
    </row>
    <row r="90" spans="1:12" ht="18.75" customHeight="1" x14ac:dyDescent="0.4">
      <c r="A90" s="308"/>
      <c r="B90" s="305">
        <v>544</v>
      </c>
      <c r="C90" s="306" t="s">
        <v>247</v>
      </c>
      <c r="D90" s="199">
        <v>4574</v>
      </c>
      <c r="E90" s="363">
        <f t="shared" si="2"/>
        <v>1.2610702350293818E-4</v>
      </c>
      <c r="F90" s="280"/>
      <c r="G90" s="280"/>
      <c r="H90" s="281"/>
      <c r="I90" s="280"/>
      <c r="K90" s="280"/>
      <c r="L90" s="280"/>
    </row>
    <row r="91" spans="1:12" ht="18.75" customHeight="1" thickBot="1" x14ac:dyDescent="0.45">
      <c r="A91" s="315" t="s">
        <v>353</v>
      </c>
      <c r="B91" s="316" t="s">
        <v>264</v>
      </c>
      <c r="C91" s="317"/>
      <c r="D91" s="318">
        <f>SUM(D87:D90)</f>
        <v>2114465</v>
      </c>
      <c r="E91" s="319">
        <f t="shared" si="2"/>
        <v>5.8296652263038949E-2</v>
      </c>
      <c r="F91" s="280"/>
      <c r="G91" s="280"/>
      <c r="H91" s="281"/>
      <c r="I91" s="280"/>
      <c r="K91" s="280"/>
      <c r="L91" s="280"/>
    </row>
    <row r="92" spans="1:12" ht="13.5" customHeight="1" x14ac:dyDescent="0.4">
      <c r="A92" s="364"/>
      <c r="B92" s="365"/>
      <c r="C92" s="366"/>
      <c r="D92" s="367"/>
      <c r="E92" s="368"/>
      <c r="F92" s="280"/>
      <c r="G92" s="280"/>
      <c r="H92" s="281"/>
      <c r="I92" s="280"/>
      <c r="K92" s="280"/>
      <c r="L92" s="280"/>
    </row>
    <row r="93" spans="1:12" ht="13.5" customHeight="1" x14ac:dyDescent="0.4">
      <c r="F93" s="280"/>
      <c r="G93" s="280"/>
      <c r="H93" s="281"/>
      <c r="I93" s="280"/>
      <c r="K93" s="280"/>
      <c r="L93" s="280"/>
    </row>
    <row r="94" spans="1:12" ht="13.5" customHeight="1" x14ac:dyDescent="0.4">
      <c r="F94" s="280"/>
      <c r="G94" s="280"/>
      <c r="H94" s="281"/>
      <c r="I94" s="280"/>
      <c r="K94" s="280"/>
      <c r="L94" s="280"/>
    </row>
    <row r="95" spans="1:12" ht="13.5" customHeight="1" x14ac:dyDescent="0.4">
      <c r="A95" s="285"/>
      <c r="B95" s="281"/>
      <c r="C95" s="280"/>
      <c r="D95" s="50"/>
      <c r="E95" s="338"/>
      <c r="F95" s="280"/>
      <c r="G95" s="280"/>
      <c r="H95" s="281"/>
      <c r="I95" s="280"/>
      <c r="K95" s="280"/>
      <c r="L95" s="280"/>
    </row>
    <row r="96" spans="1:12" ht="13.5" customHeight="1" x14ac:dyDescent="0.4">
      <c r="F96" s="280"/>
      <c r="G96" s="280"/>
      <c r="H96" s="281"/>
      <c r="I96" s="280"/>
      <c r="K96" s="280"/>
      <c r="L96" s="280"/>
    </row>
    <row r="97" spans="1:12" ht="13.5" customHeight="1" x14ac:dyDescent="0.4">
      <c r="F97" s="280"/>
      <c r="G97" s="280"/>
      <c r="H97" s="281"/>
      <c r="I97" s="280"/>
      <c r="K97" s="280"/>
      <c r="L97" s="280"/>
    </row>
    <row r="98" spans="1:12" ht="13.5" customHeight="1" x14ac:dyDescent="0.4">
      <c r="F98" s="280"/>
      <c r="G98" s="280"/>
      <c r="H98" s="281"/>
      <c r="I98" s="280"/>
      <c r="K98" s="280"/>
      <c r="L98" s="280"/>
    </row>
    <row r="99" spans="1:12" ht="13.5" customHeight="1" x14ac:dyDescent="0.4">
      <c r="F99" s="280"/>
      <c r="L99" s="280"/>
    </row>
    <row r="100" spans="1:12" ht="13.5" customHeight="1" x14ac:dyDescent="0.4">
      <c r="F100" s="280"/>
      <c r="L100" s="280"/>
    </row>
    <row r="101" spans="1:12" ht="13.5" customHeight="1" x14ac:dyDescent="0.4">
      <c r="F101" s="280"/>
      <c r="L101" s="280"/>
    </row>
    <row r="102" spans="1:12" ht="13.5" customHeight="1" x14ac:dyDescent="0.4">
      <c r="A102" s="285"/>
      <c r="B102" s="281"/>
      <c r="C102" s="280"/>
      <c r="D102" s="50"/>
      <c r="E102" s="338"/>
      <c r="F102" s="280"/>
      <c r="L102" s="280"/>
    </row>
    <row r="103" spans="1:12" ht="13.5" customHeight="1" x14ac:dyDescent="0.4">
      <c r="A103" s="285"/>
      <c r="B103" s="281"/>
      <c r="C103" s="280"/>
      <c r="D103" s="50"/>
      <c r="E103" s="338"/>
      <c r="F103" s="280"/>
      <c r="L103" s="280"/>
    </row>
    <row r="104" spans="1:12" ht="13.5" customHeight="1" x14ac:dyDescent="0.4">
      <c r="F104" s="280"/>
      <c r="L104" s="280"/>
    </row>
    <row r="105" spans="1:12" ht="13.5" customHeight="1" x14ac:dyDescent="0.4">
      <c r="A105" s="280"/>
      <c r="B105" s="280"/>
      <c r="C105" s="280"/>
      <c r="E105" s="280"/>
      <c r="F105" s="280"/>
      <c r="L105" s="280"/>
    </row>
    <row r="106" spans="1:12" ht="13.5" customHeight="1" x14ac:dyDescent="0.4">
      <c r="A106" s="280"/>
      <c r="B106" s="280"/>
      <c r="C106" s="280"/>
      <c r="E106" s="280"/>
      <c r="F106" s="280"/>
      <c r="L106" s="280"/>
    </row>
    <row r="107" spans="1:12" ht="13.5" customHeight="1" x14ac:dyDescent="0.4">
      <c r="A107" s="280"/>
      <c r="B107" s="280"/>
      <c r="C107" s="280"/>
      <c r="E107" s="280"/>
      <c r="F107" s="280"/>
      <c r="L107" s="280"/>
    </row>
    <row r="108" spans="1:12" ht="13.5" customHeight="1" x14ac:dyDescent="0.4">
      <c r="A108" s="280"/>
      <c r="B108" s="281"/>
      <c r="C108" s="280"/>
      <c r="E108" s="280"/>
      <c r="F108" s="280"/>
      <c r="L108" s="280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834B-D9C3-4580-9F79-48BCFA931F58}">
  <sheetPr>
    <tabColor rgb="FFFFFF00"/>
    <pageSetUpPr fitToPage="1"/>
  </sheetPr>
  <dimension ref="A1:O220"/>
  <sheetViews>
    <sheetView view="pageBreakPreview" topLeftCell="A109" zoomScaleNormal="100" zoomScaleSheetLayoutView="100" workbookViewId="0">
      <selection activeCell="N143" sqref="N143"/>
    </sheetView>
  </sheetViews>
  <sheetFormatPr defaultRowHeight="18.75" x14ac:dyDescent="0.4"/>
  <cols>
    <col min="1" max="1" width="6.625" style="309" customWidth="1"/>
    <col min="2" max="2" width="7.125" style="337" customWidth="1"/>
    <col min="3" max="3" width="19.125" style="309" customWidth="1"/>
    <col min="4" max="4" width="14.625" style="282" customWidth="1"/>
    <col min="5" max="7" width="6.625" style="309" customWidth="1"/>
    <col min="8" max="8" width="7.125" style="337" customWidth="1"/>
    <col min="9" max="9" width="19.125" style="309" customWidth="1"/>
    <col min="10" max="10" width="14.625" style="282" customWidth="1"/>
    <col min="11" max="11" width="6.625" style="309" customWidth="1"/>
    <col min="12" max="16384" width="9" style="309"/>
  </cols>
  <sheetData>
    <row r="1" spans="1:11" ht="15.75" customHeight="1" x14ac:dyDescent="0.4">
      <c r="A1" s="275" t="s">
        <v>310</v>
      </c>
      <c r="B1" s="276"/>
      <c r="C1" s="277"/>
      <c r="D1" s="278"/>
      <c r="E1" s="279"/>
      <c r="F1" s="280"/>
      <c r="G1" s="280"/>
      <c r="H1" s="281"/>
      <c r="I1" s="280"/>
      <c r="K1" s="280"/>
    </row>
    <row r="2" spans="1:11" ht="15.75" customHeight="1" x14ac:dyDescent="0.4">
      <c r="A2" s="283"/>
      <c r="B2" s="284"/>
      <c r="C2" s="285"/>
      <c r="D2" s="286"/>
      <c r="E2" s="287"/>
      <c r="F2" s="280"/>
      <c r="G2" s="280"/>
      <c r="H2" s="281"/>
      <c r="I2" s="280"/>
      <c r="K2" s="280"/>
    </row>
    <row r="3" spans="1:11" ht="15.75" customHeight="1" x14ac:dyDescent="0.4">
      <c r="A3" s="283" t="s">
        <v>369</v>
      </c>
      <c r="B3" s="284"/>
      <c r="C3" s="285"/>
      <c r="D3" s="286"/>
      <c r="E3" s="287"/>
      <c r="F3" s="280"/>
      <c r="G3" s="280"/>
      <c r="H3" s="281"/>
      <c r="I3" s="280"/>
      <c r="K3" s="280"/>
    </row>
    <row r="4" spans="1:11" ht="13.5" customHeight="1" thickBot="1" x14ac:dyDescent="0.45">
      <c r="A4" s="288" t="s">
        <v>1</v>
      </c>
      <c r="B4" s="284"/>
      <c r="C4" s="285"/>
      <c r="D4" s="289"/>
      <c r="E4" s="287" t="s">
        <v>312</v>
      </c>
      <c r="F4" s="280"/>
      <c r="G4" s="288" t="s">
        <v>270</v>
      </c>
      <c r="H4" s="284"/>
      <c r="I4" s="285"/>
      <c r="J4" s="289"/>
      <c r="K4" s="287" t="s">
        <v>312</v>
      </c>
    </row>
    <row r="5" spans="1:11" ht="18.75" customHeight="1" thickBot="1" x14ac:dyDescent="0.45">
      <c r="A5" s="290" t="s">
        <v>3</v>
      </c>
      <c r="B5" s="291" t="s">
        <v>4</v>
      </c>
      <c r="C5" s="292" t="s">
        <v>5</v>
      </c>
      <c r="D5" s="293" t="s">
        <v>313</v>
      </c>
      <c r="E5" s="294" t="s">
        <v>314</v>
      </c>
      <c r="F5" s="280"/>
      <c r="G5" s="290" t="s">
        <v>3</v>
      </c>
      <c r="H5" s="291" t="s">
        <v>4</v>
      </c>
      <c r="I5" s="292" t="s">
        <v>5</v>
      </c>
      <c r="J5" s="293" t="s">
        <v>313</v>
      </c>
      <c r="K5" s="294" t="s">
        <v>314</v>
      </c>
    </row>
    <row r="6" spans="1:11" ht="18.75" customHeight="1" x14ac:dyDescent="0.4">
      <c r="A6" s="430" t="s">
        <v>11</v>
      </c>
      <c r="B6" s="431"/>
      <c r="C6" s="431"/>
      <c r="D6" s="295">
        <f>D35+D50+D53+D93+D127+D151+D166+D208</f>
        <v>1208037404</v>
      </c>
      <c r="E6" s="296">
        <f>D6/$D$6*100</f>
        <v>100</v>
      </c>
      <c r="F6" s="297"/>
      <c r="G6" s="430" t="s">
        <v>277</v>
      </c>
      <c r="H6" s="431"/>
      <c r="I6" s="431"/>
      <c r="J6" s="295">
        <f>J31+J38+J41+J61+J94+J118+J130+J147</f>
        <v>1079146826</v>
      </c>
      <c r="K6" s="296">
        <f>J6/$J$6*100</f>
        <v>100</v>
      </c>
    </row>
    <row r="7" spans="1:11" ht="18.75" customHeight="1" x14ac:dyDescent="0.4">
      <c r="A7" s="302"/>
      <c r="B7" s="299"/>
      <c r="C7" s="299"/>
      <c r="D7" s="300"/>
      <c r="E7" s="301"/>
      <c r="F7" s="280"/>
      <c r="G7" s="302"/>
      <c r="H7" s="299"/>
      <c r="I7" s="299"/>
      <c r="J7" s="300"/>
      <c r="K7" s="303"/>
    </row>
    <row r="8" spans="1:11" ht="18.75" customHeight="1" x14ac:dyDescent="0.4">
      <c r="A8" s="304" t="s">
        <v>12</v>
      </c>
      <c r="B8" s="305">
        <v>103</v>
      </c>
      <c r="C8" s="306" t="s">
        <v>13</v>
      </c>
      <c r="D8" s="199">
        <v>56613415</v>
      </c>
      <c r="E8" s="307">
        <f t="shared" ref="E8:E71" si="0">D8/$D$6*100</f>
        <v>4.6863958692457839</v>
      </c>
      <c r="F8" s="280"/>
      <c r="G8" s="304" t="s">
        <v>12</v>
      </c>
      <c r="H8" s="305" t="s">
        <v>370</v>
      </c>
      <c r="I8" s="306" t="s">
        <v>13</v>
      </c>
      <c r="J8" s="199">
        <v>36148723</v>
      </c>
      <c r="K8" s="307">
        <f t="shared" ref="K8:K71" si="1">J8/$J$6*100</f>
        <v>3.3497502035001117</v>
      </c>
    </row>
    <row r="9" spans="1:11" ht="18.75" customHeight="1" x14ac:dyDescent="0.4">
      <c r="A9" s="308"/>
      <c r="B9" s="305">
        <v>105</v>
      </c>
      <c r="C9" s="306" t="s">
        <v>14</v>
      </c>
      <c r="D9" s="199">
        <v>202858476</v>
      </c>
      <c r="E9" s="307">
        <f t="shared" si="0"/>
        <v>16.79240024591159</v>
      </c>
      <c r="F9" s="280"/>
      <c r="G9" s="308"/>
      <c r="H9" s="305" t="s">
        <v>371</v>
      </c>
      <c r="I9" s="306" t="s">
        <v>14</v>
      </c>
      <c r="J9" s="199">
        <v>103957347</v>
      </c>
      <c r="K9" s="307">
        <f t="shared" si="1"/>
        <v>9.6332903452379703</v>
      </c>
    </row>
    <row r="10" spans="1:11" ht="18.75" customHeight="1" x14ac:dyDescent="0.4">
      <c r="A10" s="308"/>
      <c r="B10" s="305">
        <v>106</v>
      </c>
      <c r="C10" s="306" t="s">
        <v>15</v>
      </c>
      <c r="D10" s="199">
        <v>69658216</v>
      </c>
      <c r="E10" s="307">
        <f t="shared" si="0"/>
        <v>5.7662300661677195</v>
      </c>
      <c r="F10" s="280"/>
      <c r="G10" s="308"/>
      <c r="H10" s="305" t="s">
        <v>372</v>
      </c>
      <c r="I10" s="306" t="s">
        <v>15</v>
      </c>
      <c r="J10" s="199">
        <v>89625560</v>
      </c>
      <c r="K10" s="307">
        <f t="shared" si="1"/>
        <v>8.3052238898954052</v>
      </c>
    </row>
    <row r="11" spans="1:11" ht="18.75" customHeight="1" x14ac:dyDescent="0.4">
      <c r="A11" s="308"/>
      <c r="B11" s="305">
        <v>107</v>
      </c>
      <c r="C11" s="306" t="s">
        <v>16</v>
      </c>
      <c r="D11" s="199">
        <v>78218</v>
      </c>
      <c r="E11" s="307">
        <f t="shared" si="0"/>
        <v>6.474799517052039E-3</v>
      </c>
      <c r="F11" s="280"/>
      <c r="G11" s="308"/>
      <c r="H11" s="12" t="s">
        <v>373</v>
      </c>
      <c r="I11" s="247" t="s">
        <v>16</v>
      </c>
      <c r="J11" s="199">
        <v>17427</v>
      </c>
      <c r="K11" s="307">
        <f t="shared" si="1"/>
        <v>1.6148868328321431E-3</v>
      </c>
    </row>
    <row r="12" spans="1:11" ht="18.75" customHeight="1" x14ac:dyDescent="0.4">
      <c r="A12" s="308"/>
      <c r="B12" s="305">
        <v>108</v>
      </c>
      <c r="C12" s="306" t="s">
        <v>17</v>
      </c>
      <c r="D12" s="199">
        <v>45349510</v>
      </c>
      <c r="E12" s="307">
        <f t="shared" si="0"/>
        <v>3.7539822732177588</v>
      </c>
      <c r="F12" s="280"/>
      <c r="G12" s="308"/>
      <c r="H12" s="305" t="s">
        <v>374</v>
      </c>
      <c r="I12" s="306" t="s">
        <v>17</v>
      </c>
      <c r="J12" s="199">
        <v>3068037</v>
      </c>
      <c r="K12" s="307">
        <f t="shared" si="1"/>
        <v>0.28430209180821886</v>
      </c>
    </row>
    <row r="13" spans="1:11" ht="18.75" customHeight="1" x14ac:dyDescent="0.4">
      <c r="A13" s="308"/>
      <c r="B13" s="305">
        <v>110</v>
      </c>
      <c r="C13" s="306" t="s">
        <v>18</v>
      </c>
      <c r="D13" s="199">
        <v>28628881</v>
      </c>
      <c r="E13" s="307">
        <f t="shared" si="0"/>
        <v>2.3698671005719953</v>
      </c>
      <c r="F13" s="280"/>
      <c r="G13" s="308"/>
      <c r="H13" s="305" t="s">
        <v>375</v>
      </c>
      <c r="I13" s="306" t="s">
        <v>18</v>
      </c>
      <c r="J13" s="199">
        <v>19437283</v>
      </c>
      <c r="K13" s="307">
        <f t="shared" si="1"/>
        <v>1.8011713078976335</v>
      </c>
    </row>
    <row r="14" spans="1:11" ht="18.75" customHeight="1" x14ac:dyDescent="0.4">
      <c r="A14" s="308"/>
      <c r="B14" s="305">
        <v>111</v>
      </c>
      <c r="C14" s="306" t="s">
        <v>19</v>
      </c>
      <c r="D14" s="199">
        <v>47824913</v>
      </c>
      <c r="E14" s="307">
        <f t="shared" si="0"/>
        <v>3.9588933953240408</v>
      </c>
      <c r="F14" s="280"/>
      <c r="G14" s="308"/>
      <c r="H14" s="305" t="s">
        <v>376</v>
      </c>
      <c r="I14" s="306" t="s">
        <v>19</v>
      </c>
      <c r="J14" s="199">
        <v>68713993</v>
      </c>
      <c r="K14" s="307">
        <f t="shared" si="1"/>
        <v>6.3674368811051849</v>
      </c>
    </row>
    <row r="15" spans="1:11" ht="18.75" customHeight="1" x14ac:dyDescent="0.4">
      <c r="A15" s="308" t="s">
        <v>360</v>
      </c>
      <c r="B15" s="305">
        <v>112</v>
      </c>
      <c r="C15" s="306" t="s">
        <v>20</v>
      </c>
      <c r="D15" s="199">
        <v>35966468</v>
      </c>
      <c r="E15" s="307">
        <f t="shared" si="0"/>
        <v>2.977264435762454</v>
      </c>
      <c r="F15" s="280"/>
      <c r="G15" s="308"/>
      <c r="H15" s="305" t="s">
        <v>377</v>
      </c>
      <c r="I15" s="306" t="s">
        <v>20</v>
      </c>
      <c r="J15" s="199">
        <v>21769521</v>
      </c>
      <c r="K15" s="307">
        <f t="shared" si="1"/>
        <v>2.0172899994240452</v>
      </c>
    </row>
    <row r="16" spans="1:11" ht="18.75" customHeight="1" x14ac:dyDescent="0.4">
      <c r="A16" s="308"/>
      <c r="B16" s="305">
        <v>113</v>
      </c>
      <c r="C16" s="306" t="s">
        <v>21</v>
      </c>
      <c r="D16" s="199">
        <v>81218609</v>
      </c>
      <c r="E16" s="307">
        <f t="shared" si="0"/>
        <v>6.7231866108675558</v>
      </c>
      <c r="F16" s="280"/>
      <c r="G16" s="308"/>
      <c r="H16" s="305" t="s">
        <v>378</v>
      </c>
      <c r="I16" s="306" t="s">
        <v>21</v>
      </c>
      <c r="J16" s="199">
        <v>23353053</v>
      </c>
      <c r="K16" s="307">
        <f t="shared" si="1"/>
        <v>2.1640292532352774</v>
      </c>
    </row>
    <row r="17" spans="1:11" ht="18.75" customHeight="1" x14ac:dyDescent="0.4">
      <c r="A17" s="308"/>
      <c r="B17" s="305">
        <v>116</v>
      </c>
      <c r="C17" s="306" t="s">
        <v>22</v>
      </c>
      <c r="D17" s="199">
        <v>22705</v>
      </c>
      <c r="E17" s="307">
        <f t="shared" si="0"/>
        <v>1.8794947842525576E-3</v>
      </c>
      <c r="F17" s="280"/>
      <c r="G17" s="308"/>
      <c r="H17" s="305" t="s">
        <v>379</v>
      </c>
      <c r="I17" s="306" t="s">
        <v>23</v>
      </c>
      <c r="J17" s="199">
        <v>30786689</v>
      </c>
      <c r="K17" s="307">
        <f t="shared" si="1"/>
        <v>2.8528730528833526</v>
      </c>
    </row>
    <row r="18" spans="1:11" ht="18.75" customHeight="1" x14ac:dyDescent="0.4">
      <c r="A18" s="308"/>
      <c r="B18" s="305">
        <v>117</v>
      </c>
      <c r="C18" s="306" t="s">
        <v>23</v>
      </c>
      <c r="D18" s="199">
        <v>24263404</v>
      </c>
      <c r="E18" s="307">
        <f t="shared" si="0"/>
        <v>2.0084977435019886</v>
      </c>
      <c r="F18" s="280"/>
      <c r="G18" s="308"/>
      <c r="H18" s="305" t="s">
        <v>380</v>
      </c>
      <c r="I18" s="306" t="s">
        <v>24</v>
      </c>
      <c r="J18" s="199">
        <v>4754672</v>
      </c>
      <c r="K18" s="307">
        <f t="shared" si="1"/>
        <v>0.44059546721958293</v>
      </c>
    </row>
    <row r="19" spans="1:11" ht="18.75" customHeight="1" x14ac:dyDescent="0.4">
      <c r="A19" s="308"/>
      <c r="B19" s="305">
        <v>118</v>
      </c>
      <c r="C19" s="306" t="s">
        <v>24</v>
      </c>
      <c r="D19" s="199">
        <v>15522646</v>
      </c>
      <c r="E19" s="307">
        <f t="shared" si="0"/>
        <v>1.2849474650869337</v>
      </c>
      <c r="F19" s="280"/>
      <c r="G19" s="308"/>
      <c r="H19" s="305" t="s">
        <v>381</v>
      </c>
      <c r="I19" s="306" t="s">
        <v>25</v>
      </c>
      <c r="J19" s="199">
        <v>871865</v>
      </c>
      <c r="K19" s="307">
        <f t="shared" si="1"/>
        <v>8.0792064526722704E-2</v>
      </c>
    </row>
    <row r="20" spans="1:11" ht="18.75" customHeight="1" x14ac:dyDescent="0.4">
      <c r="A20" s="308"/>
      <c r="B20" s="305">
        <v>120</v>
      </c>
      <c r="C20" s="306" t="s">
        <v>25</v>
      </c>
      <c r="D20" s="199">
        <v>468166</v>
      </c>
      <c r="E20" s="307">
        <f t="shared" si="0"/>
        <v>3.8754263605566303E-2</v>
      </c>
      <c r="F20" s="280"/>
      <c r="G20" s="308"/>
      <c r="H20" s="305" t="s">
        <v>382</v>
      </c>
      <c r="I20" s="306" t="s">
        <v>26</v>
      </c>
      <c r="J20" s="199">
        <v>78350</v>
      </c>
      <c r="K20" s="307">
        <f t="shared" si="1"/>
        <v>7.2603651433062735E-3</v>
      </c>
    </row>
    <row r="21" spans="1:11" ht="18.75" customHeight="1" x14ac:dyDescent="0.4">
      <c r="A21" s="308"/>
      <c r="B21" s="305">
        <v>121</v>
      </c>
      <c r="C21" s="306" t="s">
        <v>26</v>
      </c>
      <c r="D21" s="199">
        <v>18135</v>
      </c>
      <c r="E21" s="307">
        <f t="shared" si="0"/>
        <v>1.5011952394811776E-3</v>
      </c>
      <c r="F21" s="280"/>
      <c r="G21" s="308"/>
      <c r="H21" s="305" t="s">
        <v>383</v>
      </c>
      <c r="I21" s="306" t="s">
        <v>27</v>
      </c>
      <c r="J21" s="199">
        <v>1398162</v>
      </c>
      <c r="K21" s="307">
        <f t="shared" si="1"/>
        <v>0.12956179514352759</v>
      </c>
    </row>
    <row r="22" spans="1:11" ht="18.75" customHeight="1" x14ac:dyDescent="0.4">
      <c r="A22" s="308"/>
      <c r="B22" s="305">
        <v>122</v>
      </c>
      <c r="C22" s="306" t="s">
        <v>27</v>
      </c>
      <c r="D22" s="199">
        <v>283263</v>
      </c>
      <c r="E22" s="307">
        <f t="shared" si="0"/>
        <v>2.34481978010012E-2</v>
      </c>
      <c r="F22" s="280"/>
      <c r="G22" s="308"/>
      <c r="H22" s="305" t="s">
        <v>384</v>
      </c>
      <c r="I22" s="306" t="s">
        <v>28</v>
      </c>
      <c r="J22" s="199">
        <v>7177195</v>
      </c>
      <c r="K22" s="307">
        <f t="shared" si="1"/>
        <v>0.6650804901686288</v>
      </c>
    </row>
    <row r="23" spans="1:11" ht="18.75" customHeight="1" x14ac:dyDescent="0.4">
      <c r="A23" s="308"/>
      <c r="B23" s="305">
        <v>123</v>
      </c>
      <c r="C23" s="306" t="s">
        <v>28</v>
      </c>
      <c r="D23" s="199">
        <v>29170407</v>
      </c>
      <c r="E23" s="307">
        <f t="shared" si="0"/>
        <v>2.4146940238284209</v>
      </c>
      <c r="F23" s="280"/>
      <c r="G23" s="308"/>
      <c r="H23" s="305" t="s">
        <v>385</v>
      </c>
      <c r="I23" s="306" t="s">
        <v>29</v>
      </c>
      <c r="J23" s="199">
        <v>159200</v>
      </c>
      <c r="K23" s="307">
        <f t="shared" si="1"/>
        <v>1.4752394777464692E-2</v>
      </c>
    </row>
    <row r="24" spans="1:11" ht="18.75" customHeight="1" x14ac:dyDescent="0.4">
      <c r="A24" s="308"/>
      <c r="B24" s="305">
        <v>124</v>
      </c>
      <c r="C24" s="306" t="s">
        <v>29</v>
      </c>
      <c r="D24" s="199">
        <v>457243</v>
      </c>
      <c r="E24" s="307">
        <f t="shared" si="0"/>
        <v>3.7850069748337031E-2</v>
      </c>
      <c r="F24" s="280"/>
      <c r="G24" s="308"/>
      <c r="H24" s="305" t="s">
        <v>386</v>
      </c>
      <c r="I24" s="306" t="s">
        <v>30</v>
      </c>
      <c r="J24" s="199">
        <v>369462</v>
      </c>
      <c r="K24" s="307">
        <f t="shared" si="1"/>
        <v>3.4236490447686306E-2</v>
      </c>
    </row>
    <row r="25" spans="1:11" ht="18.75" customHeight="1" x14ac:dyDescent="0.4">
      <c r="A25" s="308"/>
      <c r="B25" s="305">
        <v>125</v>
      </c>
      <c r="C25" s="306" t="s">
        <v>30</v>
      </c>
      <c r="D25" s="199">
        <v>374713</v>
      </c>
      <c r="E25" s="307">
        <f t="shared" si="0"/>
        <v>3.1018327641119961E-2</v>
      </c>
      <c r="F25" s="280"/>
      <c r="G25" s="308"/>
      <c r="H25" s="305" t="s">
        <v>387</v>
      </c>
      <c r="I25" s="306" t="s">
        <v>32</v>
      </c>
      <c r="J25" s="199">
        <v>1084536</v>
      </c>
      <c r="K25" s="307">
        <f t="shared" si="1"/>
        <v>0.10049939210032945</v>
      </c>
    </row>
    <row r="26" spans="1:11" ht="18.75" customHeight="1" x14ac:dyDescent="0.4">
      <c r="A26" s="308"/>
      <c r="B26" s="305">
        <v>126</v>
      </c>
      <c r="C26" s="306" t="s">
        <v>31</v>
      </c>
      <c r="D26" s="199">
        <v>38252</v>
      </c>
      <c r="E26" s="307">
        <f t="shared" si="0"/>
        <v>3.1664582465196585E-3</v>
      </c>
      <c r="F26" s="280"/>
      <c r="G26" s="308"/>
      <c r="H26" s="305" t="s">
        <v>388</v>
      </c>
      <c r="I26" s="306" t="s">
        <v>34</v>
      </c>
      <c r="J26" s="199">
        <v>21302</v>
      </c>
      <c r="K26" s="307">
        <f t="shared" si="1"/>
        <v>1.9739667936529703E-3</v>
      </c>
    </row>
    <row r="27" spans="1:11" ht="18.75" customHeight="1" x14ac:dyDescent="0.4">
      <c r="A27" s="308"/>
      <c r="B27" s="305">
        <v>127</v>
      </c>
      <c r="C27" s="306" t="s">
        <v>32</v>
      </c>
      <c r="D27" s="199">
        <v>624962</v>
      </c>
      <c r="E27" s="307">
        <f t="shared" si="0"/>
        <v>5.1733663041446692E-2</v>
      </c>
      <c r="F27" s="280"/>
      <c r="G27" s="308"/>
      <c r="H27" s="305" t="s">
        <v>389</v>
      </c>
      <c r="I27" s="306" t="s">
        <v>36</v>
      </c>
      <c r="J27" s="199">
        <v>16207</v>
      </c>
      <c r="K27" s="307">
        <f t="shared" si="1"/>
        <v>1.5018345612962958E-3</v>
      </c>
    </row>
    <row r="28" spans="1:11" ht="18.75" customHeight="1" x14ac:dyDescent="0.4">
      <c r="A28" s="308"/>
      <c r="B28" s="305">
        <v>128</v>
      </c>
      <c r="C28" s="306" t="s">
        <v>33</v>
      </c>
      <c r="D28" s="199">
        <v>904</v>
      </c>
      <c r="E28" s="307">
        <f t="shared" si="0"/>
        <v>7.483212001604546E-5</v>
      </c>
      <c r="F28" s="280"/>
      <c r="G28" s="308"/>
      <c r="H28" s="305">
        <v>132</v>
      </c>
      <c r="I28" s="306" t="s">
        <v>37</v>
      </c>
      <c r="J28" s="199">
        <v>412</v>
      </c>
      <c r="K28" s="307">
        <f t="shared" si="1"/>
        <v>3.8178308092433753E-5</v>
      </c>
    </row>
    <row r="29" spans="1:11" ht="18.75" customHeight="1" x14ac:dyDescent="0.4">
      <c r="A29" s="308"/>
      <c r="B29" s="305">
        <v>129</v>
      </c>
      <c r="C29" s="306" t="s">
        <v>34</v>
      </c>
      <c r="D29" s="199">
        <v>430554</v>
      </c>
      <c r="E29" s="307">
        <f t="shared" si="0"/>
        <v>3.5640783851093406E-2</v>
      </c>
      <c r="F29" s="280"/>
      <c r="G29" s="308"/>
      <c r="H29" s="310"/>
      <c r="I29" s="311" t="s">
        <v>38</v>
      </c>
      <c r="J29" s="312">
        <f>J13+J14+J15+J16+J17+J18+J19+J20+J21</f>
        <v>171163588</v>
      </c>
      <c r="K29" s="369">
        <f t="shared" si="1"/>
        <v>15.861010186578634</v>
      </c>
    </row>
    <row r="30" spans="1:11" ht="18.75" customHeight="1" x14ac:dyDescent="0.4">
      <c r="A30" s="308"/>
      <c r="B30" s="305">
        <v>130</v>
      </c>
      <c r="C30" s="306" t="s">
        <v>35</v>
      </c>
      <c r="D30" s="199">
        <v>31235</v>
      </c>
      <c r="E30" s="307">
        <f t="shared" si="0"/>
        <v>2.5855987485632523E-3</v>
      </c>
      <c r="F30" s="280"/>
      <c r="G30" s="308"/>
      <c r="H30" s="310"/>
      <c r="I30" s="311" t="s">
        <v>319</v>
      </c>
      <c r="J30" s="312">
        <f>J31-J29</f>
        <v>241645408</v>
      </c>
      <c r="K30" s="313">
        <f t="shared" si="1"/>
        <v>22.392264164431687</v>
      </c>
    </row>
    <row r="31" spans="1:11" ht="18.75" customHeight="1" thickBot="1" x14ac:dyDescent="0.45">
      <c r="A31" s="308"/>
      <c r="B31" s="305">
        <v>131</v>
      </c>
      <c r="C31" s="306" t="s">
        <v>36</v>
      </c>
      <c r="D31" s="199">
        <v>152915</v>
      </c>
      <c r="E31" s="307">
        <f t="shared" si="0"/>
        <v>1.2658134548953088E-2</v>
      </c>
      <c r="F31" s="280"/>
      <c r="G31" s="315" t="s">
        <v>40</v>
      </c>
      <c r="H31" s="316" t="s">
        <v>41</v>
      </c>
      <c r="I31" s="317"/>
      <c r="J31" s="318">
        <f>SUM(J8:J28)</f>
        <v>412808996</v>
      </c>
      <c r="K31" s="319">
        <f>J31/$J$6*100</f>
        <v>38.253274351010326</v>
      </c>
    </row>
    <row r="32" spans="1:11" ht="18.75" customHeight="1" x14ac:dyDescent="0.4">
      <c r="A32" s="308"/>
      <c r="B32" s="305">
        <v>132</v>
      </c>
      <c r="C32" s="306" t="s">
        <v>37</v>
      </c>
      <c r="D32" s="199">
        <v>876</v>
      </c>
      <c r="E32" s="307">
        <f t="shared" si="0"/>
        <v>7.2514310988999815E-5</v>
      </c>
      <c r="F32" s="280"/>
      <c r="G32" s="308" t="s">
        <v>42</v>
      </c>
      <c r="H32" s="370">
        <v>601</v>
      </c>
      <c r="I32" s="321" t="s">
        <v>43</v>
      </c>
      <c r="J32" s="353">
        <v>660832</v>
      </c>
      <c r="K32" s="371">
        <f t="shared" si="1"/>
        <v>6.1236523527522284E-2</v>
      </c>
    </row>
    <row r="33" spans="1:11" ht="18.75" customHeight="1" x14ac:dyDescent="0.4">
      <c r="A33" s="308"/>
      <c r="B33" s="310"/>
      <c r="C33" s="311" t="s">
        <v>38</v>
      </c>
      <c r="D33" s="312">
        <f>D13+D14+D15+D16+D17+D18+D19+D20+D21+D22</f>
        <v>234217190</v>
      </c>
      <c r="E33" s="313">
        <f t="shared" si="0"/>
        <v>19.388239902545269</v>
      </c>
      <c r="F33" s="280"/>
      <c r="G33" s="308"/>
      <c r="H33" s="305">
        <v>602</v>
      </c>
      <c r="I33" s="306" t="s">
        <v>44</v>
      </c>
      <c r="J33" s="199">
        <v>2976</v>
      </c>
      <c r="K33" s="307">
        <f t="shared" si="1"/>
        <v>2.7577340991039528E-4</v>
      </c>
    </row>
    <row r="34" spans="1:11" ht="18.75" customHeight="1" x14ac:dyDescent="0.4">
      <c r="A34" s="308"/>
      <c r="B34" s="310"/>
      <c r="C34" s="311" t="s">
        <v>39</v>
      </c>
      <c r="D34" s="312">
        <f>D35-D33</f>
        <v>405839896</v>
      </c>
      <c r="E34" s="313">
        <f t="shared" si="0"/>
        <v>33.594977660145361</v>
      </c>
      <c r="F34" s="280"/>
      <c r="G34" s="308" t="s">
        <v>360</v>
      </c>
      <c r="H34" s="305">
        <v>606</v>
      </c>
      <c r="I34" s="306" t="s">
        <v>46</v>
      </c>
      <c r="J34" s="199">
        <v>100439</v>
      </c>
      <c r="K34" s="307">
        <f t="shared" si="1"/>
        <v>9.3072599186794988E-3</v>
      </c>
    </row>
    <row r="35" spans="1:11" ht="18.75" customHeight="1" thickBot="1" x14ac:dyDescent="0.45">
      <c r="A35" s="315" t="s">
        <v>320</v>
      </c>
      <c r="B35" s="316" t="s">
        <v>41</v>
      </c>
      <c r="C35" s="317"/>
      <c r="D35" s="318">
        <f>SUM(D8:D32)</f>
        <v>640057086</v>
      </c>
      <c r="E35" s="319">
        <f t="shared" si="0"/>
        <v>52.983217562690633</v>
      </c>
      <c r="F35" s="280"/>
      <c r="G35" s="308"/>
      <c r="H35" s="305">
        <v>607</v>
      </c>
      <c r="I35" s="372" t="s">
        <v>321</v>
      </c>
      <c r="J35" s="199">
        <v>825</v>
      </c>
      <c r="K35" s="307">
        <f t="shared" si="1"/>
        <v>7.6449281981208361E-5</v>
      </c>
    </row>
    <row r="36" spans="1:11" ht="18.75" customHeight="1" x14ac:dyDescent="0.4">
      <c r="A36" s="308" t="s">
        <v>42</v>
      </c>
      <c r="B36" s="320">
        <v>601</v>
      </c>
      <c r="C36" s="325" t="s">
        <v>43</v>
      </c>
      <c r="D36" s="251">
        <v>3883314</v>
      </c>
      <c r="E36" s="326">
        <f t="shared" si="0"/>
        <v>0.32145643728759909</v>
      </c>
      <c r="F36" s="280"/>
      <c r="G36" s="308"/>
      <c r="H36" s="305">
        <v>619</v>
      </c>
      <c r="I36" s="372" t="s">
        <v>58</v>
      </c>
      <c r="J36" s="199">
        <v>4318</v>
      </c>
      <c r="K36" s="307">
        <f t="shared" si="1"/>
        <v>4.001309085998276E-4</v>
      </c>
    </row>
    <row r="37" spans="1:11" ht="18.75" customHeight="1" x14ac:dyDescent="0.4">
      <c r="A37" s="308"/>
      <c r="B37" s="305">
        <v>602</v>
      </c>
      <c r="C37" s="306" t="s">
        <v>44</v>
      </c>
      <c r="D37" s="199">
        <v>32473</v>
      </c>
      <c r="E37" s="307">
        <f t="shared" si="0"/>
        <v>2.6880790191161994E-3</v>
      </c>
      <c r="F37" s="280"/>
      <c r="G37" s="308"/>
      <c r="H37" s="351">
        <v>628</v>
      </c>
      <c r="I37" s="373" t="s">
        <v>65</v>
      </c>
      <c r="J37" s="352">
        <v>773</v>
      </c>
      <c r="K37" s="329">
        <f t="shared" si="1"/>
        <v>7.163066057148372E-5</v>
      </c>
    </row>
    <row r="38" spans="1:11" ht="18.75" customHeight="1" thickBot="1" x14ac:dyDescent="0.45">
      <c r="A38" s="308"/>
      <c r="B38" s="305">
        <v>606</v>
      </c>
      <c r="C38" s="306" t="s">
        <v>46</v>
      </c>
      <c r="D38" s="199">
        <v>1263061</v>
      </c>
      <c r="E38" s="307">
        <f t="shared" si="0"/>
        <v>0.10455479241104691</v>
      </c>
      <c r="F38" s="280"/>
      <c r="G38" s="315" t="s">
        <v>66</v>
      </c>
      <c r="H38" s="316" t="s">
        <v>67</v>
      </c>
      <c r="I38" s="317"/>
      <c r="J38" s="374">
        <f>SUM(J32:J37)</f>
        <v>770163</v>
      </c>
      <c r="K38" s="375">
        <f>J38/$J$6*100</f>
        <v>7.1367767707264704E-2</v>
      </c>
    </row>
    <row r="39" spans="1:11" ht="18.75" customHeight="1" x14ac:dyDescent="0.4">
      <c r="A39" s="308"/>
      <c r="B39" s="305">
        <v>610</v>
      </c>
      <c r="C39" s="306" t="s">
        <v>390</v>
      </c>
      <c r="D39" s="199">
        <v>1176</v>
      </c>
      <c r="E39" s="307">
        <f t="shared" si="0"/>
        <v>9.7347979135917556E-5</v>
      </c>
      <c r="F39" s="280"/>
      <c r="G39" s="308" t="s">
        <v>68</v>
      </c>
      <c r="H39" s="320">
        <v>302</v>
      </c>
      <c r="I39" s="325" t="s">
        <v>69</v>
      </c>
      <c r="J39" s="335">
        <v>7176143</v>
      </c>
      <c r="K39" s="326">
        <f t="shared" si="1"/>
        <v>0.66498300575087821</v>
      </c>
    </row>
    <row r="40" spans="1:11" ht="18.75" customHeight="1" x14ac:dyDescent="0.4">
      <c r="A40" s="308"/>
      <c r="B40" s="305">
        <v>612</v>
      </c>
      <c r="C40" s="306" t="s">
        <v>52</v>
      </c>
      <c r="D40" s="199">
        <v>16944</v>
      </c>
      <c r="E40" s="307">
        <f t="shared" si="0"/>
        <v>1.4026055769379142E-3</v>
      </c>
      <c r="F40" s="280"/>
      <c r="G40" s="308"/>
      <c r="H40" s="305">
        <v>304</v>
      </c>
      <c r="I40" s="306" t="s">
        <v>70</v>
      </c>
      <c r="J40" s="199">
        <v>385657246</v>
      </c>
      <c r="K40" s="307">
        <f t="shared" si="1"/>
        <v>35.737235815212415</v>
      </c>
    </row>
    <row r="41" spans="1:11" ht="18.75" customHeight="1" thickBot="1" x14ac:dyDescent="0.45">
      <c r="A41" s="308"/>
      <c r="B41" s="305">
        <v>613</v>
      </c>
      <c r="C41" s="306" t="s">
        <v>53</v>
      </c>
      <c r="D41" s="199">
        <v>1144</v>
      </c>
      <c r="E41" s="307">
        <f t="shared" si="0"/>
        <v>9.4699054533579661E-5</v>
      </c>
      <c r="F41" s="280"/>
      <c r="G41" s="315" t="s">
        <v>71</v>
      </c>
      <c r="H41" s="316" t="s">
        <v>72</v>
      </c>
      <c r="I41" s="317"/>
      <c r="J41" s="318">
        <f>SUM(J39:J40)</f>
        <v>392833389</v>
      </c>
      <c r="K41" s="319">
        <f>J41/$J$6*100</f>
        <v>36.402218820963292</v>
      </c>
    </row>
    <row r="42" spans="1:11" ht="18.75" customHeight="1" x14ac:dyDescent="0.4">
      <c r="A42" s="308"/>
      <c r="B42" s="305">
        <v>614</v>
      </c>
      <c r="C42" s="306" t="s">
        <v>54</v>
      </c>
      <c r="D42" s="199">
        <v>396</v>
      </c>
      <c r="E42" s="307">
        <f t="shared" si="0"/>
        <v>3.278044195393142E-5</v>
      </c>
      <c r="F42" s="280"/>
      <c r="G42" s="308" t="s">
        <v>73</v>
      </c>
      <c r="H42" s="320" t="s">
        <v>391</v>
      </c>
      <c r="I42" s="321" t="s">
        <v>74</v>
      </c>
      <c r="J42" s="376">
        <v>9559771</v>
      </c>
      <c r="K42" s="307">
        <f t="shared" si="1"/>
        <v>0.88586379255124648</v>
      </c>
    </row>
    <row r="43" spans="1:11" ht="18.75" customHeight="1" x14ac:dyDescent="0.4">
      <c r="A43" s="308"/>
      <c r="B43" s="305">
        <v>615</v>
      </c>
      <c r="C43" s="306" t="s">
        <v>55</v>
      </c>
      <c r="D43" s="199">
        <v>5500</v>
      </c>
      <c r="E43" s="307">
        <f t="shared" si="0"/>
        <v>4.5528391602682526E-4</v>
      </c>
      <c r="F43" s="280"/>
      <c r="G43" s="308"/>
      <c r="H43" s="305" t="s">
        <v>392</v>
      </c>
      <c r="I43" s="325" t="s">
        <v>75</v>
      </c>
      <c r="J43" s="335">
        <v>19080</v>
      </c>
      <c r="K43" s="307">
        <f t="shared" si="1"/>
        <v>1.7680633941835823E-3</v>
      </c>
    </row>
    <row r="44" spans="1:11" ht="18.75" customHeight="1" x14ac:dyDescent="0.4">
      <c r="A44" s="308"/>
      <c r="B44" s="305">
        <v>618</v>
      </c>
      <c r="C44" s="306" t="s">
        <v>57</v>
      </c>
      <c r="D44" s="199">
        <v>5351</v>
      </c>
      <c r="E44" s="307">
        <f t="shared" si="0"/>
        <v>4.4294986084718942E-4</v>
      </c>
      <c r="F44" s="280"/>
      <c r="G44" s="308"/>
      <c r="H44" s="305" t="s">
        <v>393</v>
      </c>
      <c r="I44" s="349" t="s">
        <v>76</v>
      </c>
      <c r="J44" s="199">
        <v>19732</v>
      </c>
      <c r="K44" s="307">
        <f t="shared" si="1"/>
        <v>1.8284814933978222E-3</v>
      </c>
    </row>
    <row r="45" spans="1:11" ht="18.75" customHeight="1" x14ac:dyDescent="0.4">
      <c r="A45" s="308"/>
      <c r="B45" s="305">
        <v>619</v>
      </c>
      <c r="C45" s="306" t="s">
        <v>58</v>
      </c>
      <c r="D45" s="199">
        <v>15787</v>
      </c>
      <c r="E45" s="307">
        <f t="shared" si="0"/>
        <v>1.3068303967846348E-3</v>
      </c>
      <c r="F45" s="280"/>
      <c r="G45" s="308"/>
      <c r="H45" s="305" t="s">
        <v>394</v>
      </c>
      <c r="I45" s="349" t="s">
        <v>78</v>
      </c>
      <c r="J45" s="199">
        <v>54271</v>
      </c>
      <c r="K45" s="307">
        <f t="shared" si="1"/>
        <v>5.0290654332147385E-3</v>
      </c>
    </row>
    <row r="46" spans="1:11" ht="18.75" customHeight="1" x14ac:dyDescent="0.4">
      <c r="A46" s="308"/>
      <c r="B46" s="305">
        <v>620</v>
      </c>
      <c r="C46" s="306" t="s">
        <v>59</v>
      </c>
      <c r="D46" s="199">
        <v>8056</v>
      </c>
      <c r="E46" s="307">
        <f t="shared" si="0"/>
        <v>6.6686676863856437E-4</v>
      </c>
      <c r="F46" s="280"/>
      <c r="G46" s="308"/>
      <c r="H46" s="305" t="s">
        <v>395</v>
      </c>
      <c r="I46" s="349" t="s">
        <v>79</v>
      </c>
      <c r="J46" s="199">
        <v>4849</v>
      </c>
      <c r="K46" s="307">
        <f t="shared" si="1"/>
        <v>4.4933644645682344E-4</v>
      </c>
    </row>
    <row r="47" spans="1:11" ht="18.75" customHeight="1" x14ac:dyDescent="0.4">
      <c r="A47" s="308"/>
      <c r="B47" s="305">
        <v>625</v>
      </c>
      <c r="C47" s="306" t="s">
        <v>62</v>
      </c>
      <c r="D47" s="199">
        <v>3754</v>
      </c>
      <c r="E47" s="307">
        <f t="shared" si="0"/>
        <v>3.1075196741176398E-4</v>
      </c>
      <c r="F47" s="280"/>
      <c r="G47" s="308"/>
      <c r="H47" s="305" t="s">
        <v>396</v>
      </c>
      <c r="I47" s="349" t="s">
        <v>80</v>
      </c>
      <c r="J47" s="199">
        <v>35561</v>
      </c>
      <c r="K47" s="307">
        <f t="shared" si="1"/>
        <v>3.2952883836772735E-3</v>
      </c>
    </row>
    <row r="48" spans="1:11" ht="18.75" customHeight="1" x14ac:dyDescent="0.4">
      <c r="A48" s="308"/>
      <c r="B48" s="305">
        <v>626</v>
      </c>
      <c r="C48" s="306" t="s">
        <v>63</v>
      </c>
      <c r="D48" s="199">
        <v>2553</v>
      </c>
      <c r="E48" s="307">
        <f t="shared" si="0"/>
        <v>2.1133451593026998E-4</v>
      </c>
      <c r="F48" s="280"/>
      <c r="G48" s="308"/>
      <c r="H48" s="305">
        <v>320</v>
      </c>
      <c r="I48" s="377" t="s">
        <v>87</v>
      </c>
      <c r="J48" s="199">
        <v>221</v>
      </c>
      <c r="K48" s="307">
        <f t="shared" si="1"/>
        <v>2.0479140991329754E-5</v>
      </c>
    </row>
    <row r="49" spans="1:11" ht="18.75" customHeight="1" x14ac:dyDescent="0.4">
      <c r="A49" s="308"/>
      <c r="B49" s="351">
        <v>628</v>
      </c>
      <c r="C49" s="334" t="s">
        <v>65</v>
      </c>
      <c r="D49" s="352">
        <v>939</v>
      </c>
      <c r="E49" s="307">
        <f t="shared" si="0"/>
        <v>7.7729381299852533E-5</v>
      </c>
      <c r="F49" s="280"/>
      <c r="G49" s="308"/>
      <c r="H49" s="305" t="s">
        <v>397</v>
      </c>
      <c r="I49" s="349" t="s">
        <v>88</v>
      </c>
      <c r="J49" s="199">
        <v>2504</v>
      </c>
      <c r="K49" s="307">
        <f t="shared" si="1"/>
        <v>2.3203515403751E-4</v>
      </c>
    </row>
    <row r="50" spans="1:11" ht="18.75" customHeight="1" thickBot="1" x14ac:dyDescent="0.45">
      <c r="A50" s="315" t="s">
        <v>66</v>
      </c>
      <c r="B50" s="316" t="s">
        <v>67</v>
      </c>
      <c r="C50" s="317"/>
      <c r="D50" s="318">
        <f>SUM(D36:D49)</f>
        <v>5240448</v>
      </c>
      <c r="E50" s="319">
        <f t="shared" si="0"/>
        <v>0.43379848857726266</v>
      </c>
      <c r="F50" s="280"/>
      <c r="G50" s="308"/>
      <c r="H50" s="305" t="s">
        <v>398</v>
      </c>
      <c r="I50" s="349" t="s">
        <v>89</v>
      </c>
      <c r="J50" s="199">
        <v>17811</v>
      </c>
      <c r="K50" s="307">
        <f t="shared" si="1"/>
        <v>1.6504704986270329E-3</v>
      </c>
    </row>
    <row r="51" spans="1:11" ht="18.75" customHeight="1" x14ac:dyDescent="0.4">
      <c r="A51" s="308" t="s">
        <v>399</v>
      </c>
      <c r="B51" s="320">
        <v>302</v>
      </c>
      <c r="C51" s="306" t="s">
        <v>69</v>
      </c>
      <c r="D51" s="199">
        <v>13299348</v>
      </c>
      <c r="E51" s="307">
        <f t="shared" si="0"/>
        <v>1.1009053160079139</v>
      </c>
      <c r="F51" s="280"/>
      <c r="G51" s="308"/>
      <c r="H51" s="305" t="s">
        <v>400</v>
      </c>
      <c r="I51" s="349" t="s">
        <v>90</v>
      </c>
      <c r="J51" s="199">
        <v>20050</v>
      </c>
      <c r="K51" s="307">
        <f t="shared" si="1"/>
        <v>1.8579492166342156E-3</v>
      </c>
    </row>
    <row r="52" spans="1:11" ht="18.75" customHeight="1" x14ac:dyDescent="0.4">
      <c r="A52" s="308"/>
      <c r="B52" s="305">
        <v>304</v>
      </c>
      <c r="C52" s="325" t="s">
        <v>70</v>
      </c>
      <c r="D52" s="251">
        <v>286598424</v>
      </c>
      <c r="E52" s="326">
        <f t="shared" si="0"/>
        <v>23.724300510152084</v>
      </c>
      <c r="F52" s="280"/>
      <c r="G52" s="308"/>
      <c r="H52" s="305" t="s">
        <v>401</v>
      </c>
      <c r="I52" s="349" t="s">
        <v>91</v>
      </c>
      <c r="J52" s="199">
        <v>13870569</v>
      </c>
      <c r="K52" s="307">
        <f t="shared" si="1"/>
        <v>1.285327322085827</v>
      </c>
    </row>
    <row r="53" spans="1:11" ht="18.75" customHeight="1" thickBot="1" x14ac:dyDescent="0.45">
      <c r="A53" s="315" t="s">
        <v>330</v>
      </c>
      <c r="B53" s="316" t="s">
        <v>72</v>
      </c>
      <c r="C53" s="317"/>
      <c r="D53" s="318">
        <f>SUM(D51:D52)</f>
        <v>299897772</v>
      </c>
      <c r="E53" s="319">
        <f t="shared" si="0"/>
        <v>24.825205826159998</v>
      </c>
      <c r="F53" s="280"/>
      <c r="G53" s="308"/>
      <c r="H53" s="305">
        <v>334</v>
      </c>
      <c r="I53" s="349" t="s">
        <v>101</v>
      </c>
      <c r="J53" s="199">
        <v>597</v>
      </c>
      <c r="K53" s="307">
        <f t="shared" si="1"/>
        <v>5.5321480415492599E-5</v>
      </c>
    </row>
    <row r="54" spans="1:11" ht="18.75" customHeight="1" x14ac:dyDescent="0.4">
      <c r="A54" s="308" t="s">
        <v>73</v>
      </c>
      <c r="B54" s="320">
        <v>305</v>
      </c>
      <c r="C54" s="378" t="s">
        <v>74</v>
      </c>
      <c r="D54" s="251">
        <v>12937875</v>
      </c>
      <c r="E54" s="326">
        <f t="shared" si="0"/>
        <v>1.0709829809210112</v>
      </c>
      <c r="F54" s="280"/>
      <c r="G54" s="308"/>
      <c r="H54" s="305" t="s">
        <v>402</v>
      </c>
      <c r="I54" s="349" t="s">
        <v>106</v>
      </c>
      <c r="J54" s="199">
        <v>123552</v>
      </c>
      <c r="K54" s="307">
        <f t="shared" si="1"/>
        <v>1.1449044469505764E-2</v>
      </c>
    </row>
    <row r="55" spans="1:11" ht="18.75" customHeight="1" x14ac:dyDescent="0.4">
      <c r="A55" s="308"/>
      <c r="B55" s="305">
        <v>306</v>
      </c>
      <c r="C55" s="379" t="s">
        <v>75</v>
      </c>
      <c r="D55" s="199">
        <v>83401</v>
      </c>
      <c r="E55" s="307">
        <f t="shared" si="0"/>
        <v>6.9038425237369552E-3</v>
      </c>
      <c r="F55" s="280"/>
      <c r="G55" s="308"/>
      <c r="H55" s="305">
        <v>405</v>
      </c>
      <c r="I55" s="349" t="s">
        <v>110</v>
      </c>
      <c r="J55" s="199">
        <v>1211</v>
      </c>
      <c r="K55" s="307">
        <f t="shared" si="1"/>
        <v>1.1221827936877979E-4</v>
      </c>
    </row>
    <row r="56" spans="1:11" ht="18.75" customHeight="1" x14ac:dyDescent="0.4">
      <c r="A56" s="308"/>
      <c r="B56" s="305">
        <v>307</v>
      </c>
      <c r="C56" s="379" t="s">
        <v>76</v>
      </c>
      <c r="D56" s="199">
        <v>275830</v>
      </c>
      <c r="E56" s="307">
        <f t="shared" si="0"/>
        <v>2.2832902283214405E-2</v>
      </c>
      <c r="F56" s="280"/>
      <c r="G56" s="308"/>
      <c r="H56" s="305" t="s">
        <v>403</v>
      </c>
      <c r="I56" s="349" t="s">
        <v>112</v>
      </c>
      <c r="J56" s="199">
        <v>88771</v>
      </c>
      <c r="K56" s="307">
        <f t="shared" si="1"/>
        <v>8.2260354069743601E-3</v>
      </c>
    </row>
    <row r="57" spans="1:11" ht="18.75" customHeight="1" x14ac:dyDescent="0.4">
      <c r="A57" s="308"/>
      <c r="B57" s="305">
        <v>308</v>
      </c>
      <c r="C57" s="379" t="s">
        <v>77</v>
      </c>
      <c r="D57" s="199">
        <v>300</v>
      </c>
      <c r="E57" s="307">
        <f t="shared" si="0"/>
        <v>2.4833668146917741E-5</v>
      </c>
      <c r="F57" s="280"/>
      <c r="G57" s="308"/>
      <c r="H57" s="305" t="s">
        <v>404</v>
      </c>
      <c r="I57" s="349" t="s">
        <v>114</v>
      </c>
      <c r="J57" s="199">
        <v>20318</v>
      </c>
      <c r="K57" s="307">
        <f t="shared" si="1"/>
        <v>1.8827836500535655E-3</v>
      </c>
    </row>
    <row r="58" spans="1:11" ht="18.75" customHeight="1" x14ac:dyDescent="0.4">
      <c r="A58" s="308"/>
      <c r="B58" s="305">
        <v>309</v>
      </c>
      <c r="C58" s="379" t="s">
        <v>78</v>
      </c>
      <c r="D58" s="199">
        <v>82975</v>
      </c>
      <c r="E58" s="307">
        <f t="shared" si="0"/>
        <v>6.8685787149683321E-3</v>
      </c>
      <c r="F58" s="280"/>
      <c r="G58" s="308"/>
      <c r="H58" s="305" t="s">
        <v>405</v>
      </c>
      <c r="I58" s="349" t="s">
        <v>115</v>
      </c>
      <c r="J58" s="199">
        <v>1500516</v>
      </c>
      <c r="K58" s="307">
        <f t="shared" si="1"/>
        <v>0.13904651006219981</v>
      </c>
    </row>
    <row r="59" spans="1:11" ht="18.75" customHeight="1" x14ac:dyDescent="0.4">
      <c r="A59" s="308"/>
      <c r="B59" s="305">
        <v>310</v>
      </c>
      <c r="C59" s="379" t="s">
        <v>79</v>
      </c>
      <c r="D59" s="199">
        <v>22061</v>
      </c>
      <c r="E59" s="307">
        <f t="shared" si="0"/>
        <v>1.8261851766305077E-3</v>
      </c>
      <c r="F59" s="280"/>
      <c r="G59" s="308"/>
      <c r="H59" s="305" t="s">
        <v>406</v>
      </c>
      <c r="I59" s="380" t="s">
        <v>116</v>
      </c>
      <c r="J59" s="199">
        <v>3025</v>
      </c>
      <c r="K59" s="307">
        <f t="shared" si="1"/>
        <v>2.8031403393109734E-4</v>
      </c>
    </row>
    <row r="60" spans="1:11" ht="18.75" customHeight="1" x14ac:dyDescent="0.4">
      <c r="A60" s="308"/>
      <c r="B60" s="305">
        <v>311</v>
      </c>
      <c r="C60" s="379" t="s">
        <v>80</v>
      </c>
      <c r="D60" s="199">
        <v>7446174</v>
      </c>
      <c r="E60" s="307">
        <f t="shared" si="0"/>
        <v>0.61638604693402366</v>
      </c>
      <c r="F60" s="280"/>
      <c r="G60" s="308"/>
      <c r="H60" s="305" t="s">
        <v>407</v>
      </c>
      <c r="I60" s="349" t="s">
        <v>118</v>
      </c>
      <c r="J60" s="199">
        <v>26240</v>
      </c>
      <c r="K60" s="307">
        <f t="shared" si="1"/>
        <v>2.4315504959841303E-3</v>
      </c>
    </row>
    <row r="61" spans="1:11" ht="18.75" customHeight="1" thickBot="1" x14ac:dyDescent="0.45">
      <c r="A61" s="308"/>
      <c r="B61" s="305">
        <v>312</v>
      </c>
      <c r="C61" s="379" t="s">
        <v>81</v>
      </c>
      <c r="D61" s="199">
        <v>102835</v>
      </c>
      <c r="E61" s="307">
        <f t="shared" si="0"/>
        <v>8.5125675462942862E-3</v>
      </c>
      <c r="F61" s="280"/>
      <c r="G61" s="315" t="s">
        <v>120</v>
      </c>
      <c r="H61" s="316" t="s">
        <v>121</v>
      </c>
      <c r="I61" s="317"/>
      <c r="J61" s="318">
        <f>SUM(J42:J60)</f>
        <v>25368649</v>
      </c>
      <c r="K61" s="319">
        <f>J61/$J$6*100</f>
        <v>2.3508060616767268</v>
      </c>
    </row>
    <row r="62" spans="1:11" ht="18.75" customHeight="1" x14ac:dyDescent="0.4">
      <c r="A62" s="308"/>
      <c r="B62" s="305">
        <v>314</v>
      </c>
      <c r="C62" s="379" t="s">
        <v>82</v>
      </c>
      <c r="D62" s="199">
        <v>24355</v>
      </c>
      <c r="E62" s="307">
        <f t="shared" si="0"/>
        <v>2.0160799590606053E-3</v>
      </c>
      <c r="F62" s="280"/>
      <c r="G62" s="308" t="s">
        <v>122</v>
      </c>
      <c r="H62" s="320" t="s">
        <v>408</v>
      </c>
      <c r="I62" s="378" t="s">
        <v>123</v>
      </c>
      <c r="J62" s="335">
        <v>11160</v>
      </c>
      <c r="K62" s="307">
        <f t="shared" si="1"/>
        <v>1.0341502871639822E-3</v>
      </c>
    </row>
    <row r="63" spans="1:11" ht="18.75" customHeight="1" x14ac:dyDescent="0.4">
      <c r="A63" s="308"/>
      <c r="B63" s="305">
        <v>315</v>
      </c>
      <c r="C63" s="379" t="s">
        <v>83</v>
      </c>
      <c r="D63" s="199">
        <v>1781</v>
      </c>
      <c r="E63" s="307">
        <f t="shared" si="0"/>
        <v>1.4742920989886833E-4</v>
      </c>
      <c r="F63" s="280"/>
      <c r="G63" s="308"/>
      <c r="H63" s="305" t="s">
        <v>409</v>
      </c>
      <c r="I63" s="379" t="s">
        <v>124</v>
      </c>
      <c r="J63" s="199">
        <v>1353515</v>
      </c>
      <c r="K63" s="307">
        <f t="shared" si="1"/>
        <v>0.12542454533429728</v>
      </c>
    </row>
    <row r="64" spans="1:11" ht="18.75" customHeight="1" x14ac:dyDescent="0.4">
      <c r="A64" s="308"/>
      <c r="B64" s="305">
        <v>316</v>
      </c>
      <c r="C64" s="379" t="s">
        <v>84</v>
      </c>
      <c r="D64" s="199">
        <v>77426</v>
      </c>
      <c r="E64" s="307">
        <f t="shared" si="0"/>
        <v>6.4092386331441771E-3</v>
      </c>
      <c r="F64" s="280"/>
      <c r="G64" s="308"/>
      <c r="H64" s="305" t="s">
        <v>410</v>
      </c>
      <c r="I64" s="379" t="s">
        <v>125</v>
      </c>
      <c r="J64" s="199">
        <v>2541735</v>
      </c>
      <c r="K64" s="307">
        <f t="shared" si="1"/>
        <v>0.23553189786243231</v>
      </c>
    </row>
    <row r="65" spans="1:15" ht="18.75" customHeight="1" x14ac:dyDescent="0.4">
      <c r="A65" s="308"/>
      <c r="B65" s="305">
        <v>319</v>
      </c>
      <c r="C65" s="379" t="s">
        <v>86</v>
      </c>
      <c r="D65" s="199">
        <v>421</v>
      </c>
      <c r="E65" s="307">
        <f t="shared" si="0"/>
        <v>3.4849914299507901E-5</v>
      </c>
      <c r="F65" s="280"/>
      <c r="G65" s="308"/>
      <c r="H65" s="305" t="s">
        <v>411</v>
      </c>
      <c r="I65" s="379" t="s">
        <v>126</v>
      </c>
      <c r="J65" s="199">
        <v>770251</v>
      </c>
      <c r="K65" s="307">
        <f t="shared" si="1"/>
        <v>7.13759222973427E-2</v>
      </c>
    </row>
    <row r="66" spans="1:15" ht="18.75" customHeight="1" x14ac:dyDescent="0.4">
      <c r="A66" s="308"/>
      <c r="B66" s="305">
        <v>320</v>
      </c>
      <c r="C66" s="379" t="s">
        <v>87</v>
      </c>
      <c r="D66" s="199">
        <v>18188</v>
      </c>
      <c r="E66" s="307">
        <f t="shared" si="0"/>
        <v>1.5055825208537996E-3</v>
      </c>
      <c r="F66" s="280"/>
      <c r="G66" s="308"/>
      <c r="H66" s="305" t="s">
        <v>367</v>
      </c>
      <c r="I66" s="379" t="s">
        <v>127</v>
      </c>
      <c r="J66" s="199">
        <v>22569276</v>
      </c>
      <c r="K66" s="307">
        <f t="shared" si="1"/>
        <v>2.0913999333766284</v>
      </c>
    </row>
    <row r="67" spans="1:15" ht="18.75" customHeight="1" x14ac:dyDescent="0.4">
      <c r="A67" s="308"/>
      <c r="B67" s="305">
        <v>322</v>
      </c>
      <c r="C67" s="379" t="s">
        <v>89</v>
      </c>
      <c r="D67" s="199">
        <v>8645</v>
      </c>
      <c r="E67" s="307">
        <f t="shared" si="0"/>
        <v>7.1562353710034627E-4</v>
      </c>
      <c r="F67" s="280"/>
      <c r="G67" s="308"/>
      <c r="H67" s="305" t="s">
        <v>412</v>
      </c>
      <c r="I67" s="379" t="s">
        <v>128</v>
      </c>
      <c r="J67" s="199">
        <v>11383278</v>
      </c>
      <c r="K67" s="307">
        <f t="shared" si="1"/>
        <v>1.0548405208393765</v>
      </c>
    </row>
    <row r="68" spans="1:15" ht="18.75" customHeight="1" x14ac:dyDescent="0.4">
      <c r="A68" s="308"/>
      <c r="B68" s="305">
        <v>323</v>
      </c>
      <c r="C68" s="379" t="s">
        <v>90</v>
      </c>
      <c r="D68" s="199">
        <v>63801</v>
      </c>
      <c r="E68" s="307">
        <f t="shared" si="0"/>
        <v>5.2813762048049967E-3</v>
      </c>
      <c r="F68" s="280"/>
      <c r="G68" s="308"/>
      <c r="H68" s="305" t="s">
        <v>413</v>
      </c>
      <c r="I68" s="379" t="s">
        <v>129</v>
      </c>
      <c r="J68" s="199">
        <v>2397618</v>
      </c>
      <c r="K68" s="307">
        <f t="shared" si="1"/>
        <v>0.22217718129117678</v>
      </c>
    </row>
    <row r="69" spans="1:15" ht="18.75" customHeight="1" x14ac:dyDescent="0.4">
      <c r="A69" s="308"/>
      <c r="B69" s="305">
        <v>324</v>
      </c>
      <c r="C69" s="379" t="s">
        <v>91</v>
      </c>
      <c r="D69" s="199">
        <v>950468</v>
      </c>
      <c r="E69" s="307">
        <f t="shared" si="0"/>
        <v>7.8678689654215372E-2</v>
      </c>
      <c r="F69" s="280"/>
      <c r="G69" s="308"/>
      <c r="H69" s="305" t="s">
        <v>414</v>
      </c>
      <c r="I69" s="379" t="s">
        <v>130</v>
      </c>
      <c r="J69" s="199">
        <v>18225782</v>
      </c>
      <c r="K69" s="307">
        <f t="shared" si="1"/>
        <v>1.6889066029648871</v>
      </c>
    </row>
    <row r="70" spans="1:15" ht="18.75" customHeight="1" x14ac:dyDescent="0.4">
      <c r="A70" s="308"/>
      <c r="B70" s="305">
        <v>325</v>
      </c>
      <c r="C70" s="379" t="s">
        <v>92</v>
      </c>
      <c r="D70" s="199">
        <v>2442</v>
      </c>
      <c r="E70" s="307">
        <f t="shared" si="0"/>
        <v>2.0214605871591041E-4</v>
      </c>
      <c r="F70" s="280"/>
      <c r="G70" s="308"/>
      <c r="H70" s="305" t="s">
        <v>415</v>
      </c>
      <c r="I70" s="379" t="s">
        <v>131</v>
      </c>
      <c r="J70" s="199">
        <v>213675</v>
      </c>
      <c r="K70" s="307">
        <f t="shared" si="1"/>
        <v>1.9800364033132966E-2</v>
      </c>
      <c r="O70" s="381"/>
    </row>
    <row r="71" spans="1:15" ht="18.75" customHeight="1" x14ac:dyDescent="0.4">
      <c r="A71" s="308"/>
      <c r="B71" s="305">
        <v>326</v>
      </c>
      <c r="C71" s="379" t="s">
        <v>93</v>
      </c>
      <c r="D71" s="199">
        <v>1911</v>
      </c>
      <c r="E71" s="307">
        <f t="shared" si="0"/>
        <v>1.5819046609586603E-4</v>
      </c>
      <c r="F71" s="360"/>
      <c r="G71" s="308"/>
      <c r="H71" s="305" t="s">
        <v>416</v>
      </c>
      <c r="I71" s="379" t="s">
        <v>132</v>
      </c>
      <c r="J71" s="199">
        <v>14674446</v>
      </c>
      <c r="K71" s="307">
        <f t="shared" si="1"/>
        <v>1.3598192244509275</v>
      </c>
    </row>
    <row r="72" spans="1:15" ht="18.75" customHeight="1" x14ac:dyDescent="0.4">
      <c r="A72" s="308"/>
      <c r="B72" s="305">
        <v>327</v>
      </c>
      <c r="C72" s="379" t="s">
        <v>94</v>
      </c>
      <c r="D72" s="199">
        <v>261</v>
      </c>
      <c r="E72" s="307">
        <f t="shared" ref="E72:E135" si="2">D72/$D$6*100</f>
        <v>2.1605291287818438E-5</v>
      </c>
      <c r="F72" s="280"/>
      <c r="G72" s="308"/>
      <c r="H72" s="305">
        <v>211</v>
      </c>
      <c r="I72" s="379" t="s">
        <v>133</v>
      </c>
      <c r="J72" s="199">
        <v>1122</v>
      </c>
      <c r="K72" s="307">
        <f t="shared" ref="K72:K135" si="3">J72/$J$6*100</f>
        <v>1.0397102349444337E-4</v>
      </c>
    </row>
    <row r="73" spans="1:15" ht="18.75" customHeight="1" x14ac:dyDescent="0.4">
      <c r="A73" s="308"/>
      <c r="B73" s="12">
        <v>328</v>
      </c>
      <c r="C73" s="247" t="s">
        <v>417</v>
      </c>
      <c r="D73" s="199">
        <v>506</v>
      </c>
      <c r="E73" s="307">
        <f t="shared" si="2"/>
        <v>4.1886120274467921E-5</v>
      </c>
      <c r="F73" s="280"/>
      <c r="G73" s="308"/>
      <c r="H73" s="305" t="s">
        <v>418</v>
      </c>
      <c r="I73" s="379" t="s">
        <v>135</v>
      </c>
      <c r="J73" s="199">
        <v>111575348</v>
      </c>
      <c r="K73" s="307">
        <f t="shared" si="3"/>
        <v>10.339218474428428</v>
      </c>
    </row>
    <row r="74" spans="1:15" ht="18.75" customHeight="1" x14ac:dyDescent="0.4">
      <c r="A74" s="308"/>
      <c r="B74" s="12">
        <v>330</v>
      </c>
      <c r="C74" s="247" t="s">
        <v>97</v>
      </c>
      <c r="D74" s="199">
        <v>566</v>
      </c>
      <c r="E74" s="307">
        <f t="shared" si="2"/>
        <v>4.6852853903851468E-5</v>
      </c>
      <c r="F74" s="280"/>
      <c r="G74" s="308"/>
      <c r="H74" s="305" t="s">
        <v>419</v>
      </c>
      <c r="I74" s="379" t="s">
        <v>136</v>
      </c>
      <c r="J74" s="199">
        <v>8407094</v>
      </c>
      <c r="K74" s="307">
        <f t="shared" si="3"/>
        <v>0.7790500604224545</v>
      </c>
    </row>
    <row r="75" spans="1:15" ht="18.75" customHeight="1" x14ac:dyDescent="0.4">
      <c r="A75" s="308"/>
      <c r="B75" s="12">
        <v>331</v>
      </c>
      <c r="C75" s="382" t="s">
        <v>98</v>
      </c>
      <c r="D75" s="199">
        <v>328</v>
      </c>
      <c r="E75" s="307">
        <f t="shared" si="2"/>
        <v>2.7151477173963396E-5</v>
      </c>
      <c r="F75" s="280"/>
      <c r="G75" s="308"/>
      <c r="H75" s="305" t="s">
        <v>420</v>
      </c>
      <c r="I75" s="379" t="s">
        <v>137</v>
      </c>
      <c r="J75" s="199">
        <v>552578</v>
      </c>
      <c r="K75" s="307">
        <f t="shared" si="3"/>
        <v>5.1205080410438975E-2</v>
      </c>
    </row>
    <row r="76" spans="1:15" ht="18.75" customHeight="1" x14ac:dyDescent="0.4">
      <c r="A76" s="308"/>
      <c r="B76" s="12">
        <v>333</v>
      </c>
      <c r="C76" s="247" t="s">
        <v>100</v>
      </c>
      <c r="D76" s="199">
        <v>737</v>
      </c>
      <c r="E76" s="307">
        <f t="shared" si="2"/>
        <v>6.1008044747594589E-5</v>
      </c>
      <c r="F76" s="280"/>
      <c r="G76" s="308"/>
      <c r="H76" s="305" t="s">
        <v>421</v>
      </c>
      <c r="I76" s="379" t="s">
        <v>138</v>
      </c>
      <c r="J76" s="199">
        <v>2425897</v>
      </c>
      <c r="K76" s="307">
        <f t="shared" si="3"/>
        <v>0.22479767734589992</v>
      </c>
    </row>
    <row r="77" spans="1:15" ht="18.75" customHeight="1" x14ac:dyDescent="0.4">
      <c r="A77" s="308"/>
      <c r="B77" s="12">
        <v>335</v>
      </c>
      <c r="C77" s="383" t="s">
        <v>102</v>
      </c>
      <c r="D77" s="199">
        <v>8906</v>
      </c>
      <c r="E77" s="307">
        <f>D77/$D$6*100</f>
        <v>7.3722882838816474E-4</v>
      </c>
      <c r="F77" s="280"/>
      <c r="G77" s="308"/>
      <c r="H77" s="305" t="s">
        <v>422</v>
      </c>
      <c r="I77" s="379" t="s">
        <v>140</v>
      </c>
      <c r="J77" s="199">
        <v>21643253</v>
      </c>
      <c r="K77" s="307">
        <f t="shared" si="3"/>
        <v>2.0055892746516775</v>
      </c>
    </row>
    <row r="78" spans="1:15" ht="18.75" customHeight="1" x14ac:dyDescent="0.4">
      <c r="A78" s="308"/>
      <c r="B78" s="12">
        <v>336</v>
      </c>
      <c r="C78" s="247" t="s">
        <v>103</v>
      </c>
      <c r="D78" s="199">
        <v>219</v>
      </c>
      <c r="E78" s="307">
        <f>D78/$D$6*100</f>
        <v>1.8128577747249954E-5</v>
      </c>
      <c r="F78" s="280"/>
      <c r="G78" s="308"/>
      <c r="H78" s="305" t="s">
        <v>423</v>
      </c>
      <c r="I78" s="379" t="s">
        <v>141</v>
      </c>
      <c r="J78" s="199">
        <v>241802</v>
      </c>
      <c r="K78" s="307">
        <f t="shared" si="3"/>
        <v>2.2406774886812298E-2</v>
      </c>
    </row>
    <row r="79" spans="1:15" ht="18.75" customHeight="1" x14ac:dyDescent="0.4">
      <c r="A79" s="308"/>
      <c r="B79" s="12">
        <v>337</v>
      </c>
      <c r="C79" s="247" t="s">
        <v>104</v>
      </c>
      <c r="D79" s="384">
        <v>3950</v>
      </c>
      <c r="E79" s="307">
        <f t="shared" si="2"/>
        <v>3.2697663060108359E-4</v>
      </c>
      <c r="F79" s="280"/>
      <c r="G79" s="308"/>
      <c r="H79" s="305" t="s">
        <v>424</v>
      </c>
      <c r="I79" s="379" t="s">
        <v>142</v>
      </c>
      <c r="J79" s="199">
        <v>4152593</v>
      </c>
      <c r="K79" s="307">
        <f t="shared" si="3"/>
        <v>0.38480333722447513</v>
      </c>
    </row>
    <row r="80" spans="1:15" ht="18.75" customHeight="1" x14ac:dyDescent="0.4">
      <c r="A80" s="308"/>
      <c r="B80" s="12">
        <v>401</v>
      </c>
      <c r="C80" s="247" t="s">
        <v>106</v>
      </c>
      <c r="D80" s="199">
        <v>581205</v>
      </c>
      <c r="E80" s="307">
        <f t="shared" si="2"/>
        <v>4.8111506984431091E-2</v>
      </c>
      <c r="F80" s="280"/>
      <c r="G80" s="308"/>
      <c r="H80" s="305">
        <v>225</v>
      </c>
      <c r="I80" s="379" t="s">
        <v>143</v>
      </c>
      <c r="J80" s="199">
        <v>4658759</v>
      </c>
      <c r="K80" s="307">
        <f t="shared" si="3"/>
        <v>0.43170761269514218</v>
      </c>
    </row>
    <row r="81" spans="1:11" ht="18.75" customHeight="1" x14ac:dyDescent="0.4">
      <c r="A81" s="308"/>
      <c r="B81" s="305">
        <v>402</v>
      </c>
      <c r="C81" s="379" t="s">
        <v>107</v>
      </c>
      <c r="D81" s="199">
        <v>19842</v>
      </c>
      <c r="E81" s="307">
        <f t="shared" si="2"/>
        <v>1.6424988112371396E-3</v>
      </c>
      <c r="F81" s="280"/>
      <c r="G81" s="308"/>
      <c r="H81" s="305">
        <v>228</v>
      </c>
      <c r="I81" s="379" t="s">
        <v>334</v>
      </c>
      <c r="J81" s="199">
        <v>17573</v>
      </c>
      <c r="K81" s="307">
        <f t="shared" si="3"/>
        <v>1.6284160390979084E-3</v>
      </c>
    </row>
    <row r="82" spans="1:11" ht="18.75" customHeight="1" x14ac:dyDescent="0.4">
      <c r="A82" s="308"/>
      <c r="B82" s="305">
        <v>403</v>
      </c>
      <c r="C82" s="379" t="s">
        <v>425</v>
      </c>
      <c r="D82" s="199">
        <v>7103</v>
      </c>
      <c r="E82" s="307">
        <f t="shared" si="2"/>
        <v>5.8797848282518908E-4</v>
      </c>
      <c r="F82" s="280"/>
      <c r="G82" s="308"/>
      <c r="H82" s="305">
        <v>230</v>
      </c>
      <c r="I82" s="379" t="s">
        <v>145</v>
      </c>
      <c r="J82" s="199">
        <v>33461</v>
      </c>
      <c r="K82" s="307">
        <f t="shared" si="3"/>
        <v>3.1006902113614706E-3</v>
      </c>
    </row>
    <row r="83" spans="1:11" ht="18.75" customHeight="1" x14ac:dyDescent="0.4">
      <c r="A83" s="308"/>
      <c r="B83" s="12">
        <v>405</v>
      </c>
      <c r="C83" s="247" t="s">
        <v>110</v>
      </c>
      <c r="D83" s="199">
        <v>599</v>
      </c>
      <c r="E83" s="307">
        <f t="shared" si="2"/>
        <v>4.9584557400012423E-5</v>
      </c>
      <c r="F83" s="280"/>
      <c r="G83" s="308"/>
      <c r="H83" s="305">
        <v>233</v>
      </c>
      <c r="I83" s="379" t="s">
        <v>146</v>
      </c>
      <c r="J83" s="199">
        <v>695</v>
      </c>
      <c r="K83" s="307">
        <f t="shared" si="3"/>
        <v>6.4402728456896744E-5</v>
      </c>
    </row>
    <row r="84" spans="1:11" ht="18.75" customHeight="1" x14ac:dyDescent="0.4">
      <c r="A84" s="308"/>
      <c r="B84" s="12">
        <v>406</v>
      </c>
      <c r="C84" s="247" t="s">
        <v>111</v>
      </c>
      <c r="D84" s="199">
        <v>245685</v>
      </c>
      <c r="E84" s="307">
        <f t="shared" si="2"/>
        <v>2.0337532528918286E-2</v>
      </c>
      <c r="F84" s="280"/>
      <c r="G84" s="308"/>
      <c r="H84" s="305">
        <v>234</v>
      </c>
      <c r="I84" s="379" t="s">
        <v>147</v>
      </c>
      <c r="J84" s="199">
        <v>2487903</v>
      </c>
      <c r="K84" s="307">
        <f t="shared" si="3"/>
        <v>0.23054351271381118</v>
      </c>
    </row>
    <row r="85" spans="1:11" ht="18.75" customHeight="1" x14ac:dyDescent="0.4">
      <c r="A85" s="308"/>
      <c r="B85" s="305">
        <v>407</v>
      </c>
      <c r="C85" s="379" t="s">
        <v>112</v>
      </c>
      <c r="D85" s="199">
        <v>238531</v>
      </c>
      <c r="E85" s="307">
        <f t="shared" si="2"/>
        <v>1.9745332322508118E-2</v>
      </c>
      <c r="F85" s="280"/>
      <c r="G85" s="308"/>
      <c r="H85" s="305">
        <v>241</v>
      </c>
      <c r="I85" s="379" t="s">
        <v>148</v>
      </c>
      <c r="J85" s="199">
        <v>951356</v>
      </c>
      <c r="K85" s="307">
        <f t="shared" si="3"/>
        <v>8.8158161343653896E-2</v>
      </c>
    </row>
    <row r="86" spans="1:11" ht="18.75" customHeight="1" x14ac:dyDescent="0.4">
      <c r="A86" s="308"/>
      <c r="B86" s="305">
        <v>408</v>
      </c>
      <c r="C86" s="379" t="s">
        <v>113</v>
      </c>
      <c r="D86" s="199">
        <v>16104</v>
      </c>
      <c r="E86" s="307">
        <f t="shared" si="2"/>
        <v>1.3330713061265444E-3</v>
      </c>
      <c r="F86" s="280"/>
      <c r="G86" s="308"/>
      <c r="H86" s="305">
        <v>242</v>
      </c>
      <c r="I86" s="379" t="s">
        <v>149</v>
      </c>
      <c r="J86" s="199">
        <v>327917</v>
      </c>
      <c r="K86" s="307">
        <f t="shared" si="3"/>
        <v>3.0386689938705341E-2</v>
      </c>
    </row>
    <row r="87" spans="1:11" ht="18.75" customHeight="1" x14ac:dyDescent="0.4">
      <c r="A87" s="308"/>
      <c r="B87" s="305">
        <v>409</v>
      </c>
      <c r="C87" s="379" t="s">
        <v>114</v>
      </c>
      <c r="D87" s="199">
        <v>392173</v>
      </c>
      <c r="E87" s="307">
        <f t="shared" si="2"/>
        <v>3.2463647127270567E-2</v>
      </c>
      <c r="F87" s="280"/>
      <c r="G87" s="308"/>
      <c r="H87" s="305">
        <v>243</v>
      </c>
      <c r="I87" s="379" t="s">
        <v>150</v>
      </c>
      <c r="J87" s="199">
        <v>40264</v>
      </c>
      <c r="K87" s="307">
        <f t="shared" si="3"/>
        <v>3.7310956238683314E-3</v>
      </c>
    </row>
    <row r="88" spans="1:11" ht="18.75" customHeight="1" x14ac:dyDescent="0.4">
      <c r="A88" s="308"/>
      <c r="B88" s="305">
        <v>410</v>
      </c>
      <c r="C88" s="379" t="s">
        <v>115</v>
      </c>
      <c r="D88" s="199">
        <v>8882208</v>
      </c>
      <c r="E88" s="307">
        <f t="shared" si="2"/>
        <v>0.73525935294632649</v>
      </c>
      <c r="F88" s="280"/>
      <c r="G88" s="308"/>
      <c r="H88" s="305">
        <v>244</v>
      </c>
      <c r="I88" s="379" t="s">
        <v>151</v>
      </c>
      <c r="J88" s="199">
        <v>343781</v>
      </c>
      <c r="K88" s="307">
        <f t="shared" si="3"/>
        <v>3.1856740131856721E-2</v>
      </c>
    </row>
    <row r="89" spans="1:11" ht="18.75" customHeight="1" x14ac:dyDescent="0.4">
      <c r="A89" s="308"/>
      <c r="B89" s="305">
        <v>411</v>
      </c>
      <c r="C89" s="379" t="s">
        <v>116</v>
      </c>
      <c r="D89" s="199">
        <v>110783</v>
      </c>
      <c r="E89" s="307">
        <f t="shared" si="2"/>
        <v>9.1704941943999609E-3</v>
      </c>
      <c r="F89" s="280"/>
      <c r="G89" s="308"/>
      <c r="H89" s="305">
        <v>247</v>
      </c>
      <c r="I89" s="379" t="s">
        <v>336</v>
      </c>
      <c r="J89" s="199">
        <v>253</v>
      </c>
      <c r="K89" s="307">
        <f t="shared" si="3"/>
        <v>2.3444446474237235E-5</v>
      </c>
    </row>
    <row r="90" spans="1:11" ht="18.75" customHeight="1" x14ac:dyDescent="0.4">
      <c r="A90" s="308"/>
      <c r="B90" s="305">
        <v>412</v>
      </c>
      <c r="C90" s="379" t="s">
        <v>117</v>
      </c>
      <c r="D90" s="199">
        <v>55412</v>
      </c>
      <c r="E90" s="307">
        <f t="shared" si="2"/>
        <v>4.5869440645233527E-3</v>
      </c>
      <c r="F90" s="280"/>
      <c r="G90" s="308"/>
      <c r="H90" s="305" t="s">
        <v>426</v>
      </c>
      <c r="I90" s="379" t="s">
        <v>153</v>
      </c>
      <c r="J90" s="199">
        <v>489</v>
      </c>
      <c r="K90" s="307">
        <f t="shared" si="3"/>
        <v>4.5313574410679867E-5</v>
      </c>
    </row>
    <row r="91" spans="1:11" ht="18.75" customHeight="1" x14ac:dyDescent="0.4">
      <c r="A91" s="308"/>
      <c r="B91" s="305">
        <v>413</v>
      </c>
      <c r="C91" s="379" t="s">
        <v>118</v>
      </c>
      <c r="D91" s="251">
        <v>1195656</v>
      </c>
      <c r="E91" s="329">
        <f t="shared" si="2"/>
        <v>9.8975081072903592E-2</v>
      </c>
      <c r="F91" s="280"/>
      <c r="G91" s="308"/>
      <c r="H91" s="310"/>
      <c r="I91" s="311" t="s">
        <v>155</v>
      </c>
      <c r="J91" s="312">
        <f>J64+J65+J67+J68+J69+J70+J71+J73+J75+J76+J77+J78+J79+J80+J82+J83+J86+J85</f>
        <v>196770444</v>
      </c>
      <c r="K91" s="313">
        <f>J91/$J$6*100</f>
        <v>18.233889889604328</v>
      </c>
    </row>
    <row r="92" spans="1:11" ht="18.75" customHeight="1" x14ac:dyDescent="0.4">
      <c r="A92" s="308"/>
      <c r="B92" s="351">
        <v>414</v>
      </c>
      <c r="C92" s="385" t="s">
        <v>119</v>
      </c>
      <c r="D92" s="386">
        <v>720</v>
      </c>
      <c r="E92" s="329">
        <f t="shared" si="2"/>
        <v>5.9600803552602582E-5</v>
      </c>
      <c r="F92" s="280"/>
      <c r="G92" s="308"/>
      <c r="H92" s="310"/>
      <c r="I92" s="311" t="s">
        <v>156</v>
      </c>
      <c r="J92" s="312">
        <f>J62+J63+J74</f>
        <v>9771769</v>
      </c>
      <c r="K92" s="313">
        <f t="shared" si="3"/>
        <v>0.90550875604391567</v>
      </c>
    </row>
    <row r="93" spans="1:11" ht="18.75" customHeight="1" thickBot="1" x14ac:dyDescent="0.45">
      <c r="A93" s="315" t="s">
        <v>337</v>
      </c>
      <c r="B93" s="316" t="s">
        <v>121</v>
      </c>
      <c r="C93" s="317"/>
      <c r="D93" s="318">
        <f>SUM(D54:D92)</f>
        <v>33862383</v>
      </c>
      <c r="E93" s="319">
        <f t="shared" si="2"/>
        <v>2.8030906069527628</v>
      </c>
      <c r="F93" s="280"/>
      <c r="G93" s="308"/>
      <c r="H93" s="310"/>
      <c r="I93" s="311" t="s">
        <v>283</v>
      </c>
      <c r="J93" s="312">
        <f>J94-J91-J92</f>
        <v>25460661</v>
      </c>
      <c r="K93" s="313">
        <f>J93/$J$6*100</f>
        <v>2.3593324269296421</v>
      </c>
    </row>
    <row r="94" spans="1:11" ht="18.75" customHeight="1" thickBot="1" x14ac:dyDescent="0.45">
      <c r="A94" s="308" t="s">
        <v>122</v>
      </c>
      <c r="B94" s="320">
        <v>201</v>
      </c>
      <c r="C94" s="378" t="s">
        <v>123</v>
      </c>
      <c r="D94" s="251">
        <v>37074</v>
      </c>
      <c r="E94" s="326">
        <f t="shared" si="2"/>
        <v>3.0689447095960947E-3</v>
      </c>
      <c r="F94" s="280"/>
      <c r="G94" s="315" t="s">
        <v>157</v>
      </c>
      <c r="H94" s="316" t="s">
        <v>158</v>
      </c>
      <c r="I94" s="317"/>
      <c r="J94" s="318">
        <f>SUM(J62:J90)</f>
        <v>232002874</v>
      </c>
      <c r="K94" s="319">
        <f>J94/$J$6*100</f>
        <v>21.498731072577883</v>
      </c>
    </row>
    <row r="95" spans="1:11" ht="18.75" customHeight="1" x14ac:dyDescent="0.4">
      <c r="A95" s="356"/>
      <c r="B95" s="305">
        <v>202</v>
      </c>
      <c r="C95" s="379" t="s">
        <v>124</v>
      </c>
      <c r="D95" s="199">
        <v>530809</v>
      </c>
      <c r="E95" s="307">
        <f t="shared" si="2"/>
        <v>4.3939781851324203E-2</v>
      </c>
      <c r="F95" s="280"/>
      <c r="G95" s="308" t="s">
        <v>159</v>
      </c>
      <c r="H95" s="320">
        <v>150</v>
      </c>
      <c r="I95" s="325" t="s">
        <v>160</v>
      </c>
      <c r="J95" s="335">
        <v>3276</v>
      </c>
      <c r="K95" s="307">
        <f t="shared" si="3"/>
        <v>3.0357314881265286E-4</v>
      </c>
    </row>
    <row r="96" spans="1:11" ht="18.75" customHeight="1" x14ac:dyDescent="0.4">
      <c r="A96" s="308"/>
      <c r="B96" s="305">
        <v>203</v>
      </c>
      <c r="C96" s="379" t="s">
        <v>125</v>
      </c>
      <c r="D96" s="199">
        <v>6539056</v>
      </c>
      <c r="E96" s="307">
        <f t="shared" si="2"/>
        <v>0.54129582232703777</v>
      </c>
      <c r="F96" s="280"/>
      <c r="G96" s="308"/>
      <c r="H96" s="320" t="s">
        <v>427</v>
      </c>
      <c r="I96" s="325" t="s">
        <v>162</v>
      </c>
      <c r="J96" s="199">
        <v>5665</v>
      </c>
      <c r="K96" s="307">
        <v>0</v>
      </c>
    </row>
    <row r="97" spans="1:11" ht="18.75" customHeight="1" x14ac:dyDescent="0.4">
      <c r="A97" s="308"/>
      <c r="B97" s="305">
        <v>204</v>
      </c>
      <c r="C97" s="379" t="s">
        <v>126</v>
      </c>
      <c r="D97" s="199">
        <v>1389782</v>
      </c>
      <c r="E97" s="307">
        <f t="shared" si="2"/>
        <v>0.11504461661519878</v>
      </c>
      <c r="F97" s="280"/>
      <c r="G97" s="308"/>
      <c r="H97" s="320" t="s">
        <v>428</v>
      </c>
      <c r="I97" s="325" t="s">
        <v>163</v>
      </c>
      <c r="J97" s="199">
        <v>5007</v>
      </c>
      <c r="K97" s="307">
        <f t="shared" si="3"/>
        <v>4.6397764227867915E-4</v>
      </c>
    </row>
    <row r="98" spans="1:11" ht="18.75" customHeight="1" x14ac:dyDescent="0.4">
      <c r="A98" s="308"/>
      <c r="B98" s="305">
        <v>205</v>
      </c>
      <c r="C98" s="379" t="s">
        <v>127</v>
      </c>
      <c r="D98" s="199">
        <v>33843160</v>
      </c>
      <c r="E98" s="307">
        <f t="shared" si="2"/>
        <v>2.8014993482768022</v>
      </c>
      <c r="F98" s="280"/>
      <c r="G98" s="308"/>
      <c r="H98" s="320" t="s">
        <v>429</v>
      </c>
      <c r="I98" s="325" t="s">
        <v>164</v>
      </c>
      <c r="J98" s="199">
        <v>862</v>
      </c>
      <c r="K98" s="307">
        <f t="shared" si="3"/>
        <v>7.9877916445820132E-5</v>
      </c>
    </row>
    <row r="99" spans="1:11" ht="18.75" customHeight="1" x14ac:dyDescent="0.4">
      <c r="A99" s="308"/>
      <c r="B99" s="305">
        <v>206</v>
      </c>
      <c r="C99" s="379" t="s">
        <v>128</v>
      </c>
      <c r="D99" s="199">
        <v>1219124</v>
      </c>
      <c r="E99" s="307">
        <f t="shared" si="2"/>
        <v>0.10091773615314314</v>
      </c>
      <c r="F99" s="280"/>
      <c r="G99" s="308"/>
      <c r="H99" s="322">
        <v>154</v>
      </c>
      <c r="I99" s="280" t="s">
        <v>165</v>
      </c>
      <c r="J99" s="352">
        <v>338</v>
      </c>
      <c r="K99" s="307">
        <f t="shared" si="3"/>
        <v>3.1321039163210219E-5</v>
      </c>
    </row>
    <row r="100" spans="1:11" ht="18.75" customHeight="1" x14ac:dyDescent="0.4">
      <c r="A100" s="308"/>
      <c r="B100" s="305">
        <v>207</v>
      </c>
      <c r="C100" s="379" t="s">
        <v>129</v>
      </c>
      <c r="D100" s="199">
        <v>12125854</v>
      </c>
      <c r="E100" s="307">
        <f t="shared" si="2"/>
        <v>1.003764780779917</v>
      </c>
      <c r="F100" s="280"/>
      <c r="G100" s="308"/>
      <c r="H100" s="305" t="s">
        <v>430</v>
      </c>
      <c r="I100" s="387" t="s">
        <v>167</v>
      </c>
      <c r="J100" s="199">
        <v>10982</v>
      </c>
      <c r="K100" s="307">
        <f t="shared" si="3"/>
        <v>1.0176557754153093E-3</v>
      </c>
    </row>
    <row r="101" spans="1:11" ht="18.75" customHeight="1" x14ac:dyDescent="0.4">
      <c r="A101" s="308"/>
      <c r="B101" s="305">
        <v>208</v>
      </c>
      <c r="C101" s="379" t="s">
        <v>130</v>
      </c>
      <c r="D101" s="199">
        <v>15668588</v>
      </c>
      <c r="E101" s="307">
        <f t="shared" si="2"/>
        <v>1.2970283824092586</v>
      </c>
      <c r="F101" s="388"/>
      <c r="G101" s="308"/>
      <c r="H101" s="305" t="s">
        <v>431</v>
      </c>
      <c r="I101" s="306" t="s">
        <v>339</v>
      </c>
      <c r="J101" s="199">
        <v>5058</v>
      </c>
      <c r="K101" s="307">
        <f t="shared" si="3"/>
        <v>4.687035978920629E-4</v>
      </c>
    </row>
    <row r="102" spans="1:11" ht="18.75" customHeight="1" x14ac:dyDescent="0.4">
      <c r="A102" s="308"/>
      <c r="B102" s="305">
        <v>209</v>
      </c>
      <c r="C102" s="379" t="s">
        <v>131</v>
      </c>
      <c r="D102" s="199">
        <v>31840</v>
      </c>
      <c r="E102" s="307">
        <f t="shared" si="2"/>
        <v>2.6356799793262032E-3</v>
      </c>
      <c r="F102" s="388"/>
      <c r="G102" s="356"/>
      <c r="H102" s="305">
        <v>223</v>
      </c>
      <c r="I102" s="306" t="s">
        <v>169</v>
      </c>
      <c r="J102" s="199">
        <v>2977168</v>
      </c>
      <c r="K102" s="307">
        <f t="shared" si="3"/>
        <v>0.27588164356052142</v>
      </c>
    </row>
    <row r="103" spans="1:11" ht="18.75" customHeight="1" x14ac:dyDescent="0.4">
      <c r="A103" s="308"/>
      <c r="B103" s="305">
        <v>210</v>
      </c>
      <c r="C103" s="379" t="s">
        <v>132</v>
      </c>
      <c r="D103" s="199">
        <v>11441953</v>
      </c>
      <c r="E103" s="307">
        <f t="shared" si="2"/>
        <v>0.94715221251543313</v>
      </c>
      <c r="F103" s="388"/>
      <c r="G103" s="356"/>
      <c r="H103" s="305">
        <v>224</v>
      </c>
      <c r="I103" s="306" t="s">
        <v>170</v>
      </c>
      <c r="J103" s="199">
        <v>50792</v>
      </c>
      <c r="K103" s="307">
        <f t="shared" si="3"/>
        <v>4.7066811277448909E-3</v>
      </c>
    </row>
    <row r="104" spans="1:11" ht="18.75" customHeight="1" x14ac:dyDescent="0.4">
      <c r="A104" s="308"/>
      <c r="B104" s="305">
        <v>211</v>
      </c>
      <c r="C104" s="379" t="s">
        <v>133</v>
      </c>
      <c r="D104" s="199">
        <v>6531</v>
      </c>
      <c r="E104" s="307">
        <f t="shared" si="2"/>
        <v>5.4062895555839925E-4</v>
      </c>
      <c r="F104" s="388"/>
      <c r="G104" s="356"/>
      <c r="H104" s="305">
        <v>227</v>
      </c>
      <c r="I104" s="306" t="s">
        <v>171</v>
      </c>
      <c r="J104" s="199">
        <v>1733871</v>
      </c>
      <c r="K104" s="307">
        <f t="shared" si="3"/>
        <v>0.16067053696732089</v>
      </c>
    </row>
    <row r="105" spans="1:11" ht="18.75" customHeight="1" x14ac:dyDescent="0.4">
      <c r="A105" s="308"/>
      <c r="B105" s="305">
        <v>212</v>
      </c>
      <c r="C105" s="379" t="s">
        <v>134</v>
      </c>
      <c r="D105" s="199">
        <v>5565</v>
      </c>
      <c r="E105" s="307">
        <f t="shared" si="2"/>
        <v>4.6066454412532407E-4</v>
      </c>
      <c r="F105" s="388"/>
      <c r="G105" s="356"/>
      <c r="H105" s="305">
        <v>229</v>
      </c>
      <c r="I105" s="306" t="s">
        <v>172</v>
      </c>
      <c r="J105" s="199">
        <v>23780</v>
      </c>
      <c r="K105" s="307">
        <f t="shared" si="3"/>
        <v>2.2035926369856182E-3</v>
      </c>
    </row>
    <row r="106" spans="1:11" ht="18.75" customHeight="1" x14ac:dyDescent="0.4">
      <c r="A106" s="308"/>
      <c r="B106" s="305">
        <v>213</v>
      </c>
      <c r="C106" s="379" t="s">
        <v>135</v>
      </c>
      <c r="D106" s="199">
        <v>56256513</v>
      </c>
      <c r="E106" s="307">
        <f t="shared" si="2"/>
        <v>4.6568519164825464</v>
      </c>
      <c r="F106" s="388"/>
      <c r="G106" s="308"/>
      <c r="H106" s="305">
        <v>231</v>
      </c>
      <c r="I106" s="306" t="s">
        <v>173</v>
      </c>
      <c r="J106" s="199">
        <v>4146239</v>
      </c>
      <c r="K106" s="307">
        <f t="shared" si="3"/>
        <v>0.38421453875452533</v>
      </c>
    </row>
    <row r="107" spans="1:11" ht="18.75" customHeight="1" x14ac:dyDescent="0.4">
      <c r="A107" s="308"/>
      <c r="B107" s="305">
        <v>215</v>
      </c>
      <c r="C107" s="379" t="s">
        <v>136</v>
      </c>
      <c r="D107" s="199">
        <v>2292421</v>
      </c>
      <c r="E107" s="307">
        <f t="shared" si="2"/>
        <v>0.18976407455675107</v>
      </c>
      <c r="F107" s="388"/>
      <c r="G107" s="308"/>
      <c r="H107" s="305">
        <v>232</v>
      </c>
      <c r="I107" s="306" t="s">
        <v>174</v>
      </c>
      <c r="J107" s="199">
        <v>265928</v>
      </c>
      <c r="K107" s="307">
        <f t="shared" si="3"/>
        <v>2.4642429889331855E-2</v>
      </c>
    </row>
    <row r="108" spans="1:11" ht="18.75" customHeight="1" x14ac:dyDescent="0.4">
      <c r="A108" s="308"/>
      <c r="B108" s="305">
        <v>217</v>
      </c>
      <c r="C108" s="379" t="s">
        <v>137</v>
      </c>
      <c r="D108" s="199">
        <v>484330</v>
      </c>
      <c r="E108" s="307">
        <f t="shared" si="2"/>
        <v>4.009230164532223E-2</v>
      </c>
      <c r="F108" s="388"/>
      <c r="G108" s="308"/>
      <c r="H108" s="305">
        <v>235</v>
      </c>
      <c r="I108" s="306" t="s">
        <v>175</v>
      </c>
      <c r="J108" s="199">
        <v>23388</v>
      </c>
      <c r="K108" s="307">
        <f t="shared" si="3"/>
        <v>2.1672676448200013E-3</v>
      </c>
    </row>
    <row r="109" spans="1:11" ht="18.75" customHeight="1" x14ac:dyDescent="0.4">
      <c r="A109" s="308"/>
      <c r="B109" s="305">
        <v>218</v>
      </c>
      <c r="C109" s="379" t="s">
        <v>138</v>
      </c>
      <c r="D109" s="199">
        <v>13991100</v>
      </c>
      <c r="E109" s="307">
        <f t="shared" si="2"/>
        <v>1.1581677813678029</v>
      </c>
      <c r="F109" s="388"/>
      <c r="G109" s="308"/>
      <c r="H109" s="305">
        <v>236</v>
      </c>
      <c r="I109" s="306" t="s">
        <v>176</v>
      </c>
      <c r="J109" s="199">
        <v>65163</v>
      </c>
      <c r="K109" s="307">
        <f t="shared" si="3"/>
        <v>6.038381286959371E-3</v>
      </c>
    </row>
    <row r="110" spans="1:11" ht="18.75" customHeight="1" x14ac:dyDescent="0.4">
      <c r="A110" s="308"/>
      <c r="B110" s="305">
        <v>219</v>
      </c>
      <c r="C110" s="379" t="s">
        <v>139</v>
      </c>
      <c r="D110" s="199">
        <v>4992</v>
      </c>
      <c r="E110" s="307">
        <f t="shared" si="2"/>
        <v>4.1323223796471123E-4</v>
      </c>
      <c r="F110" s="388"/>
      <c r="G110" s="308"/>
      <c r="H110" s="305">
        <v>237</v>
      </c>
      <c r="I110" s="306" t="s">
        <v>177</v>
      </c>
      <c r="J110" s="199">
        <v>121547</v>
      </c>
      <c r="K110" s="307">
        <f t="shared" si="3"/>
        <v>1.1263249547842342E-2</v>
      </c>
    </row>
    <row r="111" spans="1:11" ht="18.75" customHeight="1" x14ac:dyDescent="0.4">
      <c r="A111" s="308"/>
      <c r="B111" s="305">
        <v>220</v>
      </c>
      <c r="C111" s="379" t="s">
        <v>140</v>
      </c>
      <c r="D111" s="199">
        <v>10330285</v>
      </c>
      <c r="E111" s="307">
        <f t="shared" si="2"/>
        <v>0.8551295651769405</v>
      </c>
      <c r="F111" s="388"/>
      <c r="G111" s="308"/>
      <c r="H111" s="305">
        <v>238</v>
      </c>
      <c r="I111" s="306" t="s">
        <v>178</v>
      </c>
      <c r="J111" s="199">
        <v>11498</v>
      </c>
      <c r="K111" s="307">
        <f t="shared" si="3"/>
        <v>1.0654713263271924E-3</v>
      </c>
    </row>
    <row r="112" spans="1:11" ht="18.75" customHeight="1" x14ac:dyDescent="0.4">
      <c r="A112" s="308"/>
      <c r="B112" s="305">
        <v>221</v>
      </c>
      <c r="C112" s="379" t="s">
        <v>141</v>
      </c>
      <c r="D112" s="199">
        <v>56656</v>
      </c>
      <c r="E112" s="307">
        <f t="shared" si="2"/>
        <v>4.6899210084392386E-3</v>
      </c>
      <c r="F112" s="388"/>
      <c r="G112" s="308"/>
      <c r="H112" s="305" t="s">
        <v>432</v>
      </c>
      <c r="I112" s="306" t="s">
        <v>179</v>
      </c>
      <c r="J112" s="199">
        <v>274</v>
      </c>
      <c r="K112" s="307">
        <f t="shared" si="3"/>
        <v>2.5390428197395262E-5</v>
      </c>
    </row>
    <row r="113" spans="1:11" ht="18.75" customHeight="1" x14ac:dyDescent="0.4">
      <c r="A113" s="308"/>
      <c r="B113" s="305">
        <v>222</v>
      </c>
      <c r="C113" s="379" t="s">
        <v>142</v>
      </c>
      <c r="D113" s="199">
        <v>452753</v>
      </c>
      <c r="E113" s="307">
        <f t="shared" si="2"/>
        <v>3.7478392515071492E-2</v>
      </c>
      <c r="F113" s="388"/>
      <c r="G113" s="308"/>
      <c r="H113" s="305" t="s">
        <v>433</v>
      </c>
      <c r="I113" s="306" t="s">
        <v>180</v>
      </c>
      <c r="J113" s="199">
        <v>24318</v>
      </c>
      <c r="K113" s="307">
        <f t="shared" si="3"/>
        <v>2.253446835417E-3</v>
      </c>
    </row>
    <row r="114" spans="1:11" ht="18.75" customHeight="1" x14ac:dyDescent="0.4">
      <c r="A114" s="308"/>
      <c r="B114" s="305">
        <v>225</v>
      </c>
      <c r="C114" s="379" t="s">
        <v>143</v>
      </c>
      <c r="D114" s="199">
        <v>2579388</v>
      </c>
      <c r="E114" s="307">
        <f t="shared" si="2"/>
        <v>0.21351888538047289</v>
      </c>
      <c r="F114" s="280"/>
      <c r="G114" s="308"/>
      <c r="H114" s="305">
        <v>245</v>
      </c>
      <c r="I114" s="306" t="s">
        <v>181</v>
      </c>
      <c r="J114" s="199">
        <v>1278902</v>
      </c>
      <c r="K114" s="307">
        <f t="shared" si="3"/>
        <v>0.11851047227191677</v>
      </c>
    </row>
    <row r="115" spans="1:11" ht="18.75" customHeight="1" x14ac:dyDescent="0.4">
      <c r="A115" s="308"/>
      <c r="B115" s="305">
        <v>228</v>
      </c>
      <c r="C115" s="379" t="s">
        <v>334</v>
      </c>
      <c r="D115" s="199">
        <v>45611</v>
      </c>
      <c r="E115" s="307">
        <f t="shared" si="2"/>
        <v>3.7756281261635506E-3</v>
      </c>
      <c r="F115" s="280"/>
      <c r="G115" s="308"/>
      <c r="H115" s="305">
        <v>246</v>
      </c>
      <c r="I115" s="306" t="s">
        <v>182</v>
      </c>
      <c r="J115" s="199">
        <v>606211</v>
      </c>
      <c r="K115" s="307">
        <f t="shared" si="3"/>
        <v>5.6175025065588254E-2</v>
      </c>
    </row>
    <row r="116" spans="1:11" ht="18.75" customHeight="1" x14ac:dyDescent="0.4">
      <c r="A116" s="308"/>
      <c r="B116" s="305">
        <v>230</v>
      </c>
      <c r="C116" s="379" t="s">
        <v>145</v>
      </c>
      <c r="D116" s="199">
        <v>147794</v>
      </c>
      <c r="E116" s="307">
        <f t="shared" si="2"/>
        <v>1.2234223833685201E-2</v>
      </c>
      <c r="F116" s="280"/>
      <c r="G116" s="308"/>
      <c r="H116" s="310"/>
      <c r="I116" s="311" t="s">
        <v>284</v>
      </c>
      <c r="J116" s="312">
        <f>J102+J104+J106+J107+J108+J109+J110+J114+J115</f>
        <v>11218417</v>
      </c>
      <c r="K116" s="313">
        <f t="shared" si="3"/>
        <v>1.0395635449888263</v>
      </c>
    </row>
    <row r="117" spans="1:11" ht="18.75" customHeight="1" x14ac:dyDescent="0.4">
      <c r="A117" s="308"/>
      <c r="B117" s="305">
        <v>233</v>
      </c>
      <c r="C117" s="379" t="s">
        <v>146</v>
      </c>
      <c r="D117" s="199">
        <v>11485</v>
      </c>
      <c r="E117" s="307">
        <f t="shared" si="2"/>
        <v>9.5071559555783415E-4</v>
      </c>
      <c r="F117" s="280"/>
      <c r="G117" s="314"/>
      <c r="H117" s="310"/>
      <c r="I117" s="311" t="s">
        <v>278</v>
      </c>
      <c r="J117" s="312">
        <f>J118-J116</f>
        <v>141850</v>
      </c>
      <c r="K117" s="313">
        <f t="shared" si="3"/>
        <v>1.3144643210950796E-2</v>
      </c>
    </row>
    <row r="118" spans="1:11" ht="18.75" customHeight="1" thickBot="1" x14ac:dyDescent="0.45">
      <c r="A118" s="308"/>
      <c r="B118" s="305">
        <v>234</v>
      </c>
      <c r="C118" s="379" t="s">
        <v>147</v>
      </c>
      <c r="D118" s="199">
        <v>8688125</v>
      </c>
      <c r="E118" s="307">
        <f t="shared" si="2"/>
        <v>0.71919337689646567</v>
      </c>
      <c r="F118" s="280"/>
      <c r="G118" s="315" t="s">
        <v>285</v>
      </c>
      <c r="H118" s="316" t="s">
        <v>185</v>
      </c>
      <c r="I118" s="317"/>
      <c r="J118" s="318">
        <f>SUM(J95:J115)</f>
        <v>11360267</v>
      </c>
      <c r="K118" s="319">
        <f>J118/$J$6*100</f>
        <v>1.0527081881997771</v>
      </c>
    </row>
    <row r="119" spans="1:11" ht="18.75" customHeight="1" x14ac:dyDescent="0.4">
      <c r="A119" s="308"/>
      <c r="B119" s="305">
        <v>241</v>
      </c>
      <c r="C119" s="379" t="s">
        <v>148</v>
      </c>
      <c r="D119" s="199">
        <v>43671</v>
      </c>
      <c r="E119" s="307">
        <f t="shared" si="2"/>
        <v>3.6150370721468156E-3</v>
      </c>
      <c r="F119" s="280"/>
      <c r="G119" s="308" t="s">
        <v>186</v>
      </c>
      <c r="H119" s="320" t="s">
        <v>434</v>
      </c>
      <c r="I119" s="325" t="s">
        <v>187</v>
      </c>
      <c r="J119" s="335">
        <v>30903</v>
      </c>
      <c r="K119" s="307">
        <f t="shared" si="3"/>
        <v>2.863651104321554E-3</v>
      </c>
    </row>
    <row r="120" spans="1:11" ht="18.75" customHeight="1" x14ac:dyDescent="0.4">
      <c r="A120" s="308"/>
      <c r="B120" s="305">
        <v>242</v>
      </c>
      <c r="C120" s="379" t="s">
        <v>149</v>
      </c>
      <c r="D120" s="199">
        <v>99620</v>
      </c>
      <c r="E120" s="307">
        <f t="shared" si="2"/>
        <v>8.2464334026531513E-3</v>
      </c>
      <c r="F120" s="280"/>
      <c r="G120" s="308"/>
      <c r="H120" s="320" t="s">
        <v>435</v>
      </c>
      <c r="I120" s="325" t="s">
        <v>188</v>
      </c>
      <c r="J120" s="199">
        <v>3480</v>
      </c>
      <c r="K120" s="307">
        <f t="shared" si="3"/>
        <v>3.2247697126618801E-4</v>
      </c>
    </row>
    <row r="121" spans="1:11" ht="18.75" customHeight="1" x14ac:dyDescent="0.4">
      <c r="A121" s="308"/>
      <c r="B121" s="305">
        <v>243</v>
      </c>
      <c r="C121" s="379" t="s">
        <v>436</v>
      </c>
      <c r="D121" s="199">
        <v>3198</v>
      </c>
      <c r="E121" s="307">
        <f t="shared" si="2"/>
        <v>2.6472690244614311E-4</v>
      </c>
      <c r="F121" s="280"/>
      <c r="G121" s="308"/>
      <c r="H121" s="305" t="s">
        <v>437</v>
      </c>
      <c r="I121" s="306" t="s">
        <v>189</v>
      </c>
      <c r="J121" s="199">
        <v>1996</v>
      </c>
      <c r="K121" s="307">
        <f t="shared" si="3"/>
        <v>1.8496092949635382E-4</v>
      </c>
    </row>
    <row r="122" spans="1:11" ht="18.75" customHeight="1" x14ac:dyDescent="0.4">
      <c r="A122" s="308"/>
      <c r="B122" s="305">
        <v>244</v>
      </c>
      <c r="C122" s="389" t="s">
        <v>438</v>
      </c>
      <c r="D122" s="199">
        <v>13113</v>
      </c>
      <c r="E122" s="307">
        <f t="shared" si="2"/>
        <v>1.0854796347017745E-3</v>
      </c>
      <c r="F122" s="280"/>
      <c r="G122" s="308"/>
      <c r="H122" s="305" t="s">
        <v>439</v>
      </c>
      <c r="I122" s="306" t="s">
        <v>190</v>
      </c>
      <c r="J122" s="199">
        <v>41234</v>
      </c>
      <c r="K122" s="307">
        <f t="shared" si="3"/>
        <v>3.8209814463189646E-3</v>
      </c>
    </row>
    <row r="123" spans="1:11" ht="18.75" customHeight="1" x14ac:dyDescent="0.4">
      <c r="A123" s="308"/>
      <c r="B123" s="305">
        <v>247</v>
      </c>
      <c r="C123" s="379" t="s">
        <v>336</v>
      </c>
      <c r="D123" s="199">
        <v>4603</v>
      </c>
      <c r="E123" s="307">
        <f t="shared" si="2"/>
        <v>3.8103124826754123E-4</v>
      </c>
      <c r="F123" s="280"/>
      <c r="G123" s="308"/>
      <c r="H123" s="305" t="s">
        <v>440</v>
      </c>
      <c r="I123" s="306" t="s">
        <v>191</v>
      </c>
      <c r="J123" s="199">
        <v>658</v>
      </c>
      <c r="K123" s="307">
        <f t="shared" si="3"/>
        <v>6.0974093992284973E-5</v>
      </c>
    </row>
    <row r="124" spans="1:11" ht="18.75" customHeight="1" x14ac:dyDescent="0.4">
      <c r="A124" s="308"/>
      <c r="B124" s="310"/>
      <c r="C124" s="311" t="s">
        <v>155</v>
      </c>
      <c r="D124" s="312">
        <f>D96+D97+D99+D100+D101+D102+D103+D106+D108+D109+D111+D112+D113+D114+D116+D117+D120+D119</f>
        <v>132869792</v>
      </c>
      <c r="E124" s="313">
        <f t="shared" si="2"/>
        <v>10.998814404259953</v>
      </c>
      <c r="F124" s="280"/>
      <c r="G124" s="308"/>
      <c r="H124" s="305" t="s">
        <v>441</v>
      </c>
      <c r="I124" s="306" t="s">
        <v>192</v>
      </c>
      <c r="J124" s="199">
        <v>3049</v>
      </c>
      <c r="K124" s="307">
        <f t="shared" si="3"/>
        <v>2.8253801304327792E-4</v>
      </c>
    </row>
    <row r="125" spans="1:11" ht="18.75" customHeight="1" x14ac:dyDescent="0.4">
      <c r="A125" s="308"/>
      <c r="B125" s="310"/>
      <c r="C125" s="311" t="s">
        <v>156</v>
      </c>
      <c r="D125" s="312">
        <f>D94+D95+D107</f>
        <v>2860304</v>
      </c>
      <c r="E125" s="313">
        <f t="shared" si="2"/>
        <v>0.23677280111767135</v>
      </c>
      <c r="F125" s="280"/>
      <c r="G125" s="308"/>
      <c r="H125" s="305" t="s">
        <v>442</v>
      </c>
      <c r="I125" s="306" t="s">
        <v>193</v>
      </c>
      <c r="J125" s="199">
        <v>6758</v>
      </c>
      <c r="K125" s="307">
        <f t="shared" si="3"/>
        <v>6.2623545167152261E-4</v>
      </c>
    </row>
    <row r="126" spans="1:11" ht="18.75" customHeight="1" x14ac:dyDescent="0.4">
      <c r="A126" s="308"/>
      <c r="B126" s="310"/>
      <c r="C126" s="311" t="s">
        <v>39</v>
      </c>
      <c r="D126" s="312">
        <f>D127-D124-D125</f>
        <v>42614898</v>
      </c>
      <c r="E126" s="313">
        <f t="shared" si="2"/>
        <v>3.527614116822495</v>
      </c>
      <c r="F126" s="280"/>
      <c r="G126" s="308"/>
      <c r="H126" s="305" t="s">
        <v>443</v>
      </c>
      <c r="I126" s="306" t="s">
        <v>194</v>
      </c>
      <c r="J126" s="199">
        <v>2684733</v>
      </c>
      <c r="K126" s="307">
        <f t="shared" si="3"/>
        <v>0.2487829214075824</v>
      </c>
    </row>
    <row r="127" spans="1:11" ht="18.75" customHeight="1" thickBot="1" x14ac:dyDescent="0.45">
      <c r="A127" s="315" t="s">
        <v>340</v>
      </c>
      <c r="B127" s="316" t="s">
        <v>158</v>
      </c>
      <c r="C127" s="317"/>
      <c r="D127" s="318">
        <f>SUM(D94:D123)</f>
        <v>178344994</v>
      </c>
      <c r="E127" s="319">
        <f t="shared" si="2"/>
        <v>14.763201322200119</v>
      </c>
      <c r="F127" s="280"/>
      <c r="G127" s="308"/>
      <c r="H127" s="305" t="s">
        <v>444</v>
      </c>
      <c r="I127" s="306" t="s">
        <v>195</v>
      </c>
      <c r="J127" s="199">
        <v>1807</v>
      </c>
      <c r="K127" s="307">
        <f t="shared" si="3"/>
        <v>1.6744709398793154E-4</v>
      </c>
    </row>
    <row r="128" spans="1:11" ht="18.75" customHeight="1" x14ac:dyDescent="0.4">
      <c r="A128" s="308" t="s">
        <v>159</v>
      </c>
      <c r="B128" s="320">
        <v>150</v>
      </c>
      <c r="C128" s="325" t="s">
        <v>160</v>
      </c>
      <c r="D128" s="251">
        <v>53163</v>
      </c>
      <c r="E128" s="326">
        <f t="shared" si="2"/>
        <v>4.400774332315293E-3</v>
      </c>
      <c r="F128" s="280"/>
      <c r="G128" s="308"/>
      <c r="H128" s="305">
        <v>146</v>
      </c>
      <c r="I128" s="306" t="s">
        <v>197</v>
      </c>
      <c r="J128" s="199">
        <v>4119</v>
      </c>
      <c r="K128" s="307">
        <f t="shared" si="3"/>
        <v>3.8169041512799666E-4</v>
      </c>
    </row>
    <row r="129" spans="1:11" ht="18.75" customHeight="1" x14ac:dyDescent="0.4">
      <c r="A129" s="308" t="s">
        <v>161</v>
      </c>
      <c r="B129" s="305">
        <v>151</v>
      </c>
      <c r="C129" s="306" t="s">
        <v>162</v>
      </c>
      <c r="D129" s="199">
        <v>148396</v>
      </c>
      <c r="E129" s="307">
        <f t="shared" si="2"/>
        <v>1.2284056727766685E-2</v>
      </c>
      <c r="F129" s="280"/>
      <c r="G129" s="308"/>
      <c r="H129" s="305">
        <v>147</v>
      </c>
      <c r="I129" s="325" t="s">
        <v>198</v>
      </c>
      <c r="J129" s="335">
        <v>98619</v>
      </c>
      <c r="K129" s="326">
        <f t="shared" si="3"/>
        <v>9.1386081693391377E-3</v>
      </c>
    </row>
    <row r="130" spans="1:11" ht="18.75" customHeight="1" thickBot="1" x14ac:dyDescent="0.45">
      <c r="A130" s="308"/>
      <c r="B130" s="305">
        <v>152</v>
      </c>
      <c r="C130" s="306" t="s">
        <v>163</v>
      </c>
      <c r="D130" s="199">
        <v>33337</v>
      </c>
      <c r="E130" s="307">
        <f t="shared" si="2"/>
        <v>2.7595999833793226E-3</v>
      </c>
      <c r="F130" s="280"/>
      <c r="G130" s="315" t="s">
        <v>201</v>
      </c>
      <c r="H130" s="316" t="s">
        <v>202</v>
      </c>
      <c r="I130" s="317"/>
      <c r="J130" s="318">
        <f>SUM(J119:J129)</f>
        <v>2877356</v>
      </c>
      <c r="K130" s="319">
        <f>J130/$J$6*100</f>
        <v>0.26663248509614762</v>
      </c>
    </row>
    <row r="131" spans="1:11" ht="18.75" customHeight="1" x14ac:dyDescent="0.4">
      <c r="A131" s="308"/>
      <c r="B131" s="305">
        <v>153</v>
      </c>
      <c r="C131" s="306" t="s">
        <v>164</v>
      </c>
      <c r="D131" s="199">
        <v>298209</v>
      </c>
      <c r="E131" s="307">
        <f t="shared" si="2"/>
        <v>2.4685411148080642E-2</v>
      </c>
      <c r="F131" s="280"/>
      <c r="G131" s="308" t="s">
        <v>203</v>
      </c>
      <c r="H131" s="320" t="s">
        <v>445</v>
      </c>
      <c r="I131" s="321" t="s">
        <v>204</v>
      </c>
      <c r="J131" s="335">
        <v>497223</v>
      </c>
      <c r="K131" s="307">
        <f t="shared" si="3"/>
        <v>4.6075565253990751E-2</v>
      </c>
    </row>
    <row r="132" spans="1:11" ht="18.75" customHeight="1" x14ac:dyDescent="0.4">
      <c r="A132" s="308"/>
      <c r="B132" s="305">
        <v>154</v>
      </c>
      <c r="C132" s="306" t="s">
        <v>165</v>
      </c>
      <c r="D132" s="199">
        <v>14270</v>
      </c>
      <c r="E132" s="307">
        <f t="shared" si="2"/>
        <v>1.1812548148550539E-3</v>
      </c>
      <c r="F132" s="280"/>
      <c r="G132" s="308"/>
      <c r="H132" s="305" t="s">
        <v>446</v>
      </c>
      <c r="I132" s="349" t="s">
        <v>207</v>
      </c>
      <c r="J132" s="199">
        <v>176156</v>
      </c>
      <c r="K132" s="307">
        <f t="shared" si="3"/>
        <v>1.6323636020220293E-2</v>
      </c>
    </row>
    <row r="133" spans="1:11" ht="18.75" customHeight="1" x14ac:dyDescent="0.4">
      <c r="A133" s="308"/>
      <c r="B133" s="305">
        <v>156</v>
      </c>
      <c r="C133" s="306" t="s">
        <v>167</v>
      </c>
      <c r="D133" s="199">
        <v>2414</v>
      </c>
      <c r="E133" s="307">
        <f t="shared" si="2"/>
        <v>1.9982824968886478E-4</v>
      </c>
      <c r="F133" s="280"/>
      <c r="G133" s="308"/>
      <c r="H133" s="305" t="s">
        <v>447</v>
      </c>
      <c r="I133" s="349" t="s">
        <v>209</v>
      </c>
      <c r="J133" s="199">
        <v>42073</v>
      </c>
      <c r="K133" s="307">
        <f t="shared" si="3"/>
        <v>3.8987280494489451E-3</v>
      </c>
    </row>
    <row r="134" spans="1:11" ht="18.75" customHeight="1" x14ac:dyDescent="0.4">
      <c r="A134" s="308"/>
      <c r="B134" s="305">
        <v>157</v>
      </c>
      <c r="C134" s="306" t="s">
        <v>339</v>
      </c>
      <c r="D134" s="199">
        <v>25927</v>
      </c>
      <c r="E134" s="307">
        <f t="shared" si="2"/>
        <v>2.1462083801504542E-3</v>
      </c>
      <c r="F134" s="280"/>
      <c r="G134" s="308"/>
      <c r="H134" s="305">
        <v>514</v>
      </c>
      <c r="I134" s="349" t="s">
        <v>217</v>
      </c>
      <c r="J134" s="199">
        <v>1116</v>
      </c>
      <c r="K134" s="307">
        <f t="shared" si="3"/>
        <v>1.0341502871639824E-4</v>
      </c>
    </row>
    <row r="135" spans="1:11" ht="18.75" customHeight="1" x14ac:dyDescent="0.4">
      <c r="A135" s="308"/>
      <c r="B135" s="305">
        <v>223</v>
      </c>
      <c r="C135" s="306" t="s">
        <v>169</v>
      </c>
      <c r="D135" s="199">
        <v>22227977</v>
      </c>
      <c r="E135" s="307">
        <f t="shared" si="2"/>
        <v>1.8400073479844008</v>
      </c>
      <c r="F135" s="280"/>
      <c r="G135" s="308"/>
      <c r="H135" s="305" t="s">
        <v>448</v>
      </c>
      <c r="I135" s="349" t="s">
        <v>224</v>
      </c>
      <c r="J135" s="199">
        <v>1839</v>
      </c>
      <c r="K135" s="307">
        <f t="shared" si="3"/>
        <v>1.70412399470839E-4</v>
      </c>
    </row>
    <row r="136" spans="1:11" ht="18.75" customHeight="1" x14ac:dyDescent="0.4">
      <c r="A136" s="308"/>
      <c r="B136" s="305">
        <v>224</v>
      </c>
      <c r="C136" s="306" t="s">
        <v>170</v>
      </c>
      <c r="D136" s="199">
        <v>29279</v>
      </c>
      <c r="E136" s="307">
        <f t="shared" ref="E136:E199" si="4">D136/$D$6*100</f>
        <v>2.4236832322453486E-3</v>
      </c>
      <c r="F136" s="280"/>
      <c r="G136" s="308"/>
      <c r="H136" s="12">
        <v>525</v>
      </c>
      <c r="I136" s="241" t="s">
        <v>228</v>
      </c>
      <c r="J136" s="199">
        <v>1869</v>
      </c>
      <c r="K136" s="307">
        <f t="shared" ref="K136:K146" si="5">J136/$J$6*100</f>
        <v>1.7319237336106477E-4</v>
      </c>
    </row>
    <row r="137" spans="1:11" ht="18.75" customHeight="1" x14ac:dyDescent="0.4">
      <c r="A137" s="308"/>
      <c r="B137" s="305">
        <v>227</v>
      </c>
      <c r="C137" s="306" t="s">
        <v>171</v>
      </c>
      <c r="D137" s="199">
        <v>1931046</v>
      </c>
      <c r="E137" s="307">
        <f t="shared" si="4"/>
        <v>0.15984985180144307</v>
      </c>
      <c r="F137" s="280"/>
      <c r="G137" s="308"/>
      <c r="H137" s="12">
        <v>529</v>
      </c>
      <c r="I137" s="241" t="s">
        <v>232</v>
      </c>
      <c r="J137" s="199">
        <v>323</v>
      </c>
      <c r="K137" s="307">
        <f t="shared" si="5"/>
        <v>2.9931052218097334E-5</v>
      </c>
    </row>
    <row r="138" spans="1:11" ht="18.75" customHeight="1" x14ac:dyDescent="0.4">
      <c r="A138" s="308"/>
      <c r="B138" s="305">
        <v>229</v>
      </c>
      <c r="C138" s="306" t="s">
        <v>449</v>
      </c>
      <c r="D138" s="199">
        <v>2004</v>
      </c>
      <c r="E138" s="307">
        <f t="shared" si="4"/>
        <v>1.658889032214105E-4</v>
      </c>
      <c r="F138" s="280"/>
      <c r="G138" s="308"/>
      <c r="H138" s="305" t="s">
        <v>450</v>
      </c>
      <c r="I138" s="349" t="s">
        <v>241</v>
      </c>
      <c r="J138" s="199">
        <v>17710</v>
      </c>
      <c r="K138" s="307">
        <f t="shared" si="5"/>
        <v>1.6411112531966063E-3</v>
      </c>
    </row>
    <row r="139" spans="1:11" ht="18.75" customHeight="1" x14ac:dyDescent="0.4">
      <c r="A139" s="308"/>
      <c r="B139" s="305">
        <v>231</v>
      </c>
      <c r="C139" s="306" t="s">
        <v>173</v>
      </c>
      <c r="D139" s="199">
        <v>1059066</v>
      </c>
      <c r="E139" s="307">
        <f t="shared" si="4"/>
        <v>8.766831196561195E-2</v>
      </c>
      <c r="F139" s="280"/>
      <c r="G139" s="308"/>
      <c r="H139" s="305" t="s">
        <v>451</v>
      </c>
      <c r="I139" s="349" t="s">
        <v>243</v>
      </c>
      <c r="J139" s="199">
        <v>10955</v>
      </c>
      <c r="K139" s="307">
        <f t="shared" si="5"/>
        <v>1.0151537989141063E-3</v>
      </c>
    </row>
    <row r="140" spans="1:11" ht="18.75" customHeight="1" x14ac:dyDescent="0.4">
      <c r="A140" s="356"/>
      <c r="B140" s="305">
        <v>232</v>
      </c>
      <c r="C140" s="306" t="s">
        <v>174</v>
      </c>
      <c r="D140" s="199">
        <v>1397321</v>
      </c>
      <c r="E140" s="307">
        <f t="shared" si="4"/>
        <v>0.11566868669573081</v>
      </c>
      <c r="F140" s="280"/>
      <c r="G140" s="308"/>
      <c r="H140" s="305">
        <v>544</v>
      </c>
      <c r="I140" s="349" t="s">
        <v>247</v>
      </c>
      <c r="J140" s="199">
        <v>1002</v>
      </c>
      <c r="K140" s="307">
        <f t="shared" si="5"/>
        <v>9.2851127933540344E-5</v>
      </c>
    </row>
    <row r="141" spans="1:11" ht="18.75" customHeight="1" x14ac:dyDescent="0.4">
      <c r="A141" s="356"/>
      <c r="B141" s="305">
        <v>235</v>
      </c>
      <c r="C141" s="306" t="s">
        <v>175</v>
      </c>
      <c r="D141" s="199">
        <v>24940</v>
      </c>
      <c r="E141" s="307">
        <f t="shared" si="4"/>
        <v>2.0645056119470949E-3</v>
      </c>
      <c r="F141" s="280"/>
      <c r="G141" s="308"/>
      <c r="H141" s="305" t="s">
        <v>452</v>
      </c>
      <c r="I141" s="349" t="s">
        <v>249</v>
      </c>
      <c r="J141" s="199">
        <v>17147</v>
      </c>
      <c r="K141" s="307">
        <f t="shared" si="5"/>
        <v>1.5889404098567031E-3</v>
      </c>
    </row>
    <row r="142" spans="1:11" ht="18.75" customHeight="1" x14ac:dyDescent="0.4">
      <c r="A142" s="308"/>
      <c r="B142" s="305">
        <v>236</v>
      </c>
      <c r="C142" s="306" t="s">
        <v>176</v>
      </c>
      <c r="D142" s="199">
        <v>175777</v>
      </c>
      <c r="E142" s="307">
        <f t="shared" si="4"/>
        <v>1.4550625619535865E-2</v>
      </c>
      <c r="F142" s="280"/>
      <c r="G142" s="308"/>
      <c r="H142" s="305" t="s">
        <v>453</v>
      </c>
      <c r="I142" s="349" t="s">
        <v>250</v>
      </c>
      <c r="J142" s="199">
        <v>1281</v>
      </c>
      <c r="K142" s="307">
        <f t="shared" si="5"/>
        <v>1.187048851126399E-4</v>
      </c>
    </row>
    <row r="143" spans="1:11" ht="18.75" customHeight="1" x14ac:dyDescent="0.4">
      <c r="A143" s="308"/>
      <c r="B143" s="305">
        <v>237</v>
      </c>
      <c r="C143" s="306" t="s">
        <v>177</v>
      </c>
      <c r="D143" s="199">
        <v>396806</v>
      </c>
      <c r="E143" s="307">
        <f t="shared" si="4"/>
        <v>3.2847161742352804E-2</v>
      </c>
      <c r="F143" s="280"/>
      <c r="G143" s="308"/>
      <c r="H143" s="322" t="s">
        <v>454</v>
      </c>
      <c r="I143" s="6" t="s">
        <v>252</v>
      </c>
      <c r="J143" s="352">
        <v>455</v>
      </c>
      <c r="K143" s="329">
        <f t="shared" si="5"/>
        <v>4.2162937335090676E-5</v>
      </c>
    </row>
    <row r="144" spans="1:11" ht="18.75" customHeight="1" x14ac:dyDescent="0.4">
      <c r="A144" s="308"/>
      <c r="B144" s="305">
        <v>238</v>
      </c>
      <c r="C144" s="306" t="s">
        <v>178</v>
      </c>
      <c r="D144" s="199">
        <v>130656</v>
      </c>
      <c r="E144" s="307">
        <f t="shared" si="4"/>
        <v>1.0815559151345615E-2</v>
      </c>
      <c r="F144" s="280"/>
      <c r="G144" s="308"/>
      <c r="H144" s="305">
        <v>550</v>
      </c>
      <c r="I144" s="247" t="s">
        <v>253</v>
      </c>
      <c r="J144" s="199">
        <v>2207</v>
      </c>
      <c r="K144" s="329">
        <f t="shared" si="5"/>
        <v>2.0451341252427499E-4</v>
      </c>
    </row>
    <row r="145" spans="1:11" ht="18.75" customHeight="1" x14ac:dyDescent="0.4">
      <c r="A145" s="308"/>
      <c r="B145" s="305">
        <v>239</v>
      </c>
      <c r="C145" s="306" t="s">
        <v>179</v>
      </c>
      <c r="D145" s="199">
        <v>59722</v>
      </c>
      <c r="E145" s="307">
        <f t="shared" si="4"/>
        <v>4.9437210969007382E-3</v>
      </c>
      <c r="F145" s="280"/>
      <c r="G145" s="308"/>
      <c r="H145" s="305" t="s">
        <v>455</v>
      </c>
      <c r="I145" s="306" t="s">
        <v>254</v>
      </c>
      <c r="J145" s="199">
        <v>351548</v>
      </c>
      <c r="K145" s="329">
        <f t="shared" si="5"/>
        <v>3.2576475372036166E-2</v>
      </c>
    </row>
    <row r="146" spans="1:11" ht="18.75" customHeight="1" x14ac:dyDescent="0.4">
      <c r="A146" s="308"/>
      <c r="B146" s="305">
        <v>240</v>
      </c>
      <c r="C146" s="306" t="s">
        <v>180</v>
      </c>
      <c r="D146" s="199">
        <v>231</v>
      </c>
      <c r="E146" s="307">
        <f t="shared" si="4"/>
        <v>1.9121924473126661E-5</v>
      </c>
      <c r="F146" s="280"/>
      <c r="G146" s="308"/>
      <c r="H146" s="322">
        <v>556</v>
      </c>
      <c r="I146" s="323" t="s">
        <v>347</v>
      </c>
      <c r="J146" s="335">
        <v>2228</v>
      </c>
      <c r="K146" s="329">
        <f t="shared" si="5"/>
        <v>2.0645939424743302E-4</v>
      </c>
    </row>
    <row r="147" spans="1:11" ht="18.75" customHeight="1" thickBot="1" x14ac:dyDescent="0.45">
      <c r="A147" s="308"/>
      <c r="B147" s="305">
        <v>245</v>
      </c>
      <c r="C147" s="306" t="s">
        <v>181</v>
      </c>
      <c r="D147" s="199">
        <v>8418166</v>
      </c>
      <c r="E147" s="307">
        <f t="shared" si="4"/>
        <v>0.69684646949888651</v>
      </c>
      <c r="F147" s="280"/>
      <c r="G147" s="315" t="s">
        <v>263</v>
      </c>
      <c r="H147" s="316" t="s">
        <v>264</v>
      </c>
      <c r="I147" s="317"/>
      <c r="J147" s="318">
        <f>SUM(J131:J146)</f>
        <v>1125132</v>
      </c>
      <c r="K147" s="319">
        <f>J147/$J$6*100</f>
        <v>0.10426125276858296</v>
      </c>
    </row>
    <row r="148" spans="1:11" ht="18.75" customHeight="1" x14ac:dyDescent="0.4">
      <c r="A148" s="308"/>
      <c r="B148" s="305">
        <v>246</v>
      </c>
      <c r="C148" s="306" t="s">
        <v>182</v>
      </c>
      <c r="D148" s="251">
        <v>222407</v>
      </c>
      <c r="E148" s="307">
        <f t="shared" si="4"/>
        <v>1.8410605438505114E-2</v>
      </c>
      <c r="F148" s="280"/>
    </row>
    <row r="149" spans="1:11" ht="18.75" customHeight="1" x14ac:dyDescent="0.4">
      <c r="A149" s="308"/>
      <c r="B149" s="310"/>
      <c r="C149" s="311" t="s">
        <v>155</v>
      </c>
      <c r="D149" s="312">
        <f>D135+D137+D139+D140+D141+D142+D143+D147+D148</f>
        <v>35853506</v>
      </c>
      <c r="E149" s="313">
        <f t="shared" si="4"/>
        <v>2.9679135663584137</v>
      </c>
      <c r="F149" s="280"/>
    </row>
    <row r="150" spans="1:11" ht="18.75" customHeight="1" x14ac:dyDescent="0.4">
      <c r="A150" s="308"/>
      <c r="B150" s="310"/>
      <c r="C150" s="311" t="s">
        <v>183</v>
      </c>
      <c r="D150" s="312">
        <f>D151-D149</f>
        <v>797608</v>
      </c>
      <c r="E150" s="313">
        <f t="shared" si="4"/>
        <v>6.6025107944422554E-2</v>
      </c>
      <c r="F150" s="280"/>
    </row>
    <row r="151" spans="1:11" ht="18.75" customHeight="1" thickBot="1" x14ac:dyDescent="0.45">
      <c r="A151" s="315" t="s">
        <v>344</v>
      </c>
      <c r="B151" s="316" t="s">
        <v>185</v>
      </c>
      <c r="C151" s="317"/>
      <c r="D151" s="318">
        <f>SUM(D128:D148)</f>
        <v>36651114</v>
      </c>
      <c r="E151" s="319">
        <f t="shared" si="4"/>
        <v>3.0339386743028363</v>
      </c>
      <c r="F151" s="280"/>
    </row>
    <row r="152" spans="1:11" ht="18.75" customHeight="1" x14ac:dyDescent="0.4">
      <c r="A152" s="308" t="s">
        <v>186</v>
      </c>
      <c r="B152" s="320">
        <v>133</v>
      </c>
      <c r="C152" s="325" t="s">
        <v>187</v>
      </c>
      <c r="D152" s="251">
        <v>30344</v>
      </c>
      <c r="E152" s="326">
        <f t="shared" si="4"/>
        <v>2.5118427541669067E-3</v>
      </c>
      <c r="F152" s="280"/>
      <c r="G152" s="280"/>
      <c r="H152" s="281"/>
      <c r="I152" s="280"/>
      <c r="K152" s="280"/>
    </row>
    <row r="153" spans="1:11" ht="18.75" customHeight="1" x14ac:dyDescent="0.4">
      <c r="A153" s="356"/>
      <c r="B153" s="305">
        <v>134</v>
      </c>
      <c r="C153" s="306" t="s">
        <v>188</v>
      </c>
      <c r="D153" s="199">
        <v>133884</v>
      </c>
      <c r="E153" s="307">
        <f t="shared" si="4"/>
        <v>1.108276942060645E-2</v>
      </c>
      <c r="F153" s="280"/>
      <c r="G153" s="280"/>
      <c r="H153" s="281"/>
      <c r="I153" s="280"/>
      <c r="K153" s="280"/>
    </row>
    <row r="154" spans="1:11" ht="18.75" customHeight="1" x14ac:dyDescent="0.4">
      <c r="A154" s="356"/>
      <c r="B154" s="305">
        <v>135</v>
      </c>
      <c r="C154" s="306" t="s">
        <v>189</v>
      </c>
      <c r="D154" s="199">
        <v>163832</v>
      </c>
      <c r="E154" s="307">
        <f t="shared" si="4"/>
        <v>1.3561831732819425E-2</v>
      </c>
      <c r="F154" s="280"/>
      <c r="G154" s="280"/>
      <c r="H154" s="281"/>
      <c r="I154" s="280"/>
      <c r="K154" s="280"/>
    </row>
    <row r="155" spans="1:11" ht="18.75" customHeight="1" x14ac:dyDescent="0.4">
      <c r="A155" s="356"/>
      <c r="B155" s="305">
        <v>137</v>
      </c>
      <c r="C155" s="306" t="s">
        <v>190</v>
      </c>
      <c r="D155" s="199">
        <v>2542772</v>
      </c>
      <c r="E155" s="307">
        <f t="shared" si="4"/>
        <v>0.21048785340424775</v>
      </c>
      <c r="F155" s="280"/>
      <c r="G155" s="280"/>
      <c r="H155" s="281"/>
      <c r="I155" s="280"/>
      <c r="K155" s="280"/>
    </row>
    <row r="156" spans="1:11" ht="18.75" customHeight="1" x14ac:dyDescent="0.4">
      <c r="A156" s="356"/>
      <c r="B156" s="305">
        <v>138</v>
      </c>
      <c r="C156" s="306" t="s">
        <v>191</v>
      </c>
      <c r="D156" s="199">
        <v>165646</v>
      </c>
      <c r="E156" s="307">
        <f t="shared" si="4"/>
        <v>1.3711992646214454E-2</v>
      </c>
      <c r="F156" s="280"/>
      <c r="G156" s="280"/>
      <c r="H156" s="281"/>
      <c r="I156" s="280"/>
      <c r="K156" s="280"/>
    </row>
    <row r="157" spans="1:11" ht="18.75" customHeight="1" x14ac:dyDescent="0.4">
      <c r="A157" s="308"/>
      <c r="B157" s="305">
        <v>140</v>
      </c>
      <c r="C157" s="306" t="s">
        <v>192</v>
      </c>
      <c r="D157" s="199">
        <v>321648</v>
      </c>
      <c r="E157" s="307">
        <f t="shared" si="4"/>
        <v>2.6625665640399327E-2</v>
      </c>
      <c r="F157" s="280"/>
      <c r="G157" s="280"/>
      <c r="H157" s="281"/>
      <c r="I157" s="280"/>
      <c r="K157" s="280"/>
    </row>
    <row r="158" spans="1:11" ht="18.75" customHeight="1" x14ac:dyDescent="0.4">
      <c r="A158" s="308"/>
      <c r="B158" s="305">
        <v>141</v>
      </c>
      <c r="C158" s="306" t="s">
        <v>193</v>
      </c>
      <c r="D158" s="199">
        <v>142376</v>
      </c>
      <c r="E158" s="307">
        <f t="shared" si="4"/>
        <v>1.1785727786951869E-2</v>
      </c>
      <c r="F158" s="280"/>
      <c r="G158" s="280"/>
      <c r="H158" s="281"/>
      <c r="I158" s="280"/>
      <c r="K158" s="280"/>
    </row>
    <row r="159" spans="1:11" ht="18.75" customHeight="1" x14ac:dyDescent="0.4">
      <c r="A159" s="308"/>
      <c r="B159" s="305">
        <v>143</v>
      </c>
      <c r="C159" s="306" t="s">
        <v>194</v>
      </c>
      <c r="D159" s="199">
        <v>3554902</v>
      </c>
      <c r="E159" s="307">
        <f t="shared" si="4"/>
        <v>0.29427085520938062</v>
      </c>
      <c r="F159" s="280"/>
      <c r="G159" s="285"/>
      <c r="H159" s="281"/>
      <c r="I159" s="280"/>
      <c r="K159" s="338"/>
    </row>
    <row r="160" spans="1:11" ht="18.75" customHeight="1" x14ac:dyDescent="0.4">
      <c r="A160" s="308"/>
      <c r="B160" s="305">
        <v>144</v>
      </c>
      <c r="C160" s="306" t="s">
        <v>195</v>
      </c>
      <c r="D160" s="199">
        <v>112344</v>
      </c>
      <c r="E160" s="307">
        <f t="shared" si="4"/>
        <v>9.2997120476577561E-3</v>
      </c>
      <c r="F160" s="280"/>
      <c r="G160" s="285"/>
      <c r="H160" s="281"/>
      <c r="I160" s="280"/>
      <c r="K160" s="338"/>
    </row>
    <row r="161" spans="1:11" ht="18.75" customHeight="1" x14ac:dyDescent="0.4">
      <c r="A161" s="308"/>
      <c r="B161" s="305">
        <v>145</v>
      </c>
      <c r="C161" s="306" t="s">
        <v>196</v>
      </c>
      <c r="D161" s="199">
        <v>2531</v>
      </c>
      <c r="E161" s="307">
        <f t="shared" si="4"/>
        <v>2.0951338026616267E-4</v>
      </c>
      <c r="F161" s="280"/>
      <c r="G161" s="285"/>
      <c r="H161" s="281"/>
      <c r="I161" s="280"/>
      <c r="K161" s="338"/>
    </row>
    <row r="162" spans="1:11" ht="18.75" customHeight="1" x14ac:dyDescent="0.4">
      <c r="A162" s="308"/>
      <c r="B162" s="305">
        <v>146</v>
      </c>
      <c r="C162" s="306" t="s">
        <v>197</v>
      </c>
      <c r="D162" s="199">
        <v>41571</v>
      </c>
      <c r="E162" s="307">
        <f t="shared" si="4"/>
        <v>3.4412013951183912E-3</v>
      </c>
      <c r="F162" s="280"/>
      <c r="G162" s="285"/>
      <c r="H162" s="281"/>
      <c r="I162" s="280"/>
      <c r="K162" s="338"/>
    </row>
    <row r="163" spans="1:11" ht="18.75" customHeight="1" x14ac:dyDescent="0.4">
      <c r="A163" s="308"/>
      <c r="B163" s="305">
        <v>147</v>
      </c>
      <c r="C163" s="306" t="s">
        <v>198</v>
      </c>
      <c r="D163" s="199">
        <v>2769513</v>
      </c>
      <c r="E163" s="307">
        <f t="shared" si="4"/>
        <v>0.229257222568582</v>
      </c>
      <c r="F163" s="280"/>
      <c r="G163" s="285"/>
      <c r="H163" s="281"/>
      <c r="I163" s="280"/>
      <c r="K163" s="338"/>
    </row>
    <row r="164" spans="1:11" ht="18.75" customHeight="1" x14ac:dyDescent="0.4">
      <c r="A164" s="308"/>
      <c r="B164" s="305">
        <v>149</v>
      </c>
      <c r="C164" s="306" t="s">
        <v>199</v>
      </c>
      <c r="D164" s="199">
        <v>73669</v>
      </c>
      <c r="E164" s="307">
        <f t="shared" si="4"/>
        <v>6.0982383290509442E-3</v>
      </c>
      <c r="F164" s="280"/>
      <c r="G164" s="285"/>
      <c r="H164" s="281"/>
      <c r="I164" s="280"/>
      <c r="K164" s="338"/>
    </row>
    <row r="165" spans="1:11" ht="18.75" customHeight="1" x14ac:dyDescent="0.4">
      <c r="A165" s="308"/>
      <c r="B165" s="351">
        <v>158</v>
      </c>
      <c r="C165" s="334" t="s">
        <v>200</v>
      </c>
      <c r="D165" s="352">
        <v>1021</v>
      </c>
      <c r="E165" s="307">
        <f t="shared" si="4"/>
        <v>8.4517250593343389E-5</v>
      </c>
      <c r="F165" s="280"/>
      <c r="G165" s="285"/>
      <c r="H165" s="281"/>
      <c r="I165" s="280"/>
      <c r="K165" s="338"/>
    </row>
    <row r="166" spans="1:11" ht="18.75" customHeight="1" thickBot="1" x14ac:dyDescent="0.45">
      <c r="A166" s="315" t="s">
        <v>346</v>
      </c>
      <c r="B166" s="316" t="s">
        <v>202</v>
      </c>
      <c r="C166" s="317"/>
      <c r="D166" s="318">
        <f>SUM(D152:D165)</f>
        <v>10056053</v>
      </c>
      <c r="E166" s="319">
        <f t="shared" si="4"/>
        <v>0.83242894356605535</v>
      </c>
      <c r="F166" s="280"/>
      <c r="G166" s="285"/>
      <c r="H166" s="281"/>
      <c r="I166" s="280"/>
      <c r="K166" s="338"/>
    </row>
    <row r="167" spans="1:11" ht="18.75" customHeight="1" x14ac:dyDescent="0.4">
      <c r="A167" s="332" t="s">
        <v>203</v>
      </c>
      <c r="B167" s="320">
        <v>501</v>
      </c>
      <c r="C167" s="325" t="s">
        <v>204</v>
      </c>
      <c r="D167" s="251">
        <v>291741</v>
      </c>
      <c r="E167" s="326">
        <f t="shared" si="4"/>
        <v>2.4149997262833095E-2</v>
      </c>
      <c r="F167" s="280"/>
      <c r="G167" s="285"/>
      <c r="H167" s="341"/>
      <c r="I167" s="285"/>
      <c r="J167" s="286"/>
      <c r="K167" s="338"/>
    </row>
    <row r="168" spans="1:11" ht="18.75" customHeight="1" x14ac:dyDescent="0.4">
      <c r="A168" s="308"/>
      <c r="B168" s="305">
        <v>503</v>
      </c>
      <c r="C168" s="306" t="s">
        <v>206</v>
      </c>
      <c r="D168" s="199">
        <v>160355</v>
      </c>
      <c r="E168" s="307">
        <f t="shared" si="4"/>
        <v>1.3274009518996648E-2</v>
      </c>
      <c r="F168" s="280"/>
      <c r="G168" s="343"/>
      <c r="H168" s="281"/>
      <c r="I168" s="280"/>
      <c r="K168" s="338"/>
    </row>
    <row r="169" spans="1:11" ht="18.75" customHeight="1" x14ac:dyDescent="0.4">
      <c r="A169" s="308"/>
      <c r="B169" s="305">
        <v>504</v>
      </c>
      <c r="C169" s="306" t="s">
        <v>207</v>
      </c>
      <c r="D169" s="199">
        <v>96303</v>
      </c>
      <c r="E169" s="307">
        <f t="shared" si="4"/>
        <v>7.971855811842064E-3</v>
      </c>
      <c r="F169" s="280"/>
      <c r="G169" s="280"/>
      <c r="H169" s="281"/>
      <c r="I169" s="280"/>
      <c r="K169" s="280"/>
    </row>
    <row r="170" spans="1:11" ht="18.75" customHeight="1" x14ac:dyDescent="0.4">
      <c r="A170" s="308"/>
      <c r="B170" s="305">
        <v>505</v>
      </c>
      <c r="C170" s="306" t="s">
        <v>208</v>
      </c>
      <c r="D170" s="199">
        <v>6892</v>
      </c>
      <c r="E170" s="307">
        <f t="shared" si="4"/>
        <v>5.7051213622852359E-4</v>
      </c>
      <c r="F170" s="280"/>
      <c r="G170" s="280"/>
      <c r="H170" s="281"/>
      <c r="I170" s="280"/>
      <c r="K170" s="280"/>
    </row>
    <row r="171" spans="1:11" ht="18.75" customHeight="1" x14ac:dyDescent="0.4">
      <c r="A171" s="308"/>
      <c r="B171" s="305">
        <v>506</v>
      </c>
      <c r="C171" s="306" t="s">
        <v>209</v>
      </c>
      <c r="D171" s="199">
        <v>664635</v>
      </c>
      <c r="E171" s="307">
        <f t="shared" si="4"/>
        <v>5.5017750096088912E-2</v>
      </c>
      <c r="F171" s="280"/>
      <c r="G171" s="280"/>
      <c r="H171" s="281"/>
      <c r="I171" s="280"/>
      <c r="K171" s="280"/>
    </row>
    <row r="172" spans="1:11" ht="18.75" customHeight="1" x14ac:dyDescent="0.4">
      <c r="A172" s="308"/>
      <c r="B172" s="305">
        <v>507</v>
      </c>
      <c r="C172" s="306" t="s">
        <v>210</v>
      </c>
      <c r="D172" s="199">
        <v>206</v>
      </c>
      <c r="E172" s="307">
        <f t="shared" si="4"/>
        <v>1.7052452127550184E-5</v>
      </c>
      <c r="F172" s="280"/>
      <c r="G172" s="280"/>
      <c r="H172" s="281"/>
      <c r="I172" s="280"/>
      <c r="K172" s="280"/>
    </row>
    <row r="173" spans="1:11" ht="18.75" customHeight="1" x14ac:dyDescent="0.4">
      <c r="A173" s="308"/>
      <c r="B173" s="305">
        <v>509</v>
      </c>
      <c r="C173" s="306" t="s">
        <v>212</v>
      </c>
      <c r="D173" s="199">
        <v>9794</v>
      </c>
      <c r="E173" s="307">
        <f t="shared" si="4"/>
        <v>8.1073648610304123E-4</v>
      </c>
      <c r="F173" s="280"/>
      <c r="G173" s="280"/>
      <c r="H173" s="281"/>
      <c r="I173" s="280"/>
      <c r="K173" s="280"/>
    </row>
    <row r="174" spans="1:11" ht="18.75" customHeight="1" x14ac:dyDescent="0.4">
      <c r="A174" s="308"/>
      <c r="B174" s="12">
        <v>510</v>
      </c>
      <c r="C174" s="247" t="s">
        <v>213</v>
      </c>
      <c r="D174" s="199">
        <v>797</v>
      </c>
      <c r="E174" s="307">
        <f t="shared" si="4"/>
        <v>6.5974778376978136E-5</v>
      </c>
      <c r="F174" s="280"/>
      <c r="G174" s="280"/>
      <c r="H174" s="281"/>
      <c r="I174" s="280"/>
      <c r="K174" s="280"/>
    </row>
    <row r="175" spans="1:11" ht="18.75" customHeight="1" x14ac:dyDescent="0.4">
      <c r="A175" s="308"/>
      <c r="B175" s="12">
        <v>511</v>
      </c>
      <c r="C175" s="247" t="s">
        <v>214</v>
      </c>
      <c r="D175" s="199">
        <v>257</v>
      </c>
      <c r="E175" s="307">
        <f t="shared" si="4"/>
        <v>2.1274175712526198E-5</v>
      </c>
      <c r="F175" s="280"/>
      <c r="G175" s="280"/>
      <c r="H175" s="281"/>
      <c r="I175" s="280"/>
      <c r="K175" s="280"/>
    </row>
    <row r="176" spans="1:11" ht="18.75" customHeight="1" x14ac:dyDescent="0.4">
      <c r="A176" s="308"/>
      <c r="B176" s="12">
        <v>514</v>
      </c>
      <c r="C176" s="247" t="s">
        <v>217</v>
      </c>
      <c r="D176" s="199">
        <v>411</v>
      </c>
      <c r="E176" s="307">
        <f t="shared" si="4"/>
        <v>3.4022125361277308E-5</v>
      </c>
      <c r="F176" s="280"/>
      <c r="G176" s="280"/>
      <c r="H176" s="281"/>
      <c r="I176" s="280"/>
      <c r="K176" s="280"/>
    </row>
    <row r="177" spans="1:11" ht="18.75" customHeight="1" x14ac:dyDescent="0.4">
      <c r="A177" s="308"/>
      <c r="B177" s="305">
        <v>516</v>
      </c>
      <c r="C177" s="306" t="s">
        <v>219</v>
      </c>
      <c r="D177" s="199">
        <v>14818</v>
      </c>
      <c r="E177" s="307">
        <f t="shared" si="4"/>
        <v>1.2266176486700905E-3</v>
      </c>
      <c r="F177" s="280"/>
      <c r="G177" s="280"/>
      <c r="H177" s="281"/>
      <c r="I177" s="280"/>
      <c r="K177" s="280"/>
    </row>
    <row r="178" spans="1:11" ht="18.75" customHeight="1" x14ac:dyDescent="0.4">
      <c r="A178" s="308"/>
      <c r="B178" s="305">
        <v>517</v>
      </c>
      <c r="C178" s="306" t="s">
        <v>220</v>
      </c>
      <c r="D178" s="199">
        <v>9377</v>
      </c>
      <c r="E178" s="307">
        <f t="shared" si="4"/>
        <v>7.7621768737882557E-4</v>
      </c>
      <c r="F178" s="280"/>
      <c r="G178" s="280"/>
      <c r="H178" s="281"/>
      <c r="I178" s="280"/>
      <c r="K178" s="280"/>
    </row>
    <row r="179" spans="1:11" ht="18.75" customHeight="1" x14ac:dyDescent="0.4">
      <c r="A179" s="308"/>
      <c r="B179" s="305">
        <v>518</v>
      </c>
      <c r="C179" s="306" t="s">
        <v>221</v>
      </c>
      <c r="D179" s="199">
        <v>1787</v>
      </c>
      <c r="E179" s="307">
        <f t="shared" si="4"/>
        <v>1.4792588326180669E-4</v>
      </c>
      <c r="F179" s="280"/>
      <c r="G179" s="280"/>
      <c r="H179" s="281"/>
      <c r="I179" s="280"/>
      <c r="K179" s="280"/>
    </row>
    <row r="180" spans="1:11" ht="18.75" customHeight="1" x14ac:dyDescent="0.4">
      <c r="A180" s="308"/>
      <c r="B180" s="305">
        <v>519</v>
      </c>
      <c r="C180" s="306" t="s">
        <v>222</v>
      </c>
      <c r="D180" s="199">
        <v>369</v>
      </c>
      <c r="E180" s="307">
        <f t="shared" si="4"/>
        <v>3.0545411820708821E-5</v>
      </c>
      <c r="F180" s="280"/>
      <c r="G180" s="280"/>
      <c r="H180" s="281"/>
      <c r="I180" s="280"/>
      <c r="K180" s="280"/>
    </row>
    <row r="181" spans="1:11" ht="18.75" customHeight="1" x14ac:dyDescent="0.4">
      <c r="A181" s="308"/>
      <c r="B181" s="305">
        <v>523</v>
      </c>
      <c r="C181" s="306" t="s">
        <v>226</v>
      </c>
      <c r="D181" s="199">
        <v>4318</v>
      </c>
      <c r="E181" s="307">
        <f t="shared" si="4"/>
        <v>3.5743926352796939E-4</v>
      </c>
      <c r="F181" s="280"/>
      <c r="G181" s="280"/>
      <c r="H181" s="281"/>
      <c r="I181" s="280"/>
      <c r="K181" s="280"/>
    </row>
    <row r="182" spans="1:11" ht="18.75" customHeight="1" x14ac:dyDescent="0.4">
      <c r="A182" s="308"/>
      <c r="B182" s="305">
        <v>524</v>
      </c>
      <c r="C182" s="306" t="s">
        <v>227</v>
      </c>
      <c r="D182" s="199">
        <v>58456</v>
      </c>
      <c r="E182" s="307">
        <f t="shared" si="4"/>
        <v>4.8389230173207457E-3</v>
      </c>
      <c r="F182" s="280"/>
      <c r="G182" s="280"/>
      <c r="H182" s="281"/>
      <c r="I182" s="280"/>
      <c r="K182" s="280"/>
    </row>
    <row r="183" spans="1:11" ht="18.75" customHeight="1" x14ac:dyDescent="0.4">
      <c r="A183" s="308"/>
      <c r="B183" s="305">
        <v>525</v>
      </c>
      <c r="C183" s="306" t="s">
        <v>228</v>
      </c>
      <c r="D183" s="199">
        <v>440</v>
      </c>
      <c r="E183" s="307">
        <f t="shared" si="4"/>
        <v>3.6422713282146026E-5</v>
      </c>
      <c r="F183" s="280"/>
      <c r="G183" s="280"/>
      <c r="H183" s="281"/>
      <c r="I183" s="280"/>
      <c r="K183" s="280"/>
    </row>
    <row r="184" spans="1:11" ht="18.75" customHeight="1" x14ac:dyDescent="0.4">
      <c r="A184" s="308"/>
      <c r="B184" s="305">
        <v>526</v>
      </c>
      <c r="C184" s="306" t="s">
        <v>229</v>
      </c>
      <c r="D184" s="199">
        <v>13432</v>
      </c>
      <c r="E184" s="307">
        <f t="shared" si="4"/>
        <v>1.1118861018313303E-3</v>
      </c>
      <c r="F184" s="280"/>
      <c r="G184" s="280"/>
      <c r="H184" s="281"/>
      <c r="I184" s="280"/>
      <c r="K184" s="280"/>
    </row>
    <row r="185" spans="1:11" ht="18.75" customHeight="1" x14ac:dyDescent="0.4">
      <c r="A185" s="308"/>
      <c r="B185" s="305">
        <v>527</v>
      </c>
      <c r="C185" s="306" t="s">
        <v>230</v>
      </c>
      <c r="D185" s="199">
        <v>8863</v>
      </c>
      <c r="E185" s="307">
        <f t="shared" si="4"/>
        <v>7.3366933595377321E-4</v>
      </c>
      <c r="F185" s="280"/>
      <c r="G185" s="280"/>
      <c r="H185" s="281"/>
      <c r="I185" s="280"/>
      <c r="K185" s="280"/>
    </row>
    <row r="186" spans="1:11" ht="18.75" customHeight="1" x14ac:dyDescent="0.4">
      <c r="A186" s="308"/>
      <c r="B186" s="305">
        <v>530</v>
      </c>
      <c r="C186" s="306" t="s">
        <v>233</v>
      </c>
      <c r="D186" s="199">
        <v>351</v>
      </c>
      <c r="E186" s="307">
        <f t="shared" si="4"/>
        <v>2.9055391731893758E-5</v>
      </c>
      <c r="F186" s="280"/>
      <c r="G186" s="280"/>
      <c r="H186" s="281"/>
      <c r="I186" s="280"/>
      <c r="K186" s="280"/>
    </row>
    <row r="187" spans="1:11" ht="18.75" customHeight="1" x14ac:dyDescent="0.4">
      <c r="A187" s="308"/>
      <c r="B187" s="305">
        <v>531</v>
      </c>
      <c r="C187" s="306" t="s">
        <v>234</v>
      </c>
      <c r="D187" s="199">
        <v>5673</v>
      </c>
      <c r="E187" s="307">
        <f t="shared" si="4"/>
        <v>4.6960466465821452E-4</v>
      </c>
      <c r="F187" s="280"/>
      <c r="G187" s="280"/>
      <c r="H187" s="281"/>
      <c r="I187" s="280"/>
      <c r="K187" s="280"/>
    </row>
    <row r="188" spans="1:11" ht="18.75" customHeight="1" x14ac:dyDescent="0.4">
      <c r="A188" s="308"/>
      <c r="B188" s="305">
        <v>532</v>
      </c>
      <c r="C188" s="306" t="s">
        <v>235</v>
      </c>
      <c r="D188" s="199">
        <v>443</v>
      </c>
      <c r="E188" s="307">
        <f t="shared" si="4"/>
        <v>3.6671049963615204E-5</v>
      </c>
      <c r="F188" s="280"/>
      <c r="G188" s="280"/>
      <c r="H188" s="281"/>
      <c r="I188" s="280"/>
      <c r="K188" s="280"/>
    </row>
    <row r="189" spans="1:11" ht="18.75" customHeight="1" x14ac:dyDescent="0.4">
      <c r="A189" s="308"/>
      <c r="B189" s="305">
        <v>533</v>
      </c>
      <c r="C189" s="306" t="s">
        <v>236</v>
      </c>
      <c r="D189" s="199">
        <v>16783</v>
      </c>
      <c r="E189" s="307">
        <f t="shared" si="4"/>
        <v>1.3892781750324016E-3</v>
      </c>
      <c r="F189" s="280"/>
      <c r="G189" s="280"/>
      <c r="H189" s="281"/>
      <c r="I189" s="280"/>
      <c r="K189" s="280"/>
    </row>
    <row r="190" spans="1:11" ht="18.75" customHeight="1" x14ac:dyDescent="0.4">
      <c r="A190" s="308"/>
      <c r="B190" s="305">
        <v>534</v>
      </c>
      <c r="C190" s="306" t="s">
        <v>237</v>
      </c>
      <c r="D190" s="199">
        <v>213</v>
      </c>
      <c r="E190" s="307">
        <f t="shared" si="4"/>
        <v>1.7631904384311598E-5</v>
      </c>
      <c r="F190" s="280"/>
      <c r="G190" s="280"/>
      <c r="H190" s="281"/>
      <c r="I190" s="280"/>
      <c r="K190" s="280"/>
    </row>
    <row r="191" spans="1:11" ht="18.75" customHeight="1" x14ac:dyDescent="0.4">
      <c r="A191" s="308"/>
      <c r="B191" s="305">
        <v>535</v>
      </c>
      <c r="C191" s="306" t="s">
        <v>238</v>
      </c>
      <c r="D191" s="199">
        <v>9995</v>
      </c>
      <c r="E191" s="307">
        <f t="shared" si="4"/>
        <v>8.2737504376147609E-4</v>
      </c>
      <c r="F191" s="280"/>
      <c r="G191" s="280"/>
      <c r="H191" s="281"/>
      <c r="I191" s="280"/>
      <c r="K191" s="280"/>
    </row>
    <row r="192" spans="1:11" ht="18.75" customHeight="1" x14ac:dyDescent="0.4">
      <c r="A192" s="308"/>
      <c r="B192" s="305">
        <v>538</v>
      </c>
      <c r="C192" s="306" t="s">
        <v>241</v>
      </c>
      <c r="D192" s="199">
        <v>206771</v>
      </c>
      <c r="E192" s="307">
        <f t="shared" si="4"/>
        <v>1.711627465468776E-2</v>
      </c>
      <c r="F192" s="280"/>
      <c r="G192" s="280"/>
      <c r="H192" s="281"/>
      <c r="I192" s="280"/>
      <c r="K192" s="280"/>
    </row>
    <row r="193" spans="1:11" ht="18.75" customHeight="1" x14ac:dyDescent="0.4">
      <c r="A193" s="308"/>
      <c r="B193" s="305">
        <v>539</v>
      </c>
      <c r="C193" s="306" t="s">
        <v>456</v>
      </c>
      <c r="D193" s="199">
        <v>224</v>
      </c>
      <c r="E193" s="307">
        <f t="shared" si="4"/>
        <v>1.854247221636525E-5</v>
      </c>
      <c r="F193" s="280"/>
      <c r="G193" s="280"/>
      <c r="H193" s="281"/>
      <c r="I193" s="280"/>
      <c r="K193" s="280"/>
    </row>
    <row r="194" spans="1:11" ht="18.75" customHeight="1" x14ac:dyDescent="0.4">
      <c r="A194" s="308"/>
      <c r="B194" s="305">
        <v>540</v>
      </c>
      <c r="C194" s="306" t="s">
        <v>243</v>
      </c>
      <c r="D194" s="199">
        <v>1421</v>
      </c>
      <c r="E194" s="307">
        <f t="shared" si="4"/>
        <v>1.1762880812256705E-4</v>
      </c>
      <c r="F194" s="280"/>
      <c r="G194" s="280"/>
      <c r="H194" s="281"/>
      <c r="I194" s="280"/>
      <c r="K194" s="280"/>
    </row>
    <row r="195" spans="1:11" ht="18.75" customHeight="1" x14ac:dyDescent="0.4">
      <c r="A195" s="308"/>
      <c r="B195" s="305">
        <v>541</v>
      </c>
      <c r="C195" s="306" t="s">
        <v>244</v>
      </c>
      <c r="D195" s="199">
        <v>21772</v>
      </c>
      <c r="E195" s="307">
        <f t="shared" si="4"/>
        <v>1.8022620763156435E-3</v>
      </c>
      <c r="F195" s="280"/>
      <c r="G195" s="280"/>
      <c r="H195" s="281"/>
      <c r="I195" s="280"/>
      <c r="K195" s="280"/>
    </row>
    <row r="196" spans="1:11" ht="18.75" customHeight="1" x14ac:dyDescent="0.4">
      <c r="A196" s="308"/>
      <c r="B196" s="305">
        <v>542</v>
      </c>
      <c r="C196" s="306" t="s">
        <v>245</v>
      </c>
      <c r="D196" s="199">
        <v>6988</v>
      </c>
      <c r="E196" s="307">
        <f t="shared" si="4"/>
        <v>5.7845891003553728E-4</v>
      </c>
      <c r="F196" s="280"/>
      <c r="G196" s="280"/>
      <c r="H196" s="281"/>
      <c r="I196" s="280"/>
      <c r="K196" s="280"/>
    </row>
    <row r="197" spans="1:11" ht="18.75" customHeight="1" x14ac:dyDescent="0.4">
      <c r="A197" s="308"/>
      <c r="B197" s="305">
        <v>543</v>
      </c>
      <c r="C197" s="306" t="s">
        <v>246</v>
      </c>
      <c r="D197" s="199">
        <v>1638</v>
      </c>
      <c r="E197" s="307">
        <f t="shared" si="4"/>
        <v>1.3559182808217088E-4</v>
      </c>
      <c r="F197" s="280"/>
      <c r="G197" s="280"/>
      <c r="H197" s="281"/>
      <c r="I197" s="280"/>
      <c r="K197" s="280"/>
    </row>
    <row r="198" spans="1:11" ht="18.75" customHeight="1" x14ac:dyDescent="0.4">
      <c r="A198" s="308"/>
      <c r="B198" s="305">
        <v>544</v>
      </c>
      <c r="C198" s="306" t="s">
        <v>247</v>
      </c>
      <c r="D198" s="199">
        <v>3163</v>
      </c>
      <c r="E198" s="307">
        <f t="shared" si="4"/>
        <v>2.6182964116233605E-4</v>
      </c>
      <c r="F198" s="280"/>
      <c r="G198" s="280"/>
      <c r="H198" s="281"/>
      <c r="I198" s="280"/>
      <c r="K198" s="280"/>
    </row>
    <row r="199" spans="1:11" ht="18.75" customHeight="1" x14ac:dyDescent="0.4">
      <c r="A199" s="308"/>
      <c r="B199" s="305">
        <v>545</v>
      </c>
      <c r="C199" s="306" t="s">
        <v>248</v>
      </c>
      <c r="D199" s="199">
        <v>3140</v>
      </c>
      <c r="E199" s="307">
        <f t="shared" si="4"/>
        <v>2.599257266044057E-4</v>
      </c>
      <c r="F199" s="280"/>
      <c r="G199" s="280"/>
      <c r="H199" s="281"/>
      <c r="I199" s="280"/>
      <c r="K199" s="280"/>
    </row>
    <row r="200" spans="1:11" ht="18.75" customHeight="1" x14ac:dyDescent="0.4">
      <c r="A200" s="308"/>
      <c r="B200" s="305">
        <v>546</v>
      </c>
      <c r="C200" s="306" t="s">
        <v>249</v>
      </c>
      <c r="D200" s="199">
        <v>454</v>
      </c>
      <c r="E200" s="307">
        <f t="shared" ref="E200:E208" si="6">D200/$D$6*100</f>
        <v>3.7581617795668848E-5</v>
      </c>
      <c r="F200" s="280"/>
      <c r="G200" s="280"/>
      <c r="H200" s="281"/>
      <c r="I200" s="280"/>
      <c r="K200" s="280"/>
    </row>
    <row r="201" spans="1:11" ht="18.75" customHeight="1" x14ac:dyDescent="0.4">
      <c r="A201" s="308"/>
      <c r="B201" s="305">
        <v>547</v>
      </c>
      <c r="C201" s="306" t="s">
        <v>250</v>
      </c>
      <c r="D201" s="199">
        <v>16787</v>
      </c>
      <c r="E201" s="307">
        <f t="shared" si="6"/>
        <v>1.3896092906076937E-3</v>
      </c>
      <c r="F201" s="280"/>
    </row>
    <row r="202" spans="1:11" ht="18.75" customHeight="1" x14ac:dyDescent="0.4">
      <c r="A202" s="308"/>
      <c r="B202" s="305">
        <v>549</v>
      </c>
      <c r="C202" s="306" t="s">
        <v>252</v>
      </c>
      <c r="D202" s="199">
        <v>1188</v>
      </c>
      <c r="E202" s="307">
        <f t="shared" si="6"/>
        <v>9.8341325861794253E-5</v>
      </c>
      <c r="F202" s="280"/>
    </row>
    <row r="203" spans="1:11" ht="18.75" customHeight="1" x14ac:dyDescent="0.4">
      <c r="A203" s="308"/>
      <c r="B203" s="305">
        <v>550</v>
      </c>
      <c r="C203" s="306" t="s">
        <v>253</v>
      </c>
      <c r="D203" s="199">
        <v>668</v>
      </c>
      <c r="E203" s="307">
        <f t="shared" si="6"/>
        <v>5.5296301073803509E-5</v>
      </c>
      <c r="F203" s="280"/>
    </row>
    <row r="204" spans="1:11" ht="18.75" customHeight="1" x14ac:dyDescent="0.4">
      <c r="A204" s="308"/>
      <c r="B204" s="305">
        <v>551</v>
      </c>
      <c r="C204" s="306" t="s">
        <v>254</v>
      </c>
      <c r="D204" s="199">
        <v>2267215</v>
      </c>
      <c r="E204" s="307">
        <f t="shared" si="6"/>
        <v>0.18767754975904705</v>
      </c>
      <c r="F204" s="280"/>
    </row>
    <row r="205" spans="1:11" ht="18.75" customHeight="1" x14ac:dyDescent="0.4">
      <c r="A205" s="308"/>
      <c r="B205" s="305">
        <v>552</v>
      </c>
      <c r="C205" s="306" t="s">
        <v>255</v>
      </c>
      <c r="D205" s="251">
        <v>9511</v>
      </c>
      <c r="E205" s="307">
        <f t="shared" si="6"/>
        <v>7.8731005915111548E-4</v>
      </c>
      <c r="F205" s="280"/>
    </row>
    <row r="206" spans="1:11" ht="18.75" customHeight="1" x14ac:dyDescent="0.4">
      <c r="A206" s="308"/>
      <c r="B206" s="351">
        <v>554</v>
      </c>
      <c r="C206" s="334" t="s">
        <v>257</v>
      </c>
      <c r="D206" s="199">
        <v>9052</v>
      </c>
      <c r="E206" s="307">
        <f t="shared" si="6"/>
        <v>7.4931454688633131E-4</v>
      </c>
      <c r="F206" s="280"/>
    </row>
    <row r="207" spans="1:11" ht="18.75" customHeight="1" x14ac:dyDescent="0.4">
      <c r="A207" s="308"/>
      <c r="B207" s="351">
        <v>560</v>
      </c>
      <c r="C207" s="334" t="s">
        <v>352</v>
      </c>
      <c r="D207" s="352">
        <v>853</v>
      </c>
      <c r="E207" s="307">
        <f t="shared" si="6"/>
        <v>7.0610396431069439E-5</v>
      </c>
      <c r="F207" s="280"/>
    </row>
    <row r="208" spans="1:11" ht="18.75" customHeight="1" thickBot="1" x14ac:dyDescent="0.45">
      <c r="A208" s="315" t="s">
        <v>353</v>
      </c>
      <c r="B208" s="316" t="s">
        <v>264</v>
      </c>
      <c r="C208" s="317"/>
      <c r="D208" s="318">
        <f>SUM(D167:D207)</f>
        <v>3927554</v>
      </c>
      <c r="E208" s="319">
        <f t="shared" si="6"/>
        <v>0.32511857555033119</v>
      </c>
      <c r="F208" s="280"/>
    </row>
    <row r="209" spans="1:6" ht="13.5" customHeight="1" x14ac:dyDescent="0.4">
      <c r="F209" s="280"/>
    </row>
    <row r="210" spans="1:6" ht="13.5" customHeight="1" x14ac:dyDescent="0.4">
      <c r="F210" s="280"/>
    </row>
    <row r="211" spans="1:6" ht="13.5" customHeight="1" x14ac:dyDescent="0.4">
      <c r="F211" s="280"/>
    </row>
    <row r="212" spans="1:6" ht="13.5" customHeight="1" x14ac:dyDescent="0.4">
      <c r="A212" s="285"/>
      <c r="B212" s="281"/>
      <c r="C212" s="280"/>
      <c r="D212" s="50"/>
      <c r="E212" s="338"/>
      <c r="F212" s="280"/>
    </row>
    <row r="213" spans="1:6" ht="13.5" customHeight="1" x14ac:dyDescent="0.4">
      <c r="F213" s="280"/>
    </row>
    <row r="214" spans="1:6" x14ac:dyDescent="0.4">
      <c r="F214" s="280"/>
    </row>
    <row r="219" spans="1:6" x14ac:dyDescent="0.4">
      <c r="A219" s="280"/>
      <c r="B219" s="281"/>
      <c r="C219" s="280"/>
      <c r="E219" s="280"/>
    </row>
    <row r="220" spans="1:6" x14ac:dyDescent="0.4">
      <c r="A220" s="280"/>
      <c r="B220" s="281"/>
      <c r="C220" s="280"/>
      <c r="E220" s="280"/>
    </row>
  </sheetData>
  <mergeCells count="2">
    <mergeCell ref="A6:C6"/>
    <mergeCell ref="G6:I6"/>
  </mergeCells>
  <phoneticPr fontId="6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県内国別輸出</vt:lpstr>
      <vt:lpstr>県内国別輸入</vt:lpstr>
      <vt:lpstr>名古屋港（輸出入）</vt:lpstr>
      <vt:lpstr>衣浦港（輸出入）</vt:lpstr>
      <vt:lpstr>三河港（輸出入）</vt:lpstr>
      <vt:lpstr>中部国際空港（輸出入）</vt:lpstr>
      <vt:lpstr>'三河港（輸出入）'!Print_Area</vt:lpstr>
      <vt:lpstr>'衣浦港（輸出入）'!Print_Titles</vt:lpstr>
      <vt:lpstr>県内国別輸出!Print_Titles</vt:lpstr>
      <vt:lpstr>県内国別輸入!Print_Titles</vt:lpstr>
      <vt:lpstr>'三河港（輸出入）'!Print_Titles</vt:lpstr>
      <vt:lpstr>'中部国際空港（輸出入）'!Print_Titles</vt:lpstr>
      <vt:lpstr>'名古屋港（輸出入）'!Print_Titles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2024-07-26T02:45:55Z</dcterms:modified>
</cp:coreProperties>
</file>