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autoCompressPictures="0"/>
  <xr:revisionPtr revIDLastSave="0" documentId="13_ncr:1_{DE178EF9-45A9-46AC-AF28-3FC81FEBD67B}" xr6:coauthVersionLast="47" xr6:coauthVersionMax="47" xr10:uidLastSave="{00000000-0000-0000-0000-000000000000}"/>
  <bookViews>
    <workbookView xWindow="5070" yWindow="15" windowWidth="16395" windowHeight="15600" tabRatio="788" firstSheet="9" activeTab="9" xr2:uid="{00000000-000D-0000-FFFF-FFFF00000000}"/>
  </bookViews>
  <sheets>
    <sheet name="1 月" sheetId="14" state="hidden" r:id="rId1"/>
    <sheet name="2 月" sheetId="15" state="hidden" r:id="rId2"/>
    <sheet name="3 月" sheetId="16" state="hidden" r:id="rId3"/>
    <sheet name="4 月" sheetId="17" state="hidden" r:id="rId4"/>
    <sheet name="5 月" sheetId="18" state="hidden" r:id="rId5"/>
    <sheet name="6 月" sheetId="19" state="hidden" r:id="rId6"/>
    <sheet name="7 月" sheetId="20" state="hidden" r:id="rId7"/>
    <sheet name="8 月" sheetId="21" state="hidden" r:id="rId8"/>
    <sheet name="9 月" sheetId="22" state="hidden" r:id="rId9"/>
    <sheet name="10 月" sheetId="23" r:id="rId10"/>
    <sheet name="11 月" sheetId="24" r:id="rId11"/>
    <sheet name="12 月" sheetId="25" r:id="rId12"/>
    <sheet name="2026年1月" sheetId="26" r:id="rId13"/>
    <sheet name="2026年2月" sheetId="29" r:id="rId14"/>
    <sheet name="2026年3月" sheetId="30" r:id="rId15"/>
  </sheets>
  <definedNames>
    <definedName name="CalendarYear" localSheetId="12">'2026年1月'!$K$2</definedName>
    <definedName name="CalendarYear" localSheetId="13">'2026年2月'!$K$2</definedName>
    <definedName name="CalendarYear" localSheetId="14">'2026年3月'!$K$2</definedName>
    <definedName name="CalendarYear">'1 月'!$K$2</definedName>
    <definedName name="ColumnTitleRegion1..H12.1" localSheetId="12">'2026年1月'!$B$2</definedName>
    <definedName name="ColumnTitleRegion1..H12.1" localSheetId="13">'2026年2月'!$B$2</definedName>
    <definedName name="ColumnTitleRegion1..H12.1" localSheetId="14">'2026年3月'!$B$2</definedName>
    <definedName name="ColumnTitleRegion1..H12.1">'1 月'!$B$2</definedName>
    <definedName name="ColumnTitleRegion1..H12.10">'10 月'!$B$2</definedName>
    <definedName name="ColumnTitleRegion1..H12.11">'11 月'!$B$2</definedName>
    <definedName name="ColumnTitleRegion1..H12.12">'12 月'!$B$2</definedName>
    <definedName name="ColumnTitleRegion1..H12.2">'2 月'!$B$2</definedName>
    <definedName name="ColumnTitleRegion1..H12.3">'3 月'!$B$2</definedName>
    <definedName name="ColumnTitleRegion1..H12.4">'4 月'!$B$2</definedName>
    <definedName name="ColumnTitleRegion1..H12.5">'5 月'!$B$2</definedName>
    <definedName name="ColumnTitleRegion1..H12.6">'6 月'!$B$2</definedName>
    <definedName name="ColumnTitleRegion1..H12.7">'7 月'!$B$2</definedName>
    <definedName name="ColumnTitleRegion1..H12.8">'8 月'!$B$2</definedName>
    <definedName name="ColumnTitleRegion1..H12.9">'9 月'!$B$2</definedName>
    <definedName name="ColumnTitleRegion2..C14.1" localSheetId="12">'2026年1月'!$B$2</definedName>
    <definedName name="ColumnTitleRegion2..C14.1" localSheetId="13">'2026年2月'!$B$2</definedName>
    <definedName name="ColumnTitleRegion2..C14.1" localSheetId="14">'2026年3月'!$B$2</definedName>
    <definedName name="ColumnTitleRegion2..C14.1">'1 月'!$B$2</definedName>
    <definedName name="ColumnTitleRegion2..C14.10">'10 月'!$B$2</definedName>
    <definedName name="ColumnTitleRegion2..C14.11">'11 月'!$B$2</definedName>
    <definedName name="ColumnTitleRegion2..C14.12">'12 月'!$B$2</definedName>
    <definedName name="ColumnTitleRegion2..C14.2">'2 月'!$B$2</definedName>
    <definedName name="ColumnTitleRegion2..C14.3">'3 月'!$B$2</definedName>
    <definedName name="ColumnTitleRegion2..C14.4">'4 月'!$B$2</definedName>
    <definedName name="ColumnTitleRegion2..C14.5">'5 月'!$B$2</definedName>
    <definedName name="ColumnTitleRegion2..C14.6">'6 月'!$B$2</definedName>
    <definedName name="ColumnTitleRegion2..C14.7">'7 月'!$B$2</definedName>
    <definedName name="ColumnTitleRegion2..C14.8">'8 月'!$B$2</definedName>
    <definedName name="ColumnTitleRegion2..C14.9">'9 月'!$B$2</definedName>
    <definedName name="DaysAndWeeks" localSheetId="12">{0,1,2,3,4,5,6} + {0;1;2;3;4;5}*7</definedName>
    <definedName name="DaysAndWeeks" localSheetId="13">{0,1,2,3,4,5,6} + {0;1;2;3;4;5}*7</definedName>
    <definedName name="DaysAndWeeks" localSheetId="14">{0,1,2,3,4,5,6} + {0;1;2;3;4;5}*7</definedName>
    <definedName name="DaysAndWeeks">{0,1,2,3,4,5,6} + {0;1;2;3;4;5}*7</definedName>
    <definedName name="_xlnm.Print_Area" localSheetId="0">'1 月'!$A$1:$H$14</definedName>
    <definedName name="_xlnm.Print_Area" localSheetId="12">'2026年1月'!$A$1:$H$14</definedName>
    <definedName name="_xlnm.Print_Area" localSheetId="13">'2026年2月'!$A$1:$H$14</definedName>
    <definedName name="_xlnm.Print_Area" localSheetId="14">'2026年3月'!$A$1:$H$14</definedName>
    <definedName name="RowTitleRegion1..K3" localSheetId="12">'2026年1月'!$J$2</definedName>
    <definedName name="RowTitleRegion1..K3" localSheetId="13">'2026年2月'!$J$2</definedName>
    <definedName name="RowTitleRegion1..K3" localSheetId="14">'2026年3月'!$J$2</definedName>
    <definedName name="RowTitleRegion1..K3">'1 月'!$J$2</definedName>
    <definedName name="WeekStart" localSheetId="12">'2026年1月'!$K$3</definedName>
    <definedName name="WeekStart" localSheetId="13">'2026年2月'!$K$3</definedName>
    <definedName name="WeekStart" localSheetId="14">'2026年3月'!$K$3</definedName>
    <definedName name="WeekStart">'1 月'!$K$3</definedName>
  </definedNames>
  <calcPr calcId="191029"/>
</workbook>
</file>

<file path=xl/calcChain.xml><?xml version="1.0" encoding="utf-8"?>
<calcChain xmlns="http://schemas.openxmlformats.org/spreadsheetml/2006/main">
  <c r="B1" i="30" l="1"/>
  <c r="B13" i="30" a="1"/>
  <c r="C13" i="30" s="1"/>
  <c r="B11" i="30" a="1"/>
  <c r="H11" i="30" s="1"/>
  <c r="H9" i="30"/>
  <c r="E9" i="30"/>
  <c r="B9" i="30" a="1"/>
  <c r="G9" i="30" s="1"/>
  <c r="E7" i="30"/>
  <c r="D7" i="30"/>
  <c r="B7" i="30" a="1"/>
  <c r="C7" i="30" s="1"/>
  <c r="B5" i="30" a="1"/>
  <c r="H5" i="30" s="1"/>
  <c r="H3" i="30"/>
  <c r="H2" i="30" s="1"/>
  <c r="E3" i="30"/>
  <c r="B3" i="30" a="1"/>
  <c r="G3" i="30" s="1"/>
  <c r="G2" i="30" s="1"/>
  <c r="E2" i="30"/>
  <c r="B2" i="30"/>
  <c r="B1" i="29"/>
  <c r="B13" i="29" a="1"/>
  <c r="C13" i="29" s="1"/>
  <c r="B11" i="29" a="1"/>
  <c r="H11" i="29" s="1"/>
  <c r="E9" i="29"/>
  <c r="B9" i="29" a="1"/>
  <c r="G9" i="29" s="1"/>
  <c r="B7" i="29" a="1"/>
  <c r="C7" i="29" s="1"/>
  <c r="B5" i="29" a="1"/>
  <c r="H5" i="29" s="1"/>
  <c r="B3" i="29" a="1"/>
  <c r="G3" i="29" s="1"/>
  <c r="G2" i="29" s="1"/>
  <c r="B2" i="29"/>
  <c r="B13" i="26" a="1"/>
  <c r="C13" i="26" s="1"/>
  <c r="B11" i="26" a="1"/>
  <c r="H11" i="26" s="1"/>
  <c r="E9" i="26"/>
  <c r="B9" i="26" a="1"/>
  <c r="G9" i="26" s="1"/>
  <c r="B7" i="26" a="1"/>
  <c r="C7" i="26" s="1"/>
  <c r="B5" i="26" a="1"/>
  <c r="H5" i="26" s="1"/>
  <c r="B3" i="26" a="1"/>
  <c r="G3" i="26" s="1"/>
  <c r="G2" i="26" s="1"/>
  <c r="B2" i="26"/>
  <c r="B1" i="26"/>
  <c r="B1" i="14"/>
  <c r="B1" i="25"/>
  <c r="B1" i="24"/>
  <c r="B1" i="23"/>
  <c r="B1" i="22"/>
  <c r="B1" i="21"/>
  <c r="B1" i="20"/>
  <c r="B1" i="19"/>
  <c r="B1" i="18"/>
  <c r="B1" i="17"/>
  <c r="B1" i="16"/>
  <c r="B1" i="15"/>
  <c r="B2" i="15"/>
  <c r="B2" i="17"/>
  <c r="B2" i="18"/>
  <c r="B2" i="19"/>
  <c r="B2" i="20"/>
  <c r="B2" i="21"/>
  <c r="B2" i="22"/>
  <c r="B2" i="23"/>
  <c r="B2" i="24"/>
  <c r="B2" i="25"/>
  <c r="B2" i="14"/>
  <c r="B2" i="16"/>
  <c r="B13" i="16" a="1"/>
  <c r="C13" i="16" s="1"/>
  <c r="B11" i="16" a="1"/>
  <c r="H11" i="16" s="1"/>
  <c r="B9" i="16" a="1"/>
  <c r="H9" i="16" s="1"/>
  <c r="B7" i="16" a="1"/>
  <c r="H7" i="16" s="1"/>
  <c r="B5" i="16" a="1"/>
  <c r="H5" i="16" s="1"/>
  <c r="B3" i="16" a="1"/>
  <c r="H3" i="16" s="1"/>
  <c r="H2" i="16" s="1"/>
  <c r="B13" i="17" a="1"/>
  <c r="B11" i="17" a="1"/>
  <c r="H11" i="17" s="1"/>
  <c r="B9" i="17" a="1"/>
  <c r="H9" i="17" s="1"/>
  <c r="B7" i="17" a="1"/>
  <c r="H7" i="17" s="1"/>
  <c r="B5" i="17" a="1"/>
  <c r="H5" i="17" s="1"/>
  <c r="B3" i="17" a="1"/>
  <c r="H3" i="17" s="1"/>
  <c r="H2" i="17" s="1"/>
  <c r="B13" i="18" a="1"/>
  <c r="B11" i="18" a="1"/>
  <c r="H11" i="18" s="1"/>
  <c r="B9" i="18" a="1"/>
  <c r="H9" i="18" s="1"/>
  <c r="B7" i="18" a="1"/>
  <c r="B5" i="18" a="1"/>
  <c r="B3" i="18" a="1"/>
  <c r="B13" i="19" a="1"/>
  <c r="B11" i="19" a="1"/>
  <c r="H11" i="19" s="1"/>
  <c r="B9" i="19" a="1"/>
  <c r="H9" i="19" s="1"/>
  <c r="B7" i="19" a="1"/>
  <c r="H7" i="19" s="1"/>
  <c r="B5" i="19" a="1"/>
  <c r="B3" i="19" a="1"/>
  <c r="E3" i="19" s="1"/>
  <c r="E2" i="19" s="1"/>
  <c r="B13" i="20" a="1"/>
  <c r="B11" i="20" a="1"/>
  <c r="E11" i="20" s="1"/>
  <c r="B9" i="20" a="1"/>
  <c r="B7" i="20" a="1"/>
  <c r="E7" i="20" s="1"/>
  <c r="B5" i="20" a="1"/>
  <c r="B3" i="20" a="1"/>
  <c r="F3" i="20" s="1"/>
  <c r="F2" i="20" s="1"/>
  <c r="B13" i="21" a="1"/>
  <c r="C13" i="21" s="1"/>
  <c r="B11" i="21" a="1"/>
  <c r="E11" i="21" s="1"/>
  <c r="B9" i="21" a="1"/>
  <c r="D9" i="21" s="1"/>
  <c r="B7" i="21" a="1"/>
  <c r="E7" i="21" s="1"/>
  <c r="B5" i="21" a="1"/>
  <c r="D5" i="21" s="1"/>
  <c r="B3" i="21" a="1"/>
  <c r="E3" i="21" s="1"/>
  <c r="E2" i="21" s="1"/>
  <c r="B13" i="22" a="1"/>
  <c r="C13" i="22" s="1"/>
  <c r="B11" i="22" a="1"/>
  <c r="F11" i="22" s="1"/>
  <c r="B9" i="22" a="1"/>
  <c r="F9" i="22" s="1"/>
  <c r="B7" i="22" a="1"/>
  <c r="F7" i="22" s="1"/>
  <c r="B5" i="22" a="1"/>
  <c r="F5" i="22" s="1"/>
  <c r="B3" i="22" a="1"/>
  <c r="F3" i="22" s="1"/>
  <c r="F2" i="22" s="1"/>
  <c r="B13" i="23" a="1"/>
  <c r="C13" i="23" s="1"/>
  <c r="B11" i="23" a="1"/>
  <c r="F11" i="23" s="1"/>
  <c r="B9" i="23" a="1"/>
  <c r="E9" i="23" s="1"/>
  <c r="B7" i="23" a="1"/>
  <c r="F7" i="23" s="1"/>
  <c r="B5" i="23" a="1"/>
  <c r="C5" i="23" s="1"/>
  <c r="B3" i="23" a="1"/>
  <c r="D3" i="23" s="1"/>
  <c r="D2" i="23" s="1"/>
  <c r="B13" i="24" a="1"/>
  <c r="B13" i="24" s="1"/>
  <c r="B11" i="24" a="1"/>
  <c r="E11" i="24" s="1"/>
  <c r="B9" i="24" a="1"/>
  <c r="E9" i="24" s="1"/>
  <c r="B7" i="24" a="1"/>
  <c r="E7" i="24" s="1"/>
  <c r="B5" i="24" a="1"/>
  <c r="E5" i="24" s="1"/>
  <c r="B3" i="24" a="1"/>
  <c r="E3" i="24" s="1"/>
  <c r="E2" i="24" s="1"/>
  <c r="B13" i="25" a="1"/>
  <c r="B13" i="25" s="1"/>
  <c r="B11" i="25" a="1"/>
  <c r="H11" i="25" s="1"/>
  <c r="B9" i="25" a="1"/>
  <c r="D9" i="25" s="1"/>
  <c r="B7" i="25" a="1"/>
  <c r="E7" i="25" s="1"/>
  <c r="B5" i="25" a="1"/>
  <c r="D5" i="25" s="1"/>
  <c r="B3" i="25" a="1"/>
  <c r="D3" i="25" s="1"/>
  <c r="D2" i="25" s="1"/>
  <c r="B13" i="14" a="1"/>
  <c r="B13" i="14" s="1"/>
  <c r="B11" i="14" a="1"/>
  <c r="E11" i="14" s="1"/>
  <c r="B9" i="14" a="1"/>
  <c r="E9" i="14" s="1"/>
  <c r="B7" i="14" a="1"/>
  <c r="E7" i="14" s="1"/>
  <c r="B5" i="14" a="1"/>
  <c r="E5" i="14" s="1"/>
  <c r="B3" i="14" a="1"/>
  <c r="E3" i="14" s="1"/>
  <c r="E2" i="14" s="1"/>
  <c r="B13" i="15" a="1"/>
  <c r="B13" i="15" s="1"/>
  <c r="B11" i="15" a="1"/>
  <c r="D11" i="15" s="1"/>
  <c r="B9" i="15" a="1"/>
  <c r="H9" i="15" s="1"/>
  <c r="B7" i="15" a="1"/>
  <c r="F7" i="15" s="1"/>
  <c r="B5" i="15" a="1"/>
  <c r="G5" i="15" s="1"/>
  <c r="B3" i="15" a="1"/>
  <c r="G3" i="15" s="1"/>
  <c r="G2" i="15" s="1"/>
  <c r="E3" i="29" l="1"/>
  <c r="E2" i="29" s="1"/>
  <c r="B5" i="30"/>
  <c r="F7" i="30"/>
  <c r="B11" i="30"/>
  <c r="C5" i="30"/>
  <c r="G7" i="30"/>
  <c r="C11" i="30"/>
  <c r="D5" i="30"/>
  <c r="H7" i="30"/>
  <c r="D11" i="30"/>
  <c r="E5" i="30"/>
  <c r="E11" i="30"/>
  <c r="B3" i="30"/>
  <c r="F5" i="30"/>
  <c r="B9" i="30"/>
  <c r="F11" i="30"/>
  <c r="C3" i="30"/>
  <c r="C2" i="30" s="1"/>
  <c r="G5" i="30"/>
  <c r="C9" i="30"/>
  <c r="G11" i="30"/>
  <c r="D3" i="30"/>
  <c r="D2" i="30" s="1"/>
  <c r="D9" i="30"/>
  <c r="F3" i="30"/>
  <c r="F2" i="30" s="1"/>
  <c r="B7" i="30"/>
  <c r="F9" i="30"/>
  <c r="B13" i="30"/>
  <c r="H3" i="29"/>
  <c r="H2" i="29" s="1"/>
  <c r="D7" i="29"/>
  <c r="H9" i="29"/>
  <c r="E7" i="29"/>
  <c r="H9" i="26"/>
  <c r="B5" i="29"/>
  <c r="F7" i="29"/>
  <c r="B11" i="29"/>
  <c r="C5" i="29"/>
  <c r="G7" i="29"/>
  <c r="C11" i="29"/>
  <c r="D5" i="29"/>
  <c r="H7" i="29"/>
  <c r="D11" i="29"/>
  <c r="E5" i="29"/>
  <c r="E11" i="29"/>
  <c r="B3" i="29"/>
  <c r="F5" i="29"/>
  <c r="B9" i="29"/>
  <c r="F11" i="29"/>
  <c r="C3" i="29"/>
  <c r="C2" i="29" s="1"/>
  <c r="G5" i="29"/>
  <c r="C9" i="29"/>
  <c r="G11" i="29"/>
  <c r="D3" i="29"/>
  <c r="D2" i="29" s="1"/>
  <c r="D9" i="29"/>
  <c r="E3" i="26"/>
  <c r="E2" i="26" s="1"/>
  <c r="H7" i="21"/>
  <c r="F3" i="29"/>
  <c r="F2" i="29" s="1"/>
  <c r="B7" i="29"/>
  <c r="F9" i="29"/>
  <c r="B13" i="29"/>
  <c r="H9" i="21"/>
  <c r="H3" i="26"/>
  <c r="H2" i="26" s="1"/>
  <c r="C13" i="25"/>
  <c r="E11" i="23"/>
  <c r="B3" i="21"/>
  <c r="B11" i="21"/>
  <c r="H5" i="21"/>
  <c r="B7" i="21"/>
  <c r="D7" i="21"/>
  <c r="D7" i="26"/>
  <c r="C3" i="25"/>
  <c r="C2" i="25" s="1"/>
  <c r="D5" i="23"/>
  <c r="E7" i="22"/>
  <c r="E11" i="17"/>
  <c r="E7" i="26"/>
  <c r="E3" i="25"/>
  <c r="E2" i="25" s="1"/>
  <c r="E5" i="23"/>
  <c r="B5" i="26"/>
  <c r="F7" i="26"/>
  <c r="B11" i="26"/>
  <c r="B9" i="22"/>
  <c r="C5" i="26"/>
  <c r="G7" i="26"/>
  <c r="C11" i="26"/>
  <c r="D9" i="22"/>
  <c r="D5" i="26"/>
  <c r="H7" i="26"/>
  <c r="D11" i="26"/>
  <c r="E11" i="25"/>
  <c r="H3" i="25"/>
  <c r="H2" i="25" s="1"/>
  <c r="C5" i="25"/>
  <c r="D5" i="24"/>
  <c r="E5" i="26"/>
  <c r="E11" i="26"/>
  <c r="B3" i="26"/>
  <c r="F5" i="26"/>
  <c r="B9" i="26"/>
  <c r="F11" i="26"/>
  <c r="C3" i="26"/>
  <c r="C2" i="26" s="1"/>
  <c r="G5" i="26"/>
  <c r="C9" i="26"/>
  <c r="G11" i="26"/>
  <c r="D3" i="26"/>
  <c r="D2" i="26" s="1"/>
  <c r="D9" i="26"/>
  <c r="E9" i="25"/>
  <c r="E3" i="22"/>
  <c r="E2" i="22" s="1"/>
  <c r="D3" i="21"/>
  <c r="D2" i="21" s="1"/>
  <c r="D11" i="21"/>
  <c r="E7" i="19"/>
  <c r="C9" i="25"/>
  <c r="D9" i="24"/>
  <c r="H9" i="25"/>
  <c r="H3" i="21"/>
  <c r="H2" i="21" s="1"/>
  <c r="H11" i="21"/>
  <c r="F3" i="26"/>
  <c r="F2" i="26" s="1"/>
  <c r="B7" i="26"/>
  <c r="F9" i="26"/>
  <c r="B13" i="26"/>
  <c r="D5" i="22"/>
  <c r="E9" i="19"/>
  <c r="D3" i="14"/>
  <c r="D2" i="14" s="1"/>
  <c r="C9" i="15"/>
  <c r="B13" i="21"/>
  <c r="H7" i="25"/>
  <c r="E9" i="15"/>
  <c r="D7" i="14"/>
  <c r="E5" i="25"/>
  <c r="C11" i="25"/>
  <c r="D3" i="20"/>
  <c r="D2" i="20" s="1"/>
  <c r="D9" i="15"/>
  <c r="B9" i="23"/>
  <c r="H5" i="25"/>
  <c r="D11" i="25"/>
  <c r="D9" i="23"/>
  <c r="D7" i="22"/>
  <c r="B9" i="21"/>
  <c r="E11" i="19"/>
  <c r="E9" i="21"/>
  <c r="C11" i="15"/>
  <c r="D11" i="14"/>
  <c r="C7" i="25"/>
  <c r="C3" i="23"/>
  <c r="C2" i="23" s="1"/>
  <c r="H9" i="23"/>
  <c r="E11" i="15"/>
  <c r="D7" i="25"/>
  <c r="E3" i="23"/>
  <c r="E2" i="23" s="1"/>
  <c r="B5" i="21"/>
  <c r="H11" i="15"/>
  <c r="H3" i="23"/>
  <c r="H2" i="23" s="1"/>
  <c r="E5" i="21"/>
  <c r="C13" i="15"/>
  <c r="B13" i="23"/>
  <c r="D3" i="15"/>
  <c r="D2" i="15" s="1"/>
  <c r="H3" i="15"/>
  <c r="H2" i="15" s="1"/>
  <c r="D5" i="15"/>
  <c r="H5" i="15"/>
  <c r="D7" i="15"/>
  <c r="F9" i="15"/>
  <c r="B9" i="15"/>
  <c r="G9" i="15"/>
  <c r="C3" i="14"/>
  <c r="C2" i="14" s="1"/>
  <c r="H3" i="14"/>
  <c r="H2" i="14" s="1"/>
  <c r="C7" i="14"/>
  <c r="H7" i="14"/>
  <c r="C11" i="14"/>
  <c r="H11" i="14"/>
  <c r="F3" i="25"/>
  <c r="F2" i="25" s="1"/>
  <c r="B3" i="25"/>
  <c r="G3" i="25"/>
  <c r="G2" i="25" s="1"/>
  <c r="F7" i="25"/>
  <c r="B7" i="25"/>
  <c r="G7" i="25"/>
  <c r="F11" i="25"/>
  <c r="B11" i="25"/>
  <c r="G11" i="25"/>
  <c r="C5" i="24"/>
  <c r="H5" i="24"/>
  <c r="C9" i="24"/>
  <c r="H9" i="24"/>
  <c r="C13" i="24"/>
  <c r="G5" i="23"/>
  <c r="F5" i="23"/>
  <c r="B5" i="23"/>
  <c r="H5" i="23"/>
  <c r="B11" i="23"/>
  <c r="D3" i="22"/>
  <c r="D2" i="22" s="1"/>
  <c r="B5" i="22"/>
  <c r="G7" i="22"/>
  <c r="C7" i="22"/>
  <c r="H7" i="22"/>
  <c r="B7" i="22"/>
  <c r="G9" i="22"/>
  <c r="C9" i="22"/>
  <c r="E9" i="22"/>
  <c r="H9" i="22"/>
  <c r="G5" i="18"/>
  <c r="C5" i="18"/>
  <c r="F5" i="18"/>
  <c r="B5" i="18"/>
  <c r="H5" i="18"/>
  <c r="E5" i="18"/>
  <c r="D5" i="18"/>
  <c r="E7" i="15"/>
  <c r="F9" i="14"/>
  <c r="B9" i="14"/>
  <c r="G9" i="14"/>
  <c r="F3" i="24"/>
  <c r="F2" i="24" s="1"/>
  <c r="B3" i="24"/>
  <c r="G3" i="24"/>
  <c r="G2" i="24" s="1"/>
  <c r="F7" i="24"/>
  <c r="B7" i="24"/>
  <c r="G7" i="24"/>
  <c r="F11" i="24"/>
  <c r="B11" i="24"/>
  <c r="G11" i="24"/>
  <c r="G7" i="23"/>
  <c r="C7" i="23"/>
  <c r="D7" i="23"/>
  <c r="H7" i="23"/>
  <c r="G11" i="22"/>
  <c r="C11" i="22"/>
  <c r="H11" i="22"/>
  <c r="B11" i="22"/>
  <c r="G5" i="20"/>
  <c r="C5" i="20"/>
  <c r="F5" i="20"/>
  <c r="B5" i="20"/>
  <c r="H5" i="20"/>
  <c r="D5" i="20"/>
  <c r="G9" i="20"/>
  <c r="C9" i="20"/>
  <c r="F9" i="20"/>
  <c r="B9" i="20"/>
  <c r="H9" i="20"/>
  <c r="D9" i="20"/>
  <c r="C13" i="20"/>
  <c r="B13" i="20"/>
  <c r="G5" i="19"/>
  <c r="C5" i="19"/>
  <c r="F5" i="19"/>
  <c r="B5" i="19"/>
  <c r="D5" i="19"/>
  <c r="H5" i="19"/>
  <c r="G7" i="18"/>
  <c r="C7" i="18"/>
  <c r="F7" i="18"/>
  <c r="B7" i="18"/>
  <c r="H7" i="18"/>
  <c r="E7" i="18"/>
  <c r="D7" i="18"/>
  <c r="E5" i="15"/>
  <c r="F5" i="14"/>
  <c r="B5" i="14"/>
  <c r="G5" i="14"/>
  <c r="B3" i="15"/>
  <c r="F3" i="15"/>
  <c r="F2" i="15" s="1"/>
  <c r="B5" i="15"/>
  <c r="F5" i="15"/>
  <c r="B7" i="15"/>
  <c r="G7" i="15"/>
  <c r="F11" i="15"/>
  <c r="B11" i="15"/>
  <c r="G11" i="15"/>
  <c r="C5" i="14"/>
  <c r="H5" i="14"/>
  <c r="C9" i="14"/>
  <c r="H9" i="14"/>
  <c r="C13" i="14"/>
  <c r="F5" i="25"/>
  <c r="B5" i="25"/>
  <c r="G5" i="25"/>
  <c r="F9" i="25"/>
  <c r="B9" i="25"/>
  <c r="G9" i="25"/>
  <c r="C3" i="24"/>
  <c r="C2" i="24" s="1"/>
  <c r="H3" i="24"/>
  <c r="H2" i="24" s="1"/>
  <c r="C7" i="24"/>
  <c r="H7" i="24"/>
  <c r="C11" i="24"/>
  <c r="H11" i="24"/>
  <c r="F3" i="23"/>
  <c r="F2" i="23" s="1"/>
  <c r="B3" i="23"/>
  <c r="G3" i="23"/>
  <c r="G2" i="23" s="1"/>
  <c r="B7" i="23"/>
  <c r="D11" i="22"/>
  <c r="B13" i="22"/>
  <c r="G3" i="20"/>
  <c r="G2" i="20" s="1"/>
  <c r="C3" i="20"/>
  <c r="C2" i="20" s="1"/>
  <c r="H3" i="20"/>
  <c r="H2" i="20" s="1"/>
  <c r="B3" i="20"/>
  <c r="E3" i="20"/>
  <c r="E2" i="20" s="1"/>
  <c r="E5" i="20"/>
  <c r="E9" i="20"/>
  <c r="E5" i="19"/>
  <c r="E3" i="15"/>
  <c r="E2" i="15" s="1"/>
  <c r="C3" i="15"/>
  <c r="C2" i="15" s="1"/>
  <c r="C5" i="15"/>
  <c r="C7" i="15"/>
  <c r="H7" i="15"/>
  <c r="F3" i="14"/>
  <c r="F2" i="14" s="1"/>
  <c r="B3" i="14"/>
  <c r="G3" i="14"/>
  <c r="G2" i="14" s="1"/>
  <c r="D5" i="14"/>
  <c r="F7" i="14"/>
  <c r="B7" i="14"/>
  <c r="G7" i="14"/>
  <c r="D9" i="14"/>
  <c r="F11" i="14"/>
  <c r="B11" i="14"/>
  <c r="G11" i="14"/>
  <c r="D3" i="24"/>
  <c r="D2" i="24" s="1"/>
  <c r="F5" i="24"/>
  <c r="B5" i="24"/>
  <c r="G5" i="24"/>
  <c r="D7" i="24"/>
  <c r="F9" i="24"/>
  <c r="B9" i="24"/>
  <c r="G9" i="24"/>
  <c r="D11" i="24"/>
  <c r="E7" i="23"/>
  <c r="G11" i="23"/>
  <c r="C11" i="23"/>
  <c r="D11" i="23"/>
  <c r="H11" i="23"/>
  <c r="G3" i="22"/>
  <c r="G2" i="22" s="1"/>
  <c r="C3" i="22"/>
  <c r="C2" i="22" s="1"/>
  <c r="H3" i="22"/>
  <c r="H2" i="22" s="1"/>
  <c r="B3" i="22"/>
  <c r="G5" i="22"/>
  <c r="C5" i="22"/>
  <c r="E5" i="22"/>
  <c r="H5" i="22"/>
  <c r="E11" i="22"/>
  <c r="G7" i="20"/>
  <c r="C7" i="20"/>
  <c r="F7" i="20"/>
  <c r="B7" i="20"/>
  <c r="H7" i="20"/>
  <c r="D7" i="20"/>
  <c r="G11" i="20"/>
  <c r="C11" i="20"/>
  <c r="F11" i="20"/>
  <c r="B11" i="20"/>
  <c r="H11" i="20"/>
  <c r="D11" i="20"/>
  <c r="G3" i="19"/>
  <c r="G2" i="19" s="1"/>
  <c r="C3" i="19"/>
  <c r="C2" i="19" s="1"/>
  <c r="F3" i="19"/>
  <c r="F2" i="19" s="1"/>
  <c r="B3" i="19"/>
  <c r="D3" i="19"/>
  <c r="D2" i="19" s="1"/>
  <c r="H3" i="19"/>
  <c r="H2" i="19" s="1"/>
  <c r="G3" i="18"/>
  <c r="G2" i="18" s="1"/>
  <c r="C3" i="18"/>
  <c r="C2" i="18" s="1"/>
  <c r="F3" i="18"/>
  <c r="F2" i="18" s="1"/>
  <c r="B3" i="18"/>
  <c r="H3" i="18"/>
  <c r="H2" i="18" s="1"/>
  <c r="E3" i="18"/>
  <c r="E2" i="18" s="1"/>
  <c r="D3" i="18"/>
  <c r="D2" i="18" s="1"/>
  <c r="G9" i="23"/>
  <c r="C9" i="23"/>
  <c r="F9" i="23"/>
  <c r="G3" i="21"/>
  <c r="G2" i="21" s="1"/>
  <c r="C3" i="21"/>
  <c r="C2" i="21" s="1"/>
  <c r="F3" i="21"/>
  <c r="F2" i="21" s="1"/>
  <c r="G7" i="21"/>
  <c r="C7" i="21"/>
  <c r="F7" i="21"/>
  <c r="G11" i="21"/>
  <c r="C11" i="21"/>
  <c r="F11" i="21"/>
  <c r="D9" i="18"/>
  <c r="D11" i="18"/>
  <c r="D3" i="16"/>
  <c r="D2" i="16" s="1"/>
  <c r="D5" i="16"/>
  <c r="D7" i="16"/>
  <c r="D9" i="16"/>
  <c r="D11" i="16"/>
  <c r="G7" i="19"/>
  <c r="C7" i="19"/>
  <c r="F7" i="19"/>
  <c r="B7" i="19"/>
  <c r="G9" i="19"/>
  <c r="C9" i="19"/>
  <c r="F9" i="19"/>
  <c r="B9" i="19"/>
  <c r="G11" i="19"/>
  <c r="C11" i="19"/>
  <c r="F11" i="19"/>
  <c r="B11" i="19"/>
  <c r="C13" i="19"/>
  <c r="B13" i="19"/>
  <c r="E9" i="18"/>
  <c r="E11" i="18"/>
  <c r="G3" i="17"/>
  <c r="G2" i="17" s="1"/>
  <c r="C3" i="17"/>
  <c r="C2" i="17" s="1"/>
  <c r="F3" i="17"/>
  <c r="F2" i="17" s="1"/>
  <c r="B3" i="17"/>
  <c r="G5" i="17"/>
  <c r="C5" i="17"/>
  <c r="F5" i="17"/>
  <c r="B5" i="17"/>
  <c r="G7" i="17"/>
  <c r="C7" i="17"/>
  <c r="F7" i="17"/>
  <c r="B7" i="17"/>
  <c r="G9" i="17"/>
  <c r="C9" i="17"/>
  <c r="F9" i="17"/>
  <c r="B9" i="17"/>
  <c r="G11" i="17"/>
  <c r="C11" i="17"/>
  <c r="F11" i="17"/>
  <c r="B11" i="17"/>
  <c r="C13" i="17"/>
  <c r="B13" i="17"/>
  <c r="E3" i="16"/>
  <c r="E2" i="16" s="1"/>
  <c r="E5" i="16"/>
  <c r="E7" i="16"/>
  <c r="E9" i="16"/>
  <c r="E11" i="16"/>
  <c r="G5" i="21"/>
  <c r="C5" i="21"/>
  <c r="F5" i="21"/>
  <c r="G9" i="21"/>
  <c r="C9" i="21"/>
  <c r="F9" i="21"/>
  <c r="D7" i="19"/>
  <c r="D9" i="19"/>
  <c r="D11" i="19"/>
  <c r="D3" i="17"/>
  <c r="D2" i="17" s="1"/>
  <c r="D5" i="17"/>
  <c r="D7" i="17"/>
  <c r="D9" i="17"/>
  <c r="D11" i="17"/>
  <c r="G9" i="18"/>
  <c r="C9" i="18"/>
  <c r="F9" i="18"/>
  <c r="B9" i="18"/>
  <c r="G11" i="18"/>
  <c r="C11" i="18"/>
  <c r="F11" i="18"/>
  <c r="B11" i="18"/>
  <c r="C13" i="18"/>
  <c r="B13" i="18"/>
  <c r="E3" i="17"/>
  <c r="E2" i="17" s="1"/>
  <c r="E5" i="17"/>
  <c r="E7" i="17"/>
  <c r="E9" i="17"/>
  <c r="G3" i="16"/>
  <c r="G2" i="16" s="1"/>
  <c r="C3" i="16"/>
  <c r="C2" i="16" s="1"/>
  <c r="F3" i="16"/>
  <c r="F2" i="16" s="1"/>
  <c r="B3" i="16"/>
  <c r="G5" i="16"/>
  <c r="C5" i="16"/>
  <c r="F5" i="16"/>
  <c r="B5" i="16"/>
  <c r="G7" i="16"/>
  <c r="C7" i="16"/>
  <c r="F7" i="16"/>
  <c r="B7" i="16"/>
  <c r="G9" i="16"/>
  <c r="C9" i="16"/>
  <c r="F9" i="16"/>
  <c r="B9" i="16"/>
  <c r="G11" i="16"/>
  <c r="C11" i="16"/>
  <c r="F11" i="16"/>
  <c r="B11" i="16"/>
  <c r="B13" i="16"/>
</calcChain>
</file>

<file path=xl/sharedStrings.xml><?xml version="1.0" encoding="utf-8"?>
<sst xmlns="http://schemas.openxmlformats.org/spreadsheetml/2006/main" count="87" uniqueCount="52">
  <si>
    <t>メモ</t>
  </si>
  <si>
    <t>カレンダーの設定</t>
  </si>
  <si>
    <t>年</t>
  </si>
  <si>
    <t>週の始まり</t>
  </si>
  <si>
    <t>日曜日</t>
  </si>
  <si>
    <r>
      <t>売上アップのための基本セミナー</t>
    </r>
    <r>
      <rPr>
        <sz val="10"/>
        <color rgb="FFFF0000"/>
        <rFont val="Meiryo UI"/>
        <family val="3"/>
        <charset val="128"/>
      </rPr>
      <t>(13:30~15:30)</t>
    </r>
    <rPh sb="0" eb="2">
      <t>ウリアゲ</t>
    </rPh>
    <rPh sb="9" eb="11">
      <t>キホン</t>
    </rPh>
    <phoneticPr fontId="31"/>
  </si>
  <si>
    <r>
      <t>経営デザインシート活用セミナー</t>
    </r>
    <r>
      <rPr>
        <sz val="10"/>
        <color rgb="FFFF0000"/>
        <rFont val="Meiryo UI"/>
        <family val="3"/>
        <charset val="128"/>
      </rPr>
      <t>(13:30~15:30)</t>
    </r>
    <rPh sb="0" eb="2">
      <t>ケイエイ</t>
    </rPh>
    <rPh sb="9" eb="11">
      <t>カツヨウ</t>
    </rPh>
    <phoneticPr fontId="31"/>
  </si>
  <si>
    <r>
      <t>スマホ動画基本セミナー</t>
    </r>
    <r>
      <rPr>
        <sz val="10"/>
        <color rgb="FFFF0000"/>
        <rFont val="Meiryo UI"/>
        <family val="3"/>
        <charset val="128"/>
      </rPr>
      <t>（10:00～12:00）</t>
    </r>
    <rPh sb="3" eb="7">
      <t>ドウガキホン</t>
    </rPh>
    <phoneticPr fontId="31"/>
  </si>
  <si>
    <r>
      <t>進化した生成AIの活用方法</t>
    </r>
    <r>
      <rPr>
        <sz val="10"/>
        <color rgb="FFFF0000"/>
        <rFont val="Meiryo UI"/>
        <family val="3"/>
        <charset val="128"/>
      </rPr>
      <t>（13:30～15:30）</t>
    </r>
    <rPh sb="0" eb="2">
      <t>シンカ</t>
    </rPh>
    <rPh sb="4" eb="6">
      <t>セイセイ</t>
    </rPh>
    <rPh sb="9" eb="13">
      <t>カツヨウホウホウ</t>
    </rPh>
    <phoneticPr fontId="31"/>
  </si>
  <si>
    <r>
      <t>ネット通販セミナー</t>
    </r>
    <r>
      <rPr>
        <sz val="10"/>
        <color rgb="FFFF0000"/>
        <rFont val="Meiryo UI"/>
        <family val="3"/>
        <charset val="128"/>
      </rPr>
      <t>（13:30～15:30）</t>
    </r>
    <rPh sb="3" eb="5">
      <t>ツウハン</t>
    </rPh>
    <phoneticPr fontId="31"/>
  </si>
  <si>
    <r>
      <t>ネット集客入門</t>
    </r>
    <r>
      <rPr>
        <sz val="10"/>
        <color rgb="FFFF0000"/>
        <rFont val="Meiryo UI"/>
        <family val="3"/>
        <charset val="128"/>
      </rPr>
      <t>（13:30～15:00）</t>
    </r>
    <rPh sb="3" eb="7">
      <t>シュウキャクニュウモン</t>
    </rPh>
    <phoneticPr fontId="31"/>
  </si>
  <si>
    <r>
      <t>デザイン経営セミナー</t>
    </r>
    <r>
      <rPr>
        <sz val="10"/>
        <color rgb="FFFF0000"/>
        <rFont val="Meiryo UI"/>
        <family val="3"/>
        <charset val="128"/>
      </rPr>
      <t>（13:30～15:30）</t>
    </r>
    <rPh sb="4" eb="6">
      <t>ケイエイ</t>
    </rPh>
    <phoneticPr fontId="31"/>
  </si>
  <si>
    <r>
      <t>・スマホ写真撮影入門</t>
    </r>
    <r>
      <rPr>
        <sz val="10"/>
        <color rgb="FFFF0000"/>
        <rFont val="Meiryo UI"/>
        <family val="3"/>
        <charset val="128"/>
      </rPr>
      <t>（10:00～12:00）</t>
    </r>
    <r>
      <rPr>
        <sz val="10"/>
        <color theme="1" tint="0.24994659260841701"/>
        <rFont val="Meiryo UI"/>
        <family val="3"/>
        <charset val="128"/>
      </rPr>
      <t>　　　　　・原価計算セミナー</t>
    </r>
    <r>
      <rPr>
        <sz val="10"/>
        <color rgb="FFFF0000"/>
        <rFont val="Meiryo UI"/>
        <family val="3"/>
        <charset val="128"/>
      </rPr>
      <t>（13:30～15:30）</t>
    </r>
    <rPh sb="4" eb="6">
      <t>シャシン</t>
    </rPh>
    <rPh sb="6" eb="10">
      <t>サツエイニュウモン</t>
    </rPh>
    <rPh sb="29" eb="31">
      <t>ゲンカ</t>
    </rPh>
    <rPh sb="31" eb="33">
      <t>ケイサン</t>
    </rPh>
    <phoneticPr fontId="31"/>
  </si>
  <si>
    <r>
      <t>経営実践サロン</t>
    </r>
    <r>
      <rPr>
        <sz val="10"/>
        <color rgb="FFFF0000"/>
        <rFont val="Meiryo UI"/>
        <family val="3"/>
        <charset val="128"/>
      </rPr>
      <t>（14:00～16:00）</t>
    </r>
    <rPh sb="0" eb="4">
      <t>ケイエイジッセン</t>
    </rPh>
    <phoneticPr fontId="31"/>
  </si>
  <si>
    <r>
      <t>価格転嫁の目的と進め方</t>
    </r>
    <r>
      <rPr>
        <sz val="10"/>
        <color rgb="FFFF0000"/>
        <rFont val="Meiryo UI"/>
        <family val="3"/>
        <charset val="128"/>
      </rPr>
      <t>（14:00～15:30）</t>
    </r>
    <rPh sb="0" eb="4">
      <t>カカクテンカ</t>
    </rPh>
    <rPh sb="5" eb="7">
      <t>モクテキ</t>
    </rPh>
    <rPh sb="8" eb="9">
      <t>スス</t>
    </rPh>
    <rPh sb="10" eb="11">
      <t>カタ</t>
    </rPh>
    <phoneticPr fontId="31"/>
  </si>
  <si>
    <r>
      <t>スマホ写真撮影入門</t>
    </r>
    <r>
      <rPr>
        <sz val="10"/>
        <color rgb="FFFF0000"/>
        <rFont val="Meiryo UI"/>
        <family val="3"/>
        <charset val="128"/>
      </rPr>
      <t>（10:00～12:00）</t>
    </r>
    <rPh sb="3" eb="5">
      <t>シャシン</t>
    </rPh>
    <rPh sb="5" eb="7">
      <t>サツエイ</t>
    </rPh>
    <rPh sb="7" eb="9">
      <t>ニュウモン</t>
    </rPh>
    <phoneticPr fontId="31"/>
  </si>
  <si>
    <r>
      <t>・スマホ動画基本セミナー</t>
    </r>
    <r>
      <rPr>
        <sz val="9"/>
        <color rgb="FFFF0000"/>
        <rFont val="Meiryo UI"/>
        <family val="3"/>
        <charset val="128"/>
      </rPr>
      <t>（10:00～12:00）</t>
    </r>
    <r>
      <rPr>
        <sz val="9"/>
        <color theme="1" tint="0.24994659260841701"/>
        <rFont val="Meiryo UI"/>
        <family val="3"/>
        <charset val="128"/>
      </rPr>
      <t>　　　　　　・経営実践サロン　　　　　　</t>
    </r>
    <r>
      <rPr>
        <sz val="9"/>
        <color rgb="FFFF0000"/>
        <rFont val="Meiryo UI"/>
        <family val="3"/>
        <charset val="128"/>
      </rPr>
      <t>（14:00～16:00）</t>
    </r>
    <rPh sb="32" eb="36">
      <t>ケイエイジッセン</t>
    </rPh>
    <phoneticPr fontId="31"/>
  </si>
  <si>
    <r>
      <t>売上アップのための基本セミナー</t>
    </r>
    <r>
      <rPr>
        <sz val="10"/>
        <color rgb="FFFF0000"/>
        <rFont val="Meiryo UI"/>
        <family val="3"/>
        <charset val="128"/>
      </rPr>
      <t>（13:30～15:30）</t>
    </r>
    <rPh sb="0" eb="2">
      <t>ウリアゲ</t>
    </rPh>
    <rPh sb="9" eb="11">
      <t>キホン</t>
    </rPh>
    <phoneticPr fontId="31"/>
  </si>
  <si>
    <r>
      <t>・スマホ写真撮影入門</t>
    </r>
    <r>
      <rPr>
        <sz val="10"/>
        <color rgb="FFFF0000"/>
        <rFont val="Meiryo UI"/>
        <family val="3"/>
        <charset val="128"/>
      </rPr>
      <t>（10:00～12:00）　　　　</t>
    </r>
    <r>
      <rPr>
        <sz val="10"/>
        <rFont val="Meiryo UI"/>
        <family val="3"/>
        <charset val="128"/>
      </rPr>
      <t>・売上アップのための基本セミナー</t>
    </r>
    <r>
      <rPr>
        <sz val="10"/>
        <color rgb="FFFF0000"/>
        <rFont val="Meiryo UI"/>
        <family val="3"/>
        <charset val="128"/>
      </rPr>
      <t>（13:30～15:30）</t>
    </r>
    <rPh sb="4" eb="6">
      <t>シャシン</t>
    </rPh>
    <rPh sb="6" eb="10">
      <t>サツエイニュウモン</t>
    </rPh>
    <phoneticPr fontId="31"/>
  </si>
  <si>
    <r>
      <t>銀行融資＆補助金活用セミナー</t>
    </r>
    <r>
      <rPr>
        <sz val="10"/>
        <color rgb="FFFF0000"/>
        <rFont val="Meiryo UI"/>
        <family val="3"/>
        <charset val="128"/>
      </rPr>
      <t>（13:30～15:00）</t>
    </r>
    <rPh sb="0" eb="4">
      <t>ギンコウユウシ</t>
    </rPh>
    <rPh sb="5" eb="10">
      <t>ホジョキンカツヨウ</t>
    </rPh>
    <phoneticPr fontId="31"/>
  </si>
  <si>
    <r>
      <t>従業員雇用と助成金活用セミナー</t>
    </r>
    <r>
      <rPr>
        <sz val="10"/>
        <color rgb="FFFF0000"/>
        <rFont val="Meiryo UI"/>
        <family val="3"/>
        <charset val="128"/>
      </rPr>
      <t>（14:00～15:30）</t>
    </r>
    <rPh sb="0" eb="5">
      <t>ジュウギョウインコヨウ</t>
    </rPh>
    <rPh sb="6" eb="9">
      <t>ジョセイキン</t>
    </rPh>
    <rPh sb="9" eb="11">
      <t>カツヨウ</t>
    </rPh>
    <phoneticPr fontId="31"/>
  </si>
  <si>
    <r>
      <t>WordPress入門　　　</t>
    </r>
    <r>
      <rPr>
        <sz val="10"/>
        <color rgb="FFFF0000"/>
        <rFont val="Meiryo UI"/>
        <family val="3"/>
        <charset val="128"/>
      </rPr>
      <t>（13:30～15:30）</t>
    </r>
    <rPh sb="9" eb="11">
      <t>ニュウモン</t>
    </rPh>
    <phoneticPr fontId="31"/>
  </si>
  <si>
    <r>
      <t>自社の魅力を伝えよう!！チラシ作成セミナー　　　　</t>
    </r>
    <r>
      <rPr>
        <sz val="10"/>
        <color rgb="FFFF0000"/>
        <rFont val="Meiryo UI"/>
        <family val="3"/>
        <charset val="128"/>
      </rPr>
      <t>（13:30～15:30）</t>
    </r>
    <rPh sb="0" eb="2">
      <t>ジシャ</t>
    </rPh>
    <rPh sb="3" eb="5">
      <t>ミリョク</t>
    </rPh>
    <rPh sb="6" eb="7">
      <t>ツタ</t>
    </rPh>
    <rPh sb="15" eb="17">
      <t>サクセイ</t>
    </rPh>
    <phoneticPr fontId="31"/>
  </si>
  <si>
    <r>
      <t>スマホ写真撮影入門</t>
    </r>
    <r>
      <rPr>
        <sz val="10"/>
        <color rgb="FFFF0000"/>
        <rFont val="Meiryo UI"/>
        <family val="3"/>
        <charset val="128"/>
      </rPr>
      <t>（13:30～15:30）</t>
    </r>
    <phoneticPr fontId="31"/>
  </si>
  <si>
    <r>
      <t>スマホ写真撮影入門</t>
    </r>
    <r>
      <rPr>
        <sz val="10"/>
        <color rgb="FFFF0000"/>
        <rFont val="Meiryo UI"/>
        <family val="3"/>
        <charset val="128"/>
      </rPr>
      <t>（10:00～12:00）</t>
    </r>
    <phoneticPr fontId="31"/>
  </si>
  <si>
    <r>
      <t>スマホ写真撮影入門</t>
    </r>
    <r>
      <rPr>
        <sz val="10"/>
        <color rgb="FFFF0000"/>
        <rFont val="Meiryo UI"/>
        <family val="3"/>
        <charset val="128"/>
      </rPr>
      <t>（10:00～12:00）⇒中止</t>
    </r>
    <rPh sb="3" eb="5">
      <t>シャシン</t>
    </rPh>
    <rPh sb="5" eb="9">
      <t>サツエイニュウモン</t>
    </rPh>
    <rPh sb="23" eb="25">
      <t>チュウシ</t>
    </rPh>
    <phoneticPr fontId="31"/>
  </si>
  <si>
    <r>
      <t>ネット通販セミナー　　</t>
    </r>
    <r>
      <rPr>
        <sz val="10"/>
        <color rgb="FFFF0000"/>
        <rFont val="Meiryo UI"/>
        <family val="3"/>
        <charset val="128"/>
      </rPr>
      <t>（13:30～15:30）</t>
    </r>
    <rPh sb="3" eb="5">
      <t>ツウハン</t>
    </rPh>
    <phoneticPr fontId="31"/>
  </si>
  <si>
    <r>
      <t>スマホ動画基本セミナー</t>
    </r>
    <r>
      <rPr>
        <sz val="10"/>
        <color rgb="FFFF0000"/>
        <rFont val="Meiryo UI"/>
        <family val="3"/>
        <charset val="128"/>
      </rPr>
      <t>（10:00～12:00)</t>
    </r>
    <rPh sb="3" eb="7">
      <t>ドウガキホン</t>
    </rPh>
    <phoneticPr fontId="31"/>
  </si>
  <si>
    <r>
      <t>ビジネスを成功に導く戦略の立て方</t>
    </r>
    <r>
      <rPr>
        <sz val="10"/>
        <color rgb="FFFF0000"/>
        <rFont val="Meiryo UI"/>
        <family val="3"/>
        <charset val="128"/>
      </rPr>
      <t>（13:00～16:00）</t>
    </r>
    <rPh sb="5" eb="7">
      <t>セイコウ</t>
    </rPh>
    <rPh sb="8" eb="9">
      <t>ミチビ</t>
    </rPh>
    <rPh sb="10" eb="12">
      <t>センリャク</t>
    </rPh>
    <rPh sb="13" eb="14">
      <t>タ</t>
    </rPh>
    <rPh sb="15" eb="16">
      <t>カタ</t>
    </rPh>
    <phoneticPr fontId="31"/>
  </si>
  <si>
    <r>
      <t>人材採用＆定着セミナー</t>
    </r>
    <r>
      <rPr>
        <sz val="10"/>
        <color rgb="FFFF0000"/>
        <rFont val="Meiryo UI"/>
        <family val="3"/>
        <charset val="128"/>
      </rPr>
      <t>（14:00～15:30）</t>
    </r>
    <rPh sb="0" eb="4">
      <t>ジンザイサイヨウ</t>
    </rPh>
    <rPh sb="5" eb="7">
      <t>テイチャク</t>
    </rPh>
    <phoneticPr fontId="31"/>
  </si>
  <si>
    <r>
      <t>原価計算セミナー</t>
    </r>
    <r>
      <rPr>
        <sz val="10"/>
        <rFont val="Meiryo UI"/>
        <family val="3"/>
        <charset val="128"/>
      </rPr>
      <t>（13:30～15:30）</t>
    </r>
    <r>
      <rPr>
        <sz val="10"/>
        <color rgb="FFFF0000"/>
        <rFont val="Meiryo UI"/>
        <family val="3"/>
        <charset val="128"/>
      </rPr>
      <t>終了</t>
    </r>
    <rPh sb="21" eb="23">
      <t>シュウリョウ</t>
    </rPh>
    <phoneticPr fontId="31"/>
  </si>
  <si>
    <r>
      <t>製造業の新規事業開発とデザイン経営セミナー　　　　　　（13:30～15:30）</t>
    </r>
    <r>
      <rPr>
        <sz val="9"/>
        <color rgb="FFFF0000"/>
        <rFont val="Meiryo UI"/>
        <family val="3"/>
        <charset val="128"/>
      </rPr>
      <t>終了</t>
    </r>
    <rPh sb="0" eb="3">
      <t>セイゾウギョウ</t>
    </rPh>
    <rPh sb="4" eb="8">
      <t>シンキジギョウ</t>
    </rPh>
    <rPh sb="8" eb="10">
      <t>カイハツ</t>
    </rPh>
    <rPh sb="15" eb="17">
      <t>ケイエイ</t>
    </rPh>
    <rPh sb="40" eb="42">
      <t>シュウリョウ</t>
    </rPh>
    <phoneticPr fontId="31"/>
  </si>
  <si>
    <r>
      <t>コンセプトの作り方＆差別化の方法（13:30～15:30）</t>
    </r>
    <r>
      <rPr>
        <sz val="10"/>
        <color rgb="FFFF0000"/>
        <rFont val="Meiryo UI"/>
        <family val="3"/>
        <charset val="128"/>
      </rPr>
      <t>終了</t>
    </r>
    <rPh sb="6" eb="7">
      <t>ツク</t>
    </rPh>
    <rPh sb="8" eb="9">
      <t>カタ</t>
    </rPh>
    <rPh sb="10" eb="13">
      <t>サベツカ</t>
    </rPh>
    <rPh sb="14" eb="16">
      <t>ホウホウ</t>
    </rPh>
    <rPh sb="29" eb="31">
      <t>シュウリョウ</t>
    </rPh>
    <phoneticPr fontId="31"/>
  </si>
  <si>
    <r>
      <t>経営実践サロン（14:00～16:00）</t>
    </r>
    <r>
      <rPr>
        <sz val="10"/>
        <color rgb="FFFF0000"/>
        <rFont val="Meiryo UI"/>
        <family val="3"/>
        <charset val="128"/>
      </rPr>
      <t>終了</t>
    </r>
    <rPh sb="0" eb="4">
      <t>ケイエイジッセン</t>
    </rPh>
    <rPh sb="20" eb="22">
      <t>シュウリョウ</t>
    </rPh>
    <phoneticPr fontId="31"/>
  </si>
  <si>
    <r>
      <t>スマホ写真撮影入門（10:00～12:00）</t>
    </r>
    <r>
      <rPr>
        <sz val="10"/>
        <color rgb="FFFF0000"/>
        <rFont val="Meiryo UI"/>
        <family val="3"/>
        <charset val="128"/>
      </rPr>
      <t>終了</t>
    </r>
    <rPh sb="3" eb="5">
      <t>シャシン</t>
    </rPh>
    <rPh sb="5" eb="9">
      <t>サツエイニュウモン</t>
    </rPh>
    <rPh sb="22" eb="24">
      <t>シュウリョウ</t>
    </rPh>
    <phoneticPr fontId="31"/>
  </si>
  <si>
    <r>
      <t>売れる商品企画・サービス企画入門</t>
    </r>
    <r>
      <rPr>
        <sz val="10"/>
        <color rgb="FFFF0000"/>
        <rFont val="Meiryo UI"/>
        <family val="3"/>
        <charset val="128"/>
      </rPr>
      <t>10:00～12:00</t>
    </r>
    <rPh sb="0" eb="1">
      <t>ウ</t>
    </rPh>
    <rPh sb="3" eb="5">
      <t>ショウヒン</t>
    </rPh>
    <rPh sb="5" eb="7">
      <t>キカク</t>
    </rPh>
    <rPh sb="12" eb="14">
      <t>キカク</t>
    </rPh>
    <rPh sb="14" eb="16">
      <t>ニュウモン</t>
    </rPh>
    <phoneticPr fontId="31"/>
  </si>
  <si>
    <r>
      <t>農産加工品製造業のはじめ方</t>
    </r>
    <r>
      <rPr>
        <sz val="10"/>
        <color rgb="FFFF0000"/>
        <rFont val="Meiryo UI"/>
        <family val="3"/>
        <charset val="128"/>
      </rPr>
      <t>13:30～15:30</t>
    </r>
    <rPh sb="0" eb="5">
      <t>ノウサンカコウヒン</t>
    </rPh>
    <rPh sb="5" eb="8">
      <t>セイゾウギョウ</t>
    </rPh>
    <rPh sb="12" eb="13">
      <t>カタ</t>
    </rPh>
    <phoneticPr fontId="31"/>
  </si>
  <si>
    <r>
      <t>ブランディングの第一歩セミナー</t>
    </r>
    <r>
      <rPr>
        <sz val="10"/>
        <color rgb="FFFF0000"/>
        <rFont val="Meiryo UI"/>
        <family val="3"/>
        <charset val="128"/>
      </rPr>
      <t>10:00～12:00</t>
    </r>
    <rPh sb="8" eb="9">
      <t>ダイ</t>
    </rPh>
    <rPh sb="9" eb="11">
      <t>イッポ</t>
    </rPh>
    <phoneticPr fontId="31"/>
  </si>
  <si>
    <r>
      <t>・回し続けるPDCAのコツ</t>
    </r>
    <r>
      <rPr>
        <sz val="9.5"/>
        <color rgb="FFFF0000"/>
        <rFont val="Meiryo UI"/>
        <family val="3"/>
        <charset val="128"/>
      </rPr>
      <t>9:30～11:00</t>
    </r>
    <r>
      <rPr>
        <sz val="9.5"/>
        <color theme="1" tint="0.24994659260841701"/>
        <rFont val="Meiryo UI"/>
        <family val="3"/>
        <charset val="128"/>
      </rPr>
      <t>　　　　　　　　・ビジネスを成功に導く計画の立て方</t>
    </r>
    <r>
      <rPr>
        <sz val="9.5"/>
        <color rgb="FFFF0000"/>
        <rFont val="Meiryo UI"/>
        <family val="3"/>
        <charset val="128"/>
      </rPr>
      <t>13:30～16:30</t>
    </r>
    <rPh sb="1" eb="2">
      <t>マワ</t>
    </rPh>
    <rPh sb="3" eb="4">
      <t>ツヅ</t>
    </rPh>
    <rPh sb="37" eb="39">
      <t>セイコウ</t>
    </rPh>
    <rPh sb="40" eb="41">
      <t>ミチビ</t>
    </rPh>
    <rPh sb="42" eb="44">
      <t>ケイカク</t>
    </rPh>
    <rPh sb="45" eb="46">
      <t>タ</t>
    </rPh>
    <rPh sb="47" eb="48">
      <t>カタ</t>
    </rPh>
    <phoneticPr fontId="31"/>
  </si>
  <si>
    <r>
      <t>ショート動画活用セミナー</t>
    </r>
    <r>
      <rPr>
        <sz val="10"/>
        <color rgb="FFFF0000"/>
        <rFont val="Meiryo UI"/>
        <family val="3"/>
        <charset val="128"/>
      </rPr>
      <t>13:30～15:30</t>
    </r>
    <rPh sb="4" eb="8">
      <t>ドウガカツヨウ</t>
    </rPh>
    <phoneticPr fontId="31"/>
  </si>
  <si>
    <r>
      <t>売上アップのための基本セミナー</t>
    </r>
    <r>
      <rPr>
        <sz val="10"/>
        <color rgb="FFFF0000"/>
        <rFont val="Meiryo UI"/>
        <family val="3"/>
        <charset val="128"/>
      </rPr>
      <t>13:30～15:30</t>
    </r>
    <rPh sb="0" eb="2">
      <t>ウリアゲ</t>
    </rPh>
    <rPh sb="9" eb="11">
      <t>キホン</t>
    </rPh>
    <phoneticPr fontId="31"/>
  </si>
  <si>
    <r>
      <t>売上アップのための基本セミナー</t>
    </r>
    <r>
      <rPr>
        <sz val="10"/>
        <color rgb="FFFF0000"/>
        <rFont val="Meiryo UI"/>
        <family val="3"/>
        <charset val="128"/>
      </rPr>
      <t>13:30～15:30</t>
    </r>
    <phoneticPr fontId="31"/>
  </si>
  <si>
    <r>
      <t>製造業必見!!デザイン経営セミナー</t>
    </r>
    <r>
      <rPr>
        <sz val="10"/>
        <color rgb="FFFF0000"/>
        <rFont val="Meiryo UI"/>
        <family val="3"/>
        <charset val="128"/>
      </rPr>
      <t>10:00～12:00</t>
    </r>
    <rPh sb="0" eb="3">
      <t>セイゾウギョウ</t>
    </rPh>
    <rPh sb="3" eb="5">
      <t>ヒッケン</t>
    </rPh>
    <rPh sb="11" eb="13">
      <t>ケイエイ</t>
    </rPh>
    <phoneticPr fontId="31"/>
  </si>
  <si>
    <r>
      <t>・</t>
    </r>
    <r>
      <rPr>
        <sz val="9"/>
        <color theme="1" tint="0.24994659260841701"/>
        <rFont val="Meiryo UI"/>
        <family val="3"/>
        <charset val="128"/>
      </rPr>
      <t>銀行融資＆補助金活用</t>
    </r>
    <r>
      <rPr>
        <sz val="9"/>
        <color rgb="FFFF0000"/>
        <rFont val="Meiryo UI"/>
        <family val="3"/>
        <charset val="128"/>
      </rPr>
      <t>10:00～11:30</t>
    </r>
    <r>
      <rPr>
        <sz val="10"/>
        <color rgb="FFFF0000"/>
        <rFont val="Meiryo UI"/>
        <family val="3"/>
        <charset val="128"/>
      </rPr>
      <t>　　　　　　　　　</t>
    </r>
    <r>
      <rPr>
        <sz val="10"/>
        <rFont val="Meiryo UI"/>
        <family val="3"/>
        <charset val="128"/>
      </rPr>
      <t>・製造業の販路開拓　　　</t>
    </r>
    <r>
      <rPr>
        <sz val="10"/>
        <color rgb="FFFF0000"/>
        <rFont val="Meiryo UI"/>
        <family val="3"/>
        <charset val="128"/>
      </rPr>
      <t>13:30～15:30</t>
    </r>
    <rPh sb="1" eb="5">
      <t>ギンコウユウシ</t>
    </rPh>
    <rPh sb="6" eb="9">
      <t>ホジョキン</t>
    </rPh>
    <rPh sb="9" eb="11">
      <t>カツヨウ</t>
    </rPh>
    <rPh sb="32" eb="35">
      <t>セイゾウギョウ</t>
    </rPh>
    <rPh sb="36" eb="40">
      <t>ハンロカイタク</t>
    </rPh>
    <phoneticPr fontId="31"/>
  </si>
  <si>
    <r>
      <t>ブレイン・ストーミング法入門</t>
    </r>
    <r>
      <rPr>
        <sz val="10"/>
        <color rgb="FFFF0000"/>
        <rFont val="Meiryo UI"/>
        <family val="3"/>
        <charset val="128"/>
      </rPr>
      <t>13:30～15:30</t>
    </r>
    <rPh sb="11" eb="12">
      <t>ホウ</t>
    </rPh>
    <rPh sb="12" eb="14">
      <t>ニュウモン</t>
    </rPh>
    <phoneticPr fontId="31"/>
  </si>
  <si>
    <r>
      <t xml:space="preserve">ネット通販セミナー        </t>
    </r>
    <r>
      <rPr>
        <sz val="10"/>
        <color rgb="FFFF0000"/>
        <rFont val="Meiryo UI"/>
        <family val="3"/>
        <charset val="128"/>
      </rPr>
      <t>13:30～15:30</t>
    </r>
    <rPh sb="3" eb="5">
      <t>ツウハン</t>
    </rPh>
    <phoneticPr fontId="31"/>
  </si>
  <si>
    <r>
      <t>・製造業の現場改善セミナー　　　　</t>
    </r>
    <r>
      <rPr>
        <sz val="9"/>
        <color rgb="FFFF0000"/>
        <rFont val="Meiryo UI"/>
        <family val="3"/>
        <charset val="128"/>
      </rPr>
      <t>10:00～12:00　　　　　　　　　　</t>
    </r>
    <r>
      <rPr>
        <sz val="9"/>
        <rFont val="Meiryo UI"/>
        <family val="3"/>
        <charset val="128"/>
      </rPr>
      <t>・事業計画の第一歩セミナー</t>
    </r>
    <r>
      <rPr>
        <sz val="9"/>
        <color rgb="FFFF0000"/>
        <rFont val="Meiryo UI"/>
        <family val="3"/>
        <charset val="128"/>
      </rPr>
      <t xml:space="preserve">14:00～15:30       </t>
    </r>
    <rPh sb="1" eb="4">
      <t>セイゾウギョウ</t>
    </rPh>
    <rPh sb="5" eb="7">
      <t>ゲンバ</t>
    </rPh>
    <rPh sb="7" eb="9">
      <t>カイゼン</t>
    </rPh>
    <phoneticPr fontId="31"/>
  </si>
  <si>
    <r>
      <t xml:space="preserve">チラシ作成セミナー                  </t>
    </r>
    <r>
      <rPr>
        <sz val="10"/>
        <color rgb="FFFF0000"/>
        <rFont val="Meiryo UI"/>
        <family val="3"/>
        <charset val="128"/>
      </rPr>
      <t>13:30～15:30</t>
    </r>
    <rPh sb="3" eb="5">
      <t>サクセイ</t>
    </rPh>
    <phoneticPr fontId="31"/>
  </si>
  <si>
    <r>
      <t>売上アップのための基本セミナー</t>
    </r>
    <r>
      <rPr>
        <sz val="9"/>
        <color rgb="FFFF0000"/>
        <rFont val="Meiryo UI"/>
        <family val="3"/>
        <charset val="128"/>
      </rPr>
      <t>13:30～15:30</t>
    </r>
    <phoneticPr fontId="31"/>
  </si>
  <si>
    <r>
      <t>スマホ動画基本セミナー</t>
    </r>
    <r>
      <rPr>
        <sz val="10"/>
        <color rgb="FFFF0000"/>
        <rFont val="Meiryo UI"/>
        <family val="3"/>
        <charset val="128"/>
      </rPr>
      <t>10:00～12:00</t>
    </r>
    <rPh sb="3" eb="7">
      <t>ドウガキホン</t>
    </rPh>
    <phoneticPr fontId="31"/>
  </si>
  <si>
    <r>
      <t xml:space="preserve">AIで変わる！プレゼン資料作成術 </t>
    </r>
    <r>
      <rPr>
        <sz val="10"/>
        <color rgb="FFFF0000"/>
        <rFont val="Meiryo UI"/>
        <family val="3"/>
        <charset val="128"/>
      </rPr>
      <t>13:30～15:30</t>
    </r>
    <rPh sb="3" eb="4">
      <t>カ</t>
    </rPh>
    <rPh sb="11" eb="16">
      <t>シリョウサクセイジュツ</t>
    </rPh>
    <phoneticPr fontId="31"/>
  </si>
  <si>
    <r>
      <t>ビジネスを成功に導く計画の　　立て方</t>
    </r>
    <r>
      <rPr>
        <sz val="9"/>
        <color rgb="FFFF0000"/>
        <rFont val="Meiryo UI"/>
        <family val="3"/>
        <charset val="128"/>
      </rPr>
      <t>13:30～15:30</t>
    </r>
    <rPh sb="5" eb="7">
      <t>セイコウ</t>
    </rPh>
    <phoneticPr fontId="3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</si>
</sst>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"/>
  </numFmts>
  <fonts count="40" x14ac:knownFonts="1">
    <font>
      <sz val="11"/>
      <color theme="1" tint="0.24994659260841701"/>
      <name val="Meiryo UI"/>
      <family val="2"/>
      <charset val="128"/>
    </font>
    <font>
      <sz val="8"/>
      <name val="Arial"/>
      <family val="2"/>
    </font>
    <font>
      <sz val="11"/>
      <color theme="1"/>
      <name val="Meiryo UI"/>
      <family val="2"/>
      <charset val="128"/>
    </font>
    <font>
      <sz val="11"/>
      <color indexed="63"/>
      <name val="Meiryo UI"/>
      <family val="2"/>
      <charset val="128"/>
    </font>
    <font>
      <b/>
      <sz val="11"/>
      <color theme="0"/>
      <name val="Meiryo UI"/>
      <family val="2"/>
      <charset val="128"/>
    </font>
    <font>
      <sz val="11"/>
      <color theme="0"/>
      <name val="Meiryo UI"/>
      <family val="2"/>
      <charset val="128"/>
    </font>
    <font>
      <b/>
      <sz val="14"/>
      <color theme="0"/>
      <name val="Meiryo UI"/>
      <family val="2"/>
      <charset val="128"/>
    </font>
    <font>
      <sz val="11"/>
      <color rgb="FF9C0006"/>
      <name val="Meiryo UI"/>
      <family val="2"/>
      <charset val="128"/>
    </font>
    <font>
      <b/>
      <sz val="11"/>
      <color rgb="FFFA7D00"/>
      <name val="Meiryo UI"/>
      <family val="2"/>
      <charset val="128"/>
    </font>
    <font>
      <sz val="11"/>
      <color theme="1" tint="0.34998626667073579"/>
      <name val="Meiryo UI"/>
      <family val="2"/>
      <charset val="128"/>
    </font>
    <font>
      <i/>
      <sz val="11"/>
      <color rgb="FF7F7F7F"/>
      <name val="Meiryo UI"/>
      <family val="2"/>
      <charset val="128"/>
    </font>
    <font>
      <sz val="11"/>
      <color rgb="FF006100"/>
      <name val="Meiryo UI"/>
      <family val="2"/>
      <charset val="128"/>
    </font>
    <font>
      <sz val="11"/>
      <color theme="4" tint="-0.24994659260841701"/>
      <name val="Meiryo UI"/>
      <family val="2"/>
      <charset val="128"/>
    </font>
    <font>
      <sz val="11"/>
      <color theme="1" tint="0.24994659260841701"/>
      <name val="Meiryo UI"/>
      <family val="2"/>
      <charset val="128"/>
    </font>
    <font>
      <b/>
      <sz val="11"/>
      <color theme="1" tint="0.34998626667073579"/>
      <name val="Meiryo UI"/>
      <family val="2"/>
      <charset val="128"/>
    </font>
    <font>
      <sz val="11"/>
      <color rgb="FF3F3F76"/>
      <name val="Meiryo UI"/>
      <family val="2"/>
      <charset val="128"/>
    </font>
    <font>
      <sz val="11"/>
      <color rgb="FFFA7D00"/>
      <name val="Meiryo UI"/>
      <family val="2"/>
      <charset val="128"/>
    </font>
    <font>
      <sz val="11"/>
      <color rgb="FF9C5700"/>
      <name val="Meiryo UI"/>
      <family val="2"/>
      <charset val="128"/>
    </font>
    <font>
      <b/>
      <sz val="11"/>
      <color rgb="FF3F3F3F"/>
      <name val="Meiryo UI"/>
      <family val="2"/>
      <charset val="128"/>
    </font>
    <font>
      <sz val="35"/>
      <color theme="4"/>
      <name val="Meiryo UI"/>
      <family val="2"/>
      <charset val="128"/>
    </font>
    <font>
      <b/>
      <sz val="11"/>
      <color theme="1"/>
      <name val="Meiryo UI"/>
      <family val="2"/>
      <charset val="128"/>
    </font>
    <font>
      <sz val="11"/>
      <color rgb="FFFF0000"/>
      <name val="Meiryo UI"/>
      <family val="2"/>
      <charset val="128"/>
    </font>
    <font>
      <sz val="11"/>
      <name val="Meiryo UI"/>
      <family val="2"/>
      <charset val="128"/>
    </font>
    <font>
      <sz val="12"/>
      <color theme="4" tint="-0.24994659260841701"/>
      <name val="Meiryo UI"/>
      <family val="2"/>
      <charset val="128"/>
    </font>
    <font>
      <sz val="11"/>
      <color theme="1" tint="0.24994659260841701"/>
      <name val="Meiryo UI"/>
      <family val="3"/>
      <charset val="128"/>
    </font>
    <font>
      <sz val="35"/>
      <color theme="4"/>
      <name val="Meiryo UI"/>
      <family val="3"/>
      <charset val="128"/>
    </font>
    <font>
      <sz val="11"/>
      <color theme="4" tint="-0.24994659260841701"/>
      <name val="Meiryo UI"/>
      <family val="3"/>
      <charset val="128"/>
    </font>
    <font>
      <sz val="10"/>
      <name val="Meiryo UI"/>
      <family val="3"/>
      <charset val="128"/>
    </font>
    <font>
      <sz val="12"/>
      <color theme="4" tint="-0.24994659260841701"/>
      <name val="Meiryo UI"/>
      <family val="3"/>
      <charset val="128"/>
    </font>
    <font>
      <sz val="11"/>
      <color theme="1" tint="0.34998626667073579"/>
      <name val="Meiryo UI"/>
      <family val="3"/>
      <charset val="128"/>
    </font>
    <font>
      <b/>
      <sz val="11"/>
      <color theme="1" tint="0.34998626667073579"/>
      <name val="Meiryo UI"/>
      <family val="3"/>
      <charset val="128"/>
    </font>
    <font>
      <sz val="6"/>
      <name val="Meiryo UI"/>
      <family val="2"/>
      <charset val="128"/>
    </font>
    <font>
      <sz val="10"/>
      <color theme="1" tint="0.24994659260841701"/>
      <name val="Meiryo UI"/>
      <family val="3"/>
      <charset val="128"/>
    </font>
    <font>
      <sz val="10"/>
      <color rgb="FFFF0000"/>
      <name val="Meiryo UI"/>
      <family val="3"/>
      <charset val="128"/>
    </font>
    <font>
      <sz val="9"/>
      <color theme="1" tint="0.24994659260841701"/>
      <name val="Meiryo UI"/>
      <family val="3"/>
      <charset val="128"/>
    </font>
    <font>
      <sz val="9"/>
      <color rgb="FFFF0000"/>
      <name val="Meiryo UI"/>
      <family val="3"/>
      <charset val="128"/>
    </font>
    <font>
      <sz val="9"/>
      <name val="Meiryo UI"/>
      <family val="3"/>
      <charset val="128"/>
    </font>
    <font>
      <sz val="9.5"/>
      <color theme="1" tint="0.24994659260841701"/>
      <name val="Meiryo UI"/>
      <family val="3"/>
      <charset val="128"/>
    </font>
    <font>
      <sz val="9.5"/>
      <color rgb="FFFF0000"/>
      <name val="Meiryo UI"/>
      <family val="3"/>
      <charset val="128"/>
    </font>
    <font>
      <sz val="10"/>
      <color theme="1" tint="0.34998626667073579"/>
      <name val="Meiryo UI"/>
      <family val="3"/>
      <charset val="12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>
      <alignment vertical="top"/>
    </xf>
    <xf numFmtId="0" fontId="3" fillId="3" borderId="0" applyNumberFormat="0" applyBorder="0" applyAlignment="0" applyProtection="0"/>
    <xf numFmtId="0" fontId="12" fillId="0" borderId="3" applyNumberFormat="0" applyFill="0" applyProtection="0">
      <alignment horizontal="left" vertical="center" indent="1"/>
    </xf>
    <xf numFmtId="0" fontId="4" fillId="4" borderId="1" applyNumberFormat="0" applyAlignment="0" applyProtection="0"/>
    <xf numFmtId="0" fontId="6" fillId="5" borderId="2" applyNumberFormat="0" applyProtection="0">
      <alignment vertical="center"/>
    </xf>
    <xf numFmtId="0" fontId="19" fillId="0" borderId="0" applyFill="0" applyBorder="0" applyProtection="0">
      <alignment vertical="center"/>
    </xf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6" borderId="0" applyBorder="0" applyProtection="0">
      <alignment horizontal="left" vertical="top" wrapText="1" indent="1"/>
    </xf>
    <xf numFmtId="178" fontId="9" fillId="0" borderId="0">
      <alignment horizontal="left" indent="1"/>
    </xf>
    <xf numFmtId="0" fontId="22" fillId="6" borderId="0" applyNumberFormat="0" applyFont="0" applyBorder="0" applyAlignment="0">
      <alignment horizontal="left" vertical="center" indent="1"/>
    </xf>
    <xf numFmtId="0" fontId="23" fillId="0" borderId="0">
      <alignment horizontal="left" indent="1"/>
    </xf>
    <xf numFmtId="0" fontId="12" fillId="0" borderId="0" applyFill="0" applyProtection="0"/>
    <xf numFmtId="0" fontId="13" fillId="0" borderId="0" applyFill="0" applyProtection="0"/>
    <xf numFmtId="0" fontId="11" fillId="7" borderId="0" applyNumberFormat="0" applyBorder="0" applyAlignment="0" applyProtection="0"/>
    <xf numFmtId="0" fontId="7" fillId="8" borderId="0" applyNumberFormat="0" applyBorder="0" applyAlignment="0" applyProtection="0"/>
    <xf numFmtId="0" fontId="17" fillId="9" borderId="0" applyNumberFormat="0" applyBorder="0" applyAlignment="0" applyProtection="0"/>
    <xf numFmtId="0" fontId="15" fillId="10" borderId="4" applyNumberFormat="0" applyAlignment="0" applyProtection="0"/>
    <xf numFmtId="0" fontId="18" fillId="11" borderId="5" applyNumberFormat="0" applyAlignment="0" applyProtection="0"/>
    <xf numFmtId="0" fontId="8" fillId="11" borderId="4" applyNumberFormat="0" applyAlignment="0" applyProtection="0"/>
    <xf numFmtId="0" fontId="16" fillId="0" borderId="6" applyNumberFormat="0" applyFill="0" applyAlignment="0" applyProtection="0"/>
    <xf numFmtId="0" fontId="4" fillId="12" borderId="7" applyNumberFormat="0" applyAlignment="0" applyProtection="0"/>
    <xf numFmtId="0" fontId="21" fillId="0" borderId="0" applyNumberFormat="0" applyFill="0" applyBorder="0" applyAlignment="0" applyProtection="0"/>
    <xf numFmtId="0" fontId="13" fillId="13" borderId="8" applyNumberFormat="0" applyFont="0" applyAlignment="0" applyProtection="0"/>
    <xf numFmtId="0" fontId="10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5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</cellStyleXfs>
  <cellXfs count="41">
    <xf numFmtId="0" fontId="0" fillId="0" borderId="0" xfId="0">
      <alignment vertical="top"/>
    </xf>
    <xf numFmtId="0" fontId="24" fillId="0" borderId="0" xfId="0" applyFont="1">
      <alignment vertical="top"/>
    </xf>
    <xf numFmtId="0" fontId="26" fillId="2" borderId="0" xfId="2" applyFont="1" applyFill="1" applyBorder="1" applyAlignment="1">
      <alignment vertical="center"/>
    </xf>
    <xf numFmtId="0" fontId="25" fillId="2" borderId="0" xfId="5" applyFont="1" applyFill="1" applyAlignment="1">
      <alignment horizontal="left" vertical="center"/>
    </xf>
    <xf numFmtId="0" fontId="24" fillId="2" borderId="0" xfId="0" applyFont="1" applyFill="1">
      <alignment vertical="top"/>
    </xf>
    <xf numFmtId="0" fontId="26" fillId="0" borderId="3" xfId="2" applyFont="1" applyFill="1">
      <alignment horizontal="left" vertical="center" indent="1"/>
    </xf>
    <xf numFmtId="0" fontId="27" fillId="0" borderId="0" xfId="0" applyFont="1">
      <alignment vertical="top"/>
    </xf>
    <xf numFmtId="0" fontId="24" fillId="0" borderId="0" xfId="16" applyFont="1"/>
    <xf numFmtId="0" fontId="28" fillId="0" borderId="0" xfId="14" applyFont="1">
      <alignment horizontal="left" indent="1"/>
    </xf>
    <xf numFmtId="0" fontId="24" fillId="0" borderId="0" xfId="0" applyFont="1" applyAlignment="1">
      <alignment horizontal="left" indent="1"/>
    </xf>
    <xf numFmtId="14" fontId="24" fillId="0" borderId="0" xfId="0" applyNumberFormat="1" applyFont="1">
      <alignment vertical="top"/>
    </xf>
    <xf numFmtId="0" fontId="24" fillId="6" borderId="0" xfId="13" applyFont="1" applyAlignment="1">
      <alignment vertical="top"/>
    </xf>
    <xf numFmtId="0" fontId="24" fillId="2" borderId="0" xfId="0" applyFont="1" applyFill="1" applyAlignment="1">
      <alignment horizontal="right"/>
    </xf>
    <xf numFmtId="0" fontId="25" fillId="0" borderId="0" xfId="5" applyFont="1" applyFill="1" applyBorder="1" applyAlignment="1">
      <alignment horizontal="right" vertical="center"/>
    </xf>
    <xf numFmtId="178" fontId="29" fillId="0" borderId="0" xfId="12" applyFont="1">
      <alignment horizontal="left" indent="1"/>
    </xf>
    <xf numFmtId="178" fontId="29" fillId="6" borderId="0" xfId="13" applyNumberFormat="1" applyFont="1" applyAlignment="1">
      <alignment horizontal="left" wrapText="1" indent="1"/>
    </xf>
    <xf numFmtId="178" fontId="29" fillId="6" borderId="0" xfId="13" applyNumberFormat="1" applyFont="1" applyAlignment="1">
      <alignment horizontal="left" indent="1"/>
    </xf>
    <xf numFmtId="178" fontId="29" fillId="0" borderId="10" xfId="12" applyFont="1" applyBorder="1">
      <alignment horizontal="left" indent="1"/>
    </xf>
    <xf numFmtId="0" fontId="32" fillId="0" borderId="11" xfId="0" applyFont="1" applyBorder="1" applyAlignment="1">
      <alignment vertical="top" wrapText="1"/>
    </xf>
    <xf numFmtId="178" fontId="29" fillId="0" borderId="10" xfId="13" applyNumberFormat="1" applyFont="1" applyFill="1" applyBorder="1" applyAlignment="1">
      <alignment horizontal="left" indent="1"/>
    </xf>
    <xf numFmtId="0" fontId="32" fillId="0" borderId="11" xfId="13" applyFont="1" applyFill="1" applyBorder="1" applyAlignment="1">
      <alignment vertical="top" wrapText="1"/>
    </xf>
    <xf numFmtId="178" fontId="29" fillId="6" borderId="10" xfId="13" applyNumberFormat="1" applyFont="1" applyBorder="1" applyAlignment="1">
      <alignment horizontal="left" indent="1"/>
    </xf>
    <xf numFmtId="0" fontId="32" fillId="6" borderId="11" xfId="13" applyFont="1" applyBorder="1" applyAlignment="1">
      <alignment vertical="top" wrapText="1"/>
    </xf>
    <xf numFmtId="0" fontId="26" fillId="0" borderId="0" xfId="2" applyFont="1" applyFill="1" applyBorder="1">
      <alignment horizontal="left" vertical="center" indent="1"/>
    </xf>
    <xf numFmtId="0" fontId="32" fillId="6" borderId="11" xfId="0" applyFont="1" applyFill="1" applyBorder="1" applyAlignment="1">
      <alignment vertical="top" wrapText="1"/>
    </xf>
    <xf numFmtId="0" fontId="32" fillId="0" borderId="0" xfId="0" applyFont="1" applyAlignment="1">
      <alignment vertical="top" wrapText="1"/>
    </xf>
    <xf numFmtId="0" fontId="32" fillId="0" borderId="12" xfId="0" applyFont="1" applyBorder="1" applyAlignment="1">
      <alignment vertical="top" wrapText="1"/>
    </xf>
    <xf numFmtId="0" fontId="34" fillId="0" borderId="11" xfId="0" applyFont="1" applyBorder="1" applyAlignment="1">
      <alignment vertical="top" wrapText="1"/>
    </xf>
    <xf numFmtId="0" fontId="32" fillId="6" borderId="12" xfId="0" applyFont="1" applyFill="1" applyBorder="1" applyAlignment="1">
      <alignment vertical="top" wrapText="1"/>
    </xf>
    <xf numFmtId="0" fontId="36" fillId="6" borderId="11" xfId="13" applyFont="1" applyBorder="1" applyAlignment="1">
      <alignment vertical="top" wrapText="1"/>
    </xf>
    <xf numFmtId="0" fontId="27" fillId="6" borderId="11" xfId="13" applyFont="1" applyBorder="1" applyAlignment="1">
      <alignment vertical="top" wrapText="1"/>
    </xf>
    <xf numFmtId="0" fontId="27" fillId="0" borderId="11" xfId="0" applyFont="1" applyBorder="1" applyAlignment="1">
      <alignment vertical="top" wrapText="1"/>
    </xf>
    <xf numFmtId="0" fontId="27" fillId="6" borderId="11" xfId="0" applyFont="1" applyFill="1" applyBorder="1" applyAlignment="1">
      <alignment vertical="top" wrapText="1"/>
    </xf>
    <xf numFmtId="0" fontId="37" fillId="6" borderId="11" xfId="13" applyFont="1" applyBorder="1" applyAlignment="1">
      <alignment vertical="top" wrapText="1"/>
    </xf>
    <xf numFmtId="178" fontId="39" fillId="0" borderId="10" xfId="12" applyFont="1" applyBorder="1">
      <alignment horizontal="left" indent="1"/>
    </xf>
    <xf numFmtId="0" fontId="30" fillId="6" borderId="0" xfId="11" applyFont="1">
      <alignment horizontal="left" vertical="top" wrapText="1" indent="1"/>
    </xf>
    <xf numFmtId="0" fontId="24" fillId="6" borderId="0" xfId="13" applyFont="1" applyAlignment="1">
      <alignment vertical="top"/>
    </xf>
    <xf numFmtId="0" fontId="26" fillId="2" borderId="0" xfId="15" applyFont="1" applyFill="1"/>
    <xf numFmtId="0" fontId="25" fillId="2" borderId="0" xfId="5" applyFont="1" applyFill="1" applyBorder="1">
      <alignment vertical="center"/>
    </xf>
    <xf numFmtId="0" fontId="25" fillId="2" borderId="0" xfId="5" applyFont="1" applyFill="1" applyBorder="1" applyAlignment="1">
      <alignment horizontal="left" vertical="center"/>
    </xf>
    <xf numFmtId="0" fontId="34" fillId="6" borderId="13" xfId="13" applyFont="1" applyBorder="1" applyAlignment="1">
      <alignment vertical="top" wrapText="1"/>
    </xf>
  </cellXfs>
  <cellStyles count="50">
    <cellStyle name="20% - アクセント 1" xfId="29" builtinId="30" customBuiltin="1"/>
    <cellStyle name="20% - アクセント 2" xfId="32" builtinId="34" customBuiltin="1"/>
    <cellStyle name="20% - アクセント 3" xfId="36" builtinId="38" customBuiltin="1"/>
    <cellStyle name="20% - アクセント 4" xfId="40" builtinId="42" customBuiltin="1"/>
    <cellStyle name="20% - アクセント 5" xfId="43" builtinId="46" customBuiltin="1"/>
    <cellStyle name="20% - アクセント 6" xfId="47" builtinId="50" customBuiltin="1"/>
    <cellStyle name="40% - アクセント 1" xfId="1" builtinId="31" customBuiltin="1"/>
    <cellStyle name="40% - アクセント 2" xfId="33" builtinId="35" customBuiltin="1"/>
    <cellStyle name="40% - アクセント 3" xfId="37" builtinId="39" customBuiltin="1"/>
    <cellStyle name="40% - アクセント 4" xfId="41" builtinId="43" customBuiltin="1"/>
    <cellStyle name="40% - アクセント 5" xfId="44" builtinId="47" customBuiltin="1"/>
    <cellStyle name="40% - アクセント 6" xfId="48" builtinId="51" customBuiltin="1"/>
    <cellStyle name="60% - アクセント 1" xfId="30" builtinId="32" customBuiltin="1"/>
    <cellStyle name="60% - アクセント 2" xfId="34" builtinId="36" customBuiltin="1"/>
    <cellStyle name="60% - アクセント 3" xfId="38" builtinId="40" customBuiltin="1"/>
    <cellStyle name="60% - アクセント 4" xfId="42" builtinId="44" customBuiltin="1"/>
    <cellStyle name="60% - アクセント 5" xfId="45" builtinId="48" customBuiltin="1"/>
    <cellStyle name="60% - アクセント 6" xfId="49" builtinId="52" customBuiltin="1"/>
    <cellStyle name="アクセント 1" xfId="3" builtinId="29" customBuiltin="1"/>
    <cellStyle name="アクセント 2" xfId="31" builtinId="33" customBuiltin="1"/>
    <cellStyle name="アクセント 3" xfId="35" builtinId="37" customBuiltin="1"/>
    <cellStyle name="アクセント 4" xfId="39" builtinId="41" customBuiltin="1"/>
    <cellStyle name="アクセント 5" xfId="4" builtinId="45" customBuiltin="1"/>
    <cellStyle name="アクセント 6" xfId="46" builtinId="49" customBuiltin="1"/>
    <cellStyle name="タイトル" xfId="5" builtinId="15" customBuiltin="1"/>
    <cellStyle name="チェック セル" xfId="24" builtinId="23" customBuiltin="1"/>
    <cellStyle name="どちらでもない" xfId="19" builtinId="28" customBuiltin="1"/>
    <cellStyle name="パーセント" xfId="10" builtinId="5" customBuiltin="1"/>
    <cellStyle name="メモ" xfId="26" builtinId="10" customBuiltin="1"/>
    <cellStyle name="リンク セル" xfId="23" builtinId="24" customBuiltin="1"/>
    <cellStyle name="悪い" xfId="18" builtinId="27" customBuiltin="1"/>
    <cellStyle name="計算" xfId="22" builtinId="22" customBuiltin="1"/>
    <cellStyle name="警告文" xfId="25" builtinId="11" customBuiltin="1"/>
    <cellStyle name="桁区切り" xfId="7" builtinId="6" customBuiltin="1"/>
    <cellStyle name="桁区切り [0.00]" xfId="6" builtinId="3" customBuiltin="1"/>
    <cellStyle name="見出し 1" xfId="2" builtinId="16" customBuiltin="1"/>
    <cellStyle name="見出し 2" xfId="15" builtinId="17" customBuiltin="1"/>
    <cellStyle name="見出し 3" xfId="16" builtinId="18" customBuiltin="1"/>
    <cellStyle name="見出し 4" xfId="11" builtinId="19" customBuiltin="1"/>
    <cellStyle name="縞模様" xfId="13" xr:uid="{00000000-0005-0000-0000-000003000000}"/>
    <cellStyle name="集計" xfId="28" builtinId="25" customBuiltin="1"/>
    <cellStyle name="出力" xfId="21" builtinId="21" customBuiltin="1"/>
    <cellStyle name="設定エントリ" xfId="14" xr:uid="{00000000-0005-0000-0000-00000F000000}"/>
    <cellStyle name="説明文" xfId="27" builtinId="53" customBuiltin="1"/>
    <cellStyle name="通貨" xfId="9" builtinId="7" customBuiltin="1"/>
    <cellStyle name="通貨 [0.00]" xfId="8" builtinId="4" customBuiltin="1"/>
    <cellStyle name="日" xfId="12" xr:uid="{00000000-0005-0000-0000-000008000000}"/>
    <cellStyle name="入力" xfId="20" builtinId="20" customBuiltin="1"/>
    <cellStyle name="標準" xfId="0" builtinId="0" customBuiltin="1"/>
    <cellStyle name="良い" xfId="17" builtinId="26" customBuiltin="1"/>
  </cellStyles>
  <dxfs count="3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Global Calendar">
      <a:dk1>
        <a:sysClr val="windowText" lastClr="000000"/>
      </a:dk1>
      <a:lt1>
        <a:sysClr val="window" lastClr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autoPageBreaks="0" fitToPage="1"/>
  </sheetPr>
  <dimension ref="A1:K14"/>
  <sheetViews>
    <sheetView showGridLines="0" topLeftCell="D1" zoomScaleNormal="100" workbookViewId="0">
      <selection activeCell="J3" sqref="J3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5.77734375" style="1" customWidth="1"/>
    <col min="11" max="11" width="13.77734375" style="1" customWidth="1"/>
    <col min="12" max="16384" width="8.88671875" style="1"/>
  </cols>
  <sheetData>
    <row r="1" spans="1:11" s="4" customFormat="1" ht="60" customHeight="1" x14ac:dyDescent="0.25">
      <c r="A1" s="1"/>
      <c r="B1" s="38" t="str">
        <f>CalendarYear&amp;" 年 1 月"</f>
        <v>2025 年 1 月</v>
      </c>
      <c r="C1" s="38"/>
      <c r="D1" s="38"/>
      <c r="E1" s="2"/>
      <c r="F1" s="2"/>
      <c r="G1" s="2"/>
      <c r="H1" s="3"/>
      <c r="J1" s="37" t="s">
        <v>1</v>
      </c>
      <c r="K1" s="37"/>
    </row>
    <row r="2" spans="1:11" s="6" customFormat="1" ht="21.75" customHeight="1" thickBot="1" x14ac:dyDescent="0.3">
      <c r="A2" s="1"/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5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  <c r="J2" s="7" t="s">
        <v>2</v>
      </c>
      <c r="K2" s="8">
        <v>2025</v>
      </c>
    </row>
    <row r="3" spans="1:11" s="9" customFormat="1" ht="19.5" customHeight="1" x14ac:dyDescent="0.25">
      <c r="A3" s="1"/>
      <c r="B3" s="14">
        <f t="array" ref="B3:H3">DaysAndWeeks+DATE(CalendarYear,1,1)-WEEKDAY(DATE(CalendarYear,1,1),(WeekStart="月曜日")+1)+1</f>
        <v>45655</v>
      </c>
      <c r="C3" s="14">
        <v>45656</v>
      </c>
      <c r="D3" s="14">
        <v>45657</v>
      </c>
      <c r="E3" s="14">
        <v>45658</v>
      </c>
      <c r="F3" s="14">
        <v>45659</v>
      </c>
      <c r="G3" s="14">
        <v>45660</v>
      </c>
      <c r="H3" s="14">
        <v>45661</v>
      </c>
      <c r="J3" s="7" t="s">
        <v>3</v>
      </c>
      <c r="K3" s="8" t="s">
        <v>4</v>
      </c>
    </row>
    <row r="4" spans="1:11" ht="57.95" customHeight="1" x14ac:dyDescent="0.25">
      <c r="J4" s="10"/>
    </row>
    <row r="5" spans="1:11" s="9" customFormat="1" ht="19.5" customHeight="1" x14ac:dyDescent="0.25">
      <c r="A5" s="1"/>
      <c r="B5" s="15">
        <f t="array" ref="B5:H5">DaysAndWeeks+DATE(CalendarYear,1,1)-WEEKDAY(DATE(CalendarYear,1,1),(WeekStart="月曜日")+1)+8</f>
        <v>45662</v>
      </c>
      <c r="C5" s="15">
        <v>45663</v>
      </c>
      <c r="D5" s="15">
        <v>45664</v>
      </c>
      <c r="E5" s="15">
        <v>45665</v>
      </c>
      <c r="F5" s="15">
        <v>45666</v>
      </c>
      <c r="G5" s="15">
        <v>45667</v>
      </c>
      <c r="H5" s="15">
        <v>45668</v>
      </c>
    </row>
    <row r="6" spans="1:11" ht="57.95" customHeight="1" x14ac:dyDescent="0.25">
      <c r="B6" s="11"/>
      <c r="C6" s="11"/>
      <c r="D6" s="11"/>
      <c r="E6" s="11"/>
      <c r="F6" s="11"/>
      <c r="G6" s="11"/>
      <c r="H6" s="11"/>
      <c r="J6" s="12"/>
    </row>
    <row r="7" spans="1:11" s="9" customFormat="1" ht="19.5" customHeight="1" x14ac:dyDescent="0.25">
      <c r="A7" s="1"/>
      <c r="B7" s="14">
        <f t="array" ref="B7:H7">DaysAndWeeks+DATE(CalendarYear,1,1)-WEEKDAY(DATE(CalendarYear,1,1),(WeekStart="月曜日")+1)+15</f>
        <v>45669</v>
      </c>
      <c r="C7" s="14">
        <v>45670</v>
      </c>
      <c r="D7" s="14">
        <v>45671</v>
      </c>
      <c r="E7" s="14">
        <v>45672</v>
      </c>
      <c r="F7" s="14">
        <v>45673</v>
      </c>
      <c r="G7" s="14">
        <v>45674</v>
      </c>
      <c r="H7" s="14">
        <v>45675</v>
      </c>
      <c r="J7" s="12"/>
    </row>
    <row r="8" spans="1:11" ht="57.95" customHeight="1" x14ac:dyDescent="0.25"/>
    <row r="9" spans="1:11" s="9" customFormat="1" ht="19.5" customHeight="1" x14ac:dyDescent="0.25">
      <c r="A9" s="1"/>
      <c r="B9" s="15">
        <f t="array" ref="B9:H9">DaysAndWeeks+DATE(CalendarYear,1,1)-WEEKDAY(DATE(CalendarYear,1,1),(WeekStart="月曜日")+1)+22</f>
        <v>45676</v>
      </c>
      <c r="C9" s="15">
        <v>45677</v>
      </c>
      <c r="D9" s="15">
        <v>45678</v>
      </c>
      <c r="E9" s="15">
        <v>45679</v>
      </c>
      <c r="F9" s="15">
        <v>45680</v>
      </c>
      <c r="G9" s="15">
        <v>45681</v>
      </c>
      <c r="H9" s="15">
        <v>45682</v>
      </c>
    </row>
    <row r="10" spans="1:11" ht="57.95" customHeight="1" x14ac:dyDescent="0.25">
      <c r="B10" s="11"/>
      <c r="C10" s="11"/>
      <c r="D10" s="11"/>
      <c r="E10" s="11"/>
      <c r="F10" s="11"/>
      <c r="G10" s="11"/>
      <c r="H10" s="11"/>
    </row>
    <row r="11" spans="1:11" s="9" customFormat="1" ht="19.5" customHeight="1" x14ac:dyDescent="0.25">
      <c r="A11" s="1"/>
      <c r="B11" s="14">
        <f t="array" ref="B11:H11">DaysAndWeeks+DATE(CalendarYear,1,1)-WEEKDAY(DATE(CalendarYear,1,1),(WeekStart="月曜日")+1)+29</f>
        <v>45683</v>
      </c>
      <c r="C11" s="14">
        <v>45684</v>
      </c>
      <c r="D11" s="14">
        <v>45685</v>
      </c>
      <c r="E11" s="14">
        <v>45686</v>
      </c>
      <c r="F11" s="14">
        <v>45687</v>
      </c>
      <c r="G11" s="14">
        <v>45688</v>
      </c>
      <c r="H11" s="14">
        <v>45689</v>
      </c>
    </row>
    <row r="12" spans="1:11" ht="57.95" customHeight="1" x14ac:dyDescent="0.25"/>
    <row r="13" spans="1:11" s="9" customFormat="1" ht="19.5" customHeight="1" x14ac:dyDescent="0.25">
      <c r="A13" s="1"/>
      <c r="B13" s="15">
        <f t="array" ref="B13:C13">DaysAndWeeks+DATE(CalendarYear,1,1)-WEEKDAY(DATE(CalendarYear,1,1),(WeekStart="月曜日")+1)+36</f>
        <v>45690</v>
      </c>
      <c r="C13" s="15">
        <v>45691</v>
      </c>
      <c r="D13" s="35" t="s">
        <v>0</v>
      </c>
      <c r="E13" s="36"/>
      <c r="F13" s="36"/>
      <c r="G13" s="36"/>
      <c r="H13" s="36"/>
    </row>
    <row r="14" spans="1:11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4">
    <mergeCell ref="D13:D14"/>
    <mergeCell ref="E13:H14"/>
    <mergeCell ref="J1:K1"/>
    <mergeCell ref="B1:D1"/>
  </mergeCells>
  <phoneticPr fontId="1" type="noConversion"/>
  <conditionalFormatting sqref="B3:G3">
    <cfRule type="expression" dxfId="29" priority="23">
      <formula>DAY(B3)&gt;8</formula>
    </cfRule>
  </conditionalFormatting>
  <conditionalFormatting sqref="B11:H11 B13:C13">
    <cfRule type="expression" dxfId="28" priority="24">
      <formula>AND(DAY(B11)&gt;=1,DAY(B11)&lt;=15)</formula>
    </cfRule>
  </conditionalFormatting>
  <dataValidations count="13">
    <dataValidation type="list" errorStyle="warning" allowBlank="1" showInputMessage="1" showErrorMessage="1" error="リストから曜日を選びます。[キャンセル] を選択し、Alt キーを押しながら下矢印キーを押して、ドロップダウン リストから曜日を選びます。" prompt="このセルで、週の最初の曜日を選択します。Alt + 下矢印キーを押してドロップダウン リストを開きます。下矢印キーで移動し、Enter キーを押して選択します。" sqref="K3" xr:uid="{00000000-0002-0000-0000-000000000000}">
      <formula1>"日曜日,月曜日"</formula1>
    </dataValidation>
    <dataValidation allowBlank="1" showInputMessage="1" showErrorMessage="1" prompt="このブックでは、カスタムの 1 か月カレンダーを作成します。この 1 月のワークシートを使って、すべての月の年および週の最初の曜日をカスタマイズします。各月は、個別のワークシート上にあります" sqref="A1" xr:uid="{00000000-0002-0000-0000-000001000000}"/>
    <dataValidation allowBlank="1" showInputMessage="1" showErrorMessage="1" prompt="年を入力し、下のセルでカレンダーの最初の日を選択します。これらのカレンダー設定用のセルは印刷されません。" sqref="J1:K1" xr:uid="{00000000-0002-0000-0000-000002000000}"/>
    <dataValidation allowBlank="1" showInputMessage="1" showErrorMessage="1" prompt="右のセルに年を入力します" sqref="J2" xr:uid="{00000000-0002-0000-0000-000003000000}"/>
    <dataValidation allowBlank="1" showInputMessage="1" showErrorMessage="1" prompt="右側のセルで週の最初の曜日を選びます" sqref="J3" xr:uid="{00000000-0002-0000-0000-000004000000}"/>
    <dataValidation allowBlank="1" showInputMessage="1" showErrorMessage="1" prompt="このセルに年を入力します" sqref="K2" xr:uid="{00000000-0002-0000-0000-000005000000}"/>
    <dataValidation allowBlank="1" showInputMessage="1" showErrorMessage="1" prompt="この行には、このカレンダーの曜日名が含まれます。このセルには、週の最初の曜日が含まれます。週の最初の曜日を変更するには、このワークシートのセル K3 に新しい曜日を入力します" sqref="B2" xr:uid="{00000000-0002-0000-0000-000006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000-000007000000}"/>
    <dataValidation allowBlank="1" showInputMessage="1" showErrorMessage="1" prompt="このセルの年は、セル K2 に入力された年に基づいて自動的に更新されます。下のカレンダーには、細字フォントの網掛けの前の月と次の月の日付が含まれます" sqref="B1:D1" xr:uid="{00000000-0002-0000-0000-000008000000}"/>
    <dataValidation allowBlank="1" showInputMessage="1" showErrorMessage="1" prompt="曜日は自動的に決定されます" sqref="C2:H2" xr:uid="{00000000-0002-0000-0000-000009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000-00000A000000}"/>
    <dataValidation allowBlank="1" showInputMessage="1" showErrorMessage="1" prompt="このセルにメモを入力します" sqref="E13:H14" xr:uid="{00000000-0002-0000-0000-00000B000000}"/>
    <dataValidation allowBlank="1" showInputMessage="1" showErrorMessage="1" prompt="右のセルにメモを入力します" sqref="D13:D14" xr:uid="{00000000-0002-0000-0000-00000C000000}"/>
  </dataValidations>
  <printOptions horizontalCentered="1" verticalCentered="1"/>
  <pageMargins left="0.7" right="0.7" top="0.75" bottom="0.75" header="0.3" footer="0.3"/>
  <pageSetup paperSize="9" orientation="landscape" r:id="rId1"/>
  <headerFooter differentFirst="1" alignWithMargins="0"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2" tint="-0.499984740745262"/>
    <pageSetUpPr fitToPage="1"/>
  </sheetPr>
  <dimension ref="B1:H14"/>
  <sheetViews>
    <sheetView showGridLines="0" tabSelected="1" workbookViewId="0">
      <selection activeCell="C12" sqref="C12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60" customHeight="1" x14ac:dyDescent="0.25">
      <c r="B1" s="39" t="str">
        <f>CalendarYear&amp;" 年 10 月"</f>
        <v>2025 年 10 月</v>
      </c>
      <c r="C1" s="39"/>
      <c r="D1" s="39"/>
      <c r="E1" s="2"/>
      <c r="F1" s="2"/>
      <c r="G1" s="2"/>
      <c r="H1" s="13"/>
    </row>
    <row r="2" spans="2:8" ht="21.75" customHeight="1" thickBot="1" x14ac:dyDescent="0.3"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23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</row>
    <row r="3" spans="2:8" ht="19.5" customHeight="1" x14ac:dyDescent="0.25">
      <c r="B3" s="14">
        <f t="array" ref="B3:H3">DaysAndWeeks+DATE(CalendarYear,10,1)-WEEKDAY(DATE(CalendarYear,10,1),(WeekStart="月曜日")+1)+1</f>
        <v>45928</v>
      </c>
      <c r="C3" s="14">
        <v>45929</v>
      </c>
      <c r="D3" s="14">
        <v>45930</v>
      </c>
      <c r="E3" s="17">
        <v>45931</v>
      </c>
      <c r="F3" s="14">
        <v>45932</v>
      </c>
      <c r="G3" s="14">
        <v>45933</v>
      </c>
      <c r="H3" s="14">
        <v>45934</v>
      </c>
    </row>
    <row r="4" spans="2:8" ht="57.95" customHeight="1" x14ac:dyDescent="0.25">
      <c r="E4" s="27" t="s">
        <v>16</v>
      </c>
    </row>
    <row r="5" spans="2:8" ht="19.5" customHeight="1" x14ac:dyDescent="0.25">
      <c r="B5" s="16">
        <f t="array" ref="B5:H5">DaysAndWeeks+DATE(CalendarYear,10,1)-WEEKDAY(DATE(CalendarYear,10,1),(WeekStart="月曜日")+1)+8</f>
        <v>45935</v>
      </c>
      <c r="C5" s="21">
        <v>45936</v>
      </c>
      <c r="D5" s="21">
        <v>45937</v>
      </c>
      <c r="E5" s="16">
        <v>45938</v>
      </c>
      <c r="F5" s="21">
        <v>45939</v>
      </c>
      <c r="G5" s="21">
        <v>45940</v>
      </c>
      <c r="H5" s="16">
        <v>45941</v>
      </c>
    </row>
    <row r="6" spans="2:8" ht="57.95" customHeight="1" x14ac:dyDescent="0.25">
      <c r="B6" s="11"/>
      <c r="C6" s="28" t="s">
        <v>25</v>
      </c>
      <c r="D6" s="22" t="s">
        <v>39</v>
      </c>
      <c r="E6" s="11"/>
      <c r="F6" s="22" t="s">
        <v>45</v>
      </c>
      <c r="G6" s="22" t="s">
        <v>44</v>
      </c>
      <c r="H6" s="11"/>
    </row>
    <row r="7" spans="2:8" ht="19.5" customHeight="1" x14ac:dyDescent="0.25">
      <c r="B7" s="14">
        <f t="array" ref="B7:H7">DaysAndWeeks+DATE(CalendarYear,10,1)-WEEKDAY(DATE(CalendarYear,10,1),(WeekStart="月曜日")+1)+15</f>
        <v>45942</v>
      </c>
      <c r="C7" s="14">
        <v>45943</v>
      </c>
      <c r="D7" s="14">
        <v>45944</v>
      </c>
      <c r="E7" s="14">
        <v>45945</v>
      </c>
      <c r="F7" s="14">
        <v>45946</v>
      </c>
      <c r="G7" s="14">
        <v>45947</v>
      </c>
      <c r="H7" s="14">
        <v>45948</v>
      </c>
    </row>
    <row r="8" spans="2:8" ht="57.95" customHeight="1" x14ac:dyDescent="0.25"/>
    <row r="9" spans="2:8" ht="19.5" customHeight="1" x14ac:dyDescent="0.25">
      <c r="B9" s="16">
        <f t="array" ref="B9:H9">DaysAndWeeks+DATE(CalendarYear,10,1)-WEEKDAY(DATE(CalendarYear,10,1),(WeekStart="月曜日")+1)+22</f>
        <v>45949</v>
      </c>
      <c r="C9" s="21">
        <v>45950</v>
      </c>
      <c r="D9" s="16">
        <v>45951</v>
      </c>
      <c r="E9" s="16">
        <v>45952</v>
      </c>
      <c r="F9" s="16">
        <v>45953</v>
      </c>
      <c r="G9" s="16">
        <v>45954</v>
      </c>
      <c r="H9" s="16">
        <v>45955</v>
      </c>
    </row>
    <row r="10" spans="2:8" ht="57.95" customHeight="1" x14ac:dyDescent="0.25">
      <c r="B10" s="11"/>
      <c r="C10" s="40" t="s">
        <v>48</v>
      </c>
      <c r="D10" s="11"/>
      <c r="E10" s="11"/>
      <c r="F10" s="11"/>
      <c r="G10" s="11"/>
      <c r="H10" s="11"/>
    </row>
    <row r="11" spans="2:8" ht="19.5" customHeight="1" x14ac:dyDescent="0.25">
      <c r="B11" s="14">
        <f t="array" ref="B11:H11">DaysAndWeeks+DATE(CalendarYear,10,1)-WEEKDAY(DATE(CalendarYear,10,1),(WeekStart="月曜日")+1)+29</f>
        <v>45956</v>
      </c>
      <c r="C11" s="17">
        <v>45957</v>
      </c>
      <c r="D11" s="14">
        <v>45958</v>
      </c>
      <c r="E11" s="17">
        <v>45959</v>
      </c>
      <c r="F11" s="14">
        <v>45960</v>
      </c>
      <c r="G11" s="17">
        <v>45961</v>
      </c>
      <c r="H11" s="14">
        <v>45962</v>
      </c>
    </row>
    <row r="12" spans="2:8" ht="57.95" customHeight="1" x14ac:dyDescent="0.25">
      <c r="C12" s="27" t="s">
        <v>51</v>
      </c>
      <c r="E12" s="27" t="s">
        <v>46</v>
      </c>
      <c r="G12" s="18" t="s">
        <v>47</v>
      </c>
    </row>
    <row r="13" spans="2:8" ht="19.5" customHeight="1" x14ac:dyDescent="0.25">
      <c r="B13" s="16">
        <f t="array" ref="B13:C13">DaysAndWeeks+DATE(CalendarYear,10,1)-WEEKDAY(DATE(CalendarYear,10,1),(WeekStart="月曜日")+1)+36</f>
        <v>45963</v>
      </c>
      <c r="C13" s="16">
        <v>45964</v>
      </c>
      <c r="D13" s="35" t="s">
        <v>0</v>
      </c>
      <c r="E13" s="36"/>
      <c r="F13" s="36"/>
      <c r="G13" s="36"/>
      <c r="H13" s="36"/>
    </row>
    <row r="14" spans="2:8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3">
    <mergeCell ref="D13:D14"/>
    <mergeCell ref="E13:H14"/>
    <mergeCell ref="B1:D1"/>
  </mergeCells>
  <phoneticPr fontId="31"/>
  <conditionalFormatting sqref="B3:G3">
    <cfRule type="expression" dxfId="11" priority="1">
      <formula>DAY(B3)&gt;8</formula>
    </cfRule>
  </conditionalFormatting>
  <conditionalFormatting sqref="B11:H11 B13:C13">
    <cfRule type="expression" dxfId="10" priority="2">
      <formula>AND(DAY(B11)&gt;=1,DAY(B11)&lt;=15)</formula>
    </cfRule>
  </conditionalFormatting>
  <dataValidations count="8">
    <dataValidation allowBlank="1" showInputMessage="1" showErrorMessage="1" prompt="曜日は自動的に決定されます" sqref="C2:H2" xr:uid="{00000000-0002-0000-0900-000000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900-000001000000}"/>
    <dataValidation allowBlank="1" showInputMessage="1" showErrorMessage="1" prompt="10 月の月間カレンダー" sqref="A1" xr:uid="{00000000-0002-0000-0900-000002000000}"/>
    <dataValidation allowBlank="1" showInputMessage="1" showErrorMessage="1" prompt="右側のセルにメモを入力します" sqref="D13:D14" xr:uid="{00000000-0002-0000-0900-000003000000}"/>
    <dataValidation allowBlank="1" showInputMessage="1" showErrorMessage="1" prompt="このセルにメモを入力します" sqref="E13:H14" xr:uid="{00000000-0002-0000-0900-000004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900-000005000000}"/>
    <dataValidation allowBlank="1" showInputMessage="1" showErrorMessage="1" prompt="このセルの年は、1 月のワークシートに入力された年に基づいて自動的に更新されます。下のカレンダーには、前の月と次の月の日付が薄い色のフォントで表示されます。" sqref="B1:D1" xr:uid="{00000000-0002-0000-0900-000006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で新しい曜日を選びます" sqref="B2" xr:uid="{00000000-0002-0000-0900-000007000000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2" tint="-0.89999084444715716"/>
    <pageSetUpPr fitToPage="1"/>
  </sheetPr>
  <dimension ref="B1:H14"/>
  <sheetViews>
    <sheetView showGridLines="0" workbookViewId="0">
      <selection activeCell="C12" sqref="C12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60" customHeight="1" x14ac:dyDescent="0.25">
      <c r="B1" s="39" t="str">
        <f>CalendarYear&amp;" 年 11 月"</f>
        <v>2025 年 11 月</v>
      </c>
      <c r="C1" s="39"/>
      <c r="D1" s="39"/>
      <c r="E1" s="2"/>
      <c r="F1" s="2"/>
      <c r="G1" s="2"/>
      <c r="H1" s="13"/>
    </row>
    <row r="2" spans="2:8" ht="21.75" customHeight="1" thickBot="1" x14ac:dyDescent="0.3"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5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</row>
    <row r="3" spans="2:8" ht="19.5" customHeight="1" x14ac:dyDescent="0.25">
      <c r="B3" s="14">
        <f t="array" ref="B3:H3">DaysAndWeeks+DATE(CalendarYear,11,1)-WEEKDAY(DATE(CalendarYear,11,1),(WeekStart="月曜日")+1)+1</f>
        <v>45956</v>
      </c>
      <c r="C3" s="14">
        <v>45957</v>
      </c>
      <c r="D3" s="14">
        <v>45958</v>
      </c>
      <c r="E3" s="14">
        <v>45959</v>
      </c>
      <c r="F3" s="14">
        <v>45960</v>
      </c>
      <c r="G3" s="14">
        <v>45961</v>
      </c>
      <c r="H3" s="14">
        <v>45962</v>
      </c>
    </row>
    <row r="4" spans="2:8" ht="57.95" customHeight="1" x14ac:dyDescent="0.25"/>
    <row r="5" spans="2:8" ht="19.5" customHeight="1" x14ac:dyDescent="0.25">
      <c r="B5" s="16">
        <f t="array" ref="B5:H5">DaysAndWeeks+DATE(CalendarYear,11,1)-WEEKDAY(DATE(CalendarYear,11,1),(WeekStart="月曜日")+1)+8</f>
        <v>45963</v>
      </c>
      <c r="C5" s="16">
        <v>45964</v>
      </c>
      <c r="D5" s="16">
        <v>45965</v>
      </c>
      <c r="E5" s="21">
        <v>45966</v>
      </c>
      <c r="F5" s="16">
        <v>45967</v>
      </c>
      <c r="G5" s="16">
        <v>45968</v>
      </c>
      <c r="H5" s="16">
        <v>45969</v>
      </c>
    </row>
    <row r="6" spans="2:8" ht="57.95" customHeight="1" x14ac:dyDescent="0.25">
      <c r="B6" s="11"/>
      <c r="C6" s="11"/>
      <c r="D6" s="11"/>
      <c r="E6" s="22" t="s">
        <v>50</v>
      </c>
      <c r="F6" s="11"/>
      <c r="G6" s="11"/>
      <c r="H6" s="11"/>
    </row>
    <row r="7" spans="2:8" ht="19.5" customHeight="1" x14ac:dyDescent="0.25">
      <c r="B7" s="14">
        <f t="array" ref="B7:H7">DaysAndWeeks+DATE(CalendarYear,11,1)-WEEKDAY(DATE(CalendarYear,11,1),(WeekStart="月曜日")+1)+15</f>
        <v>45970</v>
      </c>
      <c r="C7" s="17">
        <v>45971</v>
      </c>
      <c r="D7" s="34">
        <v>45972</v>
      </c>
      <c r="E7" s="14">
        <v>45973</v>
      </c>
      <c r="F7" s="14">
        <v>45974</v>
      </c>
      <c r="G7" s="14">
        <v>45975</v>
      </c>
      <c r="H7" s="14">
        <v>45976</v>
      </c>
    </row>
    <row r="8" spans="2:8" ht="57.95" customHeight="1" x14ac:dyDescent="0.25">
      <c r="C8" s="18" t="s">
        <v>49</v>
      </c>
      <c r="D8" s="18" t="s">
        <v>41</v>
      </c>
    </row>
    <row r="9" spans="2:8" ht="19.5" customHeight="1" x14ac:dyDescent="0.25">
      <c r="B9" s="16">
        <f t="array" ref="B9:H9">DaysAndWeeks+DATE(CalendarYear,11,1)-WEEKDAY(DATE(CalendarYear,11,1),(WeekStart="月曜日")+1)+22</f>
        <v>45977</v>
      </c>
      <c r="C9" s="16">
        <v>45978</v>
      </c>
      <c r="D9" s="16">
        <v>45979</v>
      </c>
      <c r="E9" s="16">
        <v>45980</v>
      </c>
      <c r="F9" s="21">
        <v>45981</v>
      </c>
      <c r="G9" s="16">
        <v>45982</v>
      </c>
      <c r="H9" s="16">
        <v>45983</v>
      </c>
    </row>
    <row r="10" spans="2:8" ht="57.95" customHeight="1" x14ac:dyDescent="0.25">
      <c r="B10" s="11"/>
      <c r="C10" s="11"/>
      <c r="D10" s="11"/>
      <c r="E10" s="11"/>
      <c r="F10" s="22" t="s">
        <v>50</v>
      </c>
      <c r="G10" s="11"/>
      <c r="H10" s="11"/>
    </row>
    <row r="11" spans="2:8" ht="19.5" customHeight="1" x14ac:dyDescent="0.25">
      <c r="B11" s="14">
        <f t="array" ref="B11:H11">DaysAndWeeks+DATE(CalendarYear,11,1)-WEEKDAY(DATE(CalendarYear,11,1),(WeekStart="月曜日")+1)+29</f>
        <v>45984</v>
      </c>
      <c r="C11" s="17">
        <v>45985</v>
      </c>
      <c r="D11" s="14">
        <v>45986</v>
      </c>
      <c r="E11" s="14">
        <v>45987</v>
      </c>
      <c r="F11" s="14">
        <v>45988</v>
      </c>
      <c r="G11" s="14">
        <v>45989</v>
      </c>
      <c r="H11" s="14">
        <v>45990</v>
      </c>
    </row>
    <row r="12" spans="2:8" ht="57.95" customHeight="1" x14ac:dyDescent="0.25">
      <c r="C12" s="27" t="s">
        <v>51</v>
      </c>
    </row>
    <row r="13" spans="2:8" ht="19.5" customHeight="1" x14ac:dyDescent="0.25">
      <c r="B13" s="16">
        <f t="array" ref="B13:C13">DaysAndWeeks+DATE(CalendarYear,11,1)-WEEKDAY(DATE(CalendarYear,11,1),(WeekStart="月曜日")+1)+36</f>
        <v>45991</v>
      </c>
      <c r="C13" s="16">
        <v>45992</v>
      </c>
      <c r="D13" s="35" t="s">
        <v>0</v>
      </c>
      <c r="E13" s="36"/>
      <c r="F13" s="36"/>
      <c r="G13" s="36"/>
      <c r="H13" s="36"/>
    </row>
    <row r="14" spans="2:8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3">
    <mergeCell ref="D13:D14"/>
    <mergeCell ref="E13:H14"/>
    <mergeCell ref="B1:D1"/>
  </mergeCells>
  <phoneticPr fontId="31"/>
  <conditionalFormatting sqref="B3:G3">
    <cfRule type="expression" dxfId="9" priority="1">
      <formula>DAY(B3)&gt;8</formula>
    </cfRule>
  </conditionalFormatting>
  <conditionalFormatting sqref="B11:H11 B13:C13">
    <cfRule type="expression" dxfId="8" priority="2">
      <formula>AND(DAY(B11)&gt;=1,DAY(B11)&lt;=15)</formula>
    </cfRule>
  </conditionalFormatting>
  <dataValidations count="8">
    <dataValidation allowBlank="1" showInputMessage="1" showErrorMessage="1" prompt="曜日は自動的に決定されます" sqref="C2:H2" xr:uid="{00000000-0002-0000-0A00-000000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A00-000001000000}"/>
    <dataValidation allowBlank="1" showInputMessage="1" showErrorMessage="1" prompt="11 月の月間カレンダー" sqref="A1" xr:uid="{00000000-0002-0000-0A00-000002000000}"/>
    <dataValidation allowBlank="1" showInputMessage="1" showErrorMessage="1" prompt="右側のセルにメモを入力します" sqref="D13:D14" xr:uid="{00000000-0002-0000-0A00-000003000000}"/>
    <dataValidation allowBlank="1" showInputMessage="1" showErrorMessage="1" prompt="このセルにメモを入力します" sqref="E13:H14" xr:uid="{00000000-0002-0000-0A00-000004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A00-000005000000}"/>
    <dataValidation allowBlank="1" showInputMessage="1" showErrorMessage="1" prompt="このセルの年は、1 月のワークシートに入力された年に基づいて自動的に更新されます。下のカレンダーには、前の月と次の月の日付が薄い色のフォントで表示されます。" sqref="B1:D1" xr:uid="{00000000-0002-0000-0A00-000006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で新しい曜日を選びます" sqref="B2" xr:uid="{00000000-0002-0000-0A00-000007000000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1" tint="4.9989318521683403E-2"/>
    <pageSetUpPr fitToPage="1"/>
  </sheetPr>
  <dimension ref="B1:H14"/>
  <sheetViews>
    <sheetView showGridLines="0" workbookViewId="0">
      <selection activeCell="C12" sqref="C12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60" customHeight="1" x14ac:dyDescent="0.25">
      <c r="B1" s="39" t="str">
        <f>CalendarYear&amp;" 年 12 月"</f>
        <v>2025 年 12 月</v>
      </c>
      <c r="C1" s="39"/>
      <c r="D1" s="39"/>
      <c r="E1" s="2"/>
      <c r="F1" s="2"/>
      <c r="G1" s="2"/>
      <c r="H1" s="13"/>
    </row>
    <row r="2" spans="2:8" ht="21.75" customHeight="1" thickBot="1" x14ac:dyDescent="0.3">
      <c r="B2" s="5" t="str">
        <f>IF(WeekStart="日曜日", "日曜日","月曜日")</f>
        <v>日曜日</v>
      </c>
      <c r="C2" s="23" t="str">
        <f t="shared" ref="C2:H2" si="0">UPPER(TEXT(C3,"aaaa"))</f>
        <v>月曜日</v>
      </c>
      <c r="D2" s="5" t="str">
        <f t="shared" si="0"/>
        <v>火曜日</v>
      </c>
      <c r="E2" s="5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</row>
    <row r="3" spans="2:8" ht="19.5" customHeight="1" x14ac:dyDescent="0.25">
      <c r="B3" s="14">
        <f t="array" ref="B3:H3">DaysAndWeeks+DATE(CalendarYear,12,1)-WEEKDAY(DATE(CalendarYear,12,1),(WeekStart="月曜日")+1)+1</f>
        <v>45991</v>
      </c>
      <c r="C3" s="17">
        <v>45992</v>
      </c>
      <c r="D3" s="14">
        <v>45993</v>
      </c>
      <c r="E3" s="14">
        <v>45994</v>
      </c>
      <c r="F3" s="14">
        <v>45995</v>
      </c>
      <c r="G3" s="14">
        <v>45996</v>
      </c>
      <c r="H3" s="14">
        <v>45997</v>
      </c>
    </row>
    <row r="4" spans="2:8" ht="57.95" customHeight="1" x14ac:dyDescent="0.25">
      <c r="C4" s="26" t="s">
        <v>25</v>
      </c>
    </row>
    <row r="5" spans="2:8" ht="19.5" customHeight="1" x14ac:dyDescent="0.25">
      <c r="B5" s="16">
        <f t="array" ref="B5:H5">DaysAndWeeks+DATE(CalendarYear,12,1)-WEEKDAY(DATE(CalendarYear,12,1),(WeekStart="月曜日")+1)+8</f>
        <v>45998</v>
      </c>
      <c r="C5" s="16">
        <v>45999</v>
      </c>
      <c r="D5" s="16">
        <v>46000</v>
      </c>
      <c r="E5" s="16">
        <v>46001</v>
      </c>
      <c r="F5" s="16">
        <v>46002</v>
      </c>
      <c r="G5" s="16">
        <v>46003</v>
      </c>
      <c r="H5" s="16">
        <v>46004</v>
      </c>
    </row>
    <row r="6" spans="2:8" ht="57.95" customHeight="1" x14ac:dyDescent="0.25">
      <c r="B6" s="11"/>
      <c r="C6" s="11"/>
      <c r="D6" s="11"/>
      <c r="E6" s="11"/>
      <c r="F6" s="11"/>
      <c r="G6" s="11"/>
      <c r="H6" s="11"/>
    </row>
    <row r="7" spans="2:8" ht="19.5" customHeight="1" x14ac:dyDescent="0.25">
      <c r="B7" s="14">
        <f t="array" ref="B7:H7">DaysAndWeeks+DATE(CalendarYear,12,1)-WEEKDAY(DATE(CalendarYear,12,1),(WeekStart="月曜日")+1)+15</f>
        <v>46005</v>
      </c>
      <c r="C7" s="17">
        <v>46006</v>
      </c>
      <c r="D7" s="14">
        <v>46007</v>
      </c>
      <c r="E7" s="14">
        <v>46008</v>
      </c>
      <c r="F7" s="14">
        <v>46009</v>
      </c>
      <c r="G7" s="14">
        <v>46010</v>
      </c>
      <c r="H7" s="14">
        <v>46011</v>
      </c>
    </row>
    <row r="8" spans="2:8" ht="57.95" customHeight="1" x14ac:dyDescent="0.25">
      <c r="C8" s="18" t="s">
        <v>24</v>
      </c>
    </row>
    <row r="9" spans="2:8" ht="19.5" customHeight="1" x14ac:dyDescent="0.25">
      <c r="B9" s="16">
        <f t="array" ref="B9:H9">DaysAndWeeks+DATE(CalendarYear,12,1)-WEEKDAY(DATE(CalendarYear,12,1),(WeekStart="月曜日")+1)+22</f>
        <v>46012</v>
      </c>
      <c r="C9" s="16">
        <v>46013</v>
      </c>
      <c r="D9" s="16">
        <v>46014</v>
      </c>
      <c r="E9" s="16">
        <v>46015</v>
      </c>
      <c r="F9" s="16">
        <v>46016</v>
      </c>
      <c r="G9" s="16">
        <v>46017</v>
      </c>
      <c r="H9" s="16">
        <v>46018</v>
      </c>
    </row>
    <row r="10" spans="2:8" ht="57.95" customHeight="1" x14ac:dyDescent="0.25">
      <c r="B10" s="11"/>
      <c r="C10" s="11"/>
      <c r="D10" s="11"/>
      <c r="E10" s="11"/>
      <c r="F10" s="11"/>
      <c r="G10" s="11"/>
      <c r="H10" s="11"/>
    </row>
    <row r="11" spans="2:8" ht="19.5" customHeight="1" x14ac:dyDescent="0.25">
      <c r="B11" s="14">
        <f t="array" ref="B11:H11">DaysAndWeeks+DATE(CalendarYear,12,1)-WEEKDAY(DATE(CalendarYear,12,1),(WeekStart="月曜日")+1)+29</f>
        <v>46019</v>
      </c>
      <c r="C11" s="14">
        <v>46020</v>
      </c>
      <c r="D11" s="14">
        <v>46021</v>
      </c>
      <c r="E11" s="14">
        <v>46022</v>
      </c>
      <c r="F11" s="14">
        <v>46023</v>
      </c>
      <c r="G11" s="14">
        <v>46024</v>
      </c>
      <c r="H11" s="14">
        <v>46025</v>
      </c>
    </row>
    <row r="12" spans="2:8" ht="57.95" customHeight="1" x14ac:dyDescent="0.25"/>
    <row r="13" spans="2:8" ht="19.5" customHeight="1" x14ac:dyDescent="0.25">
      <c r="B13" s="16">
        <f t="array" ref="B13:C13">DaysAndWeeks+DATE(CalendarYear,12,1)-WEEKDAY(DATE(CalendarYear,12,1),(WeekStart="月曜日")+1)+36</f>
        <v>46026</v>
      </c>
      <c r="C13" s="16">
        <v>46027</v>
      </c>
      <c r="D13" s="35" t="s">
        <v>0</v>
      </c>
      <c r="E13" s="36"/>
      <c r="F13" s="36"/>
      <c r="G13" s="36"/>
      <c r="H13" s="36"/>
    </row>
    <row r="14" spans="2:8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3">
    <mergeCell ref="D13:D14"/>
    <mergeCell ref="E13:H14"/>
    <mergeCell ref="B1:D1"/>
  </mergeCells>
  <phoneticPr fontId="31"/>
  <conditionalFormatting sqref="B3:G3">
    <cfRule type="expression" dxfId="7" priority="1">
      <formula>DAY(B3)&gt;8</formula>
    </cfRule>
  </conditionalFormatting>
  <conditionalFormatting sqref="B11:H11 B13:C13">
    <cfRule type="expression" dxfId="6" priority="2">
      <formula>AND(DAY(B11)&gt;=1,DAY(B11)&lt;=15)</formula>
    </cfRule>
  </conditionalFormatting>
  <dataValidations count="8">
    <dataValidation allowBlank="1" showInputMessage="1" showErrorMessage="1" prompt="曜日は自動的に決定されます" sqref="C2:H2" xr:uid="{00000000-0002-0000-0B00-000000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B00-000001000000}"/>
    <dataValidation allowBlank="1" showInputMessage="1" showErrorMessage="1" prompt="12 月の月間カレンダー" sqref="A1" xr:uid="{00000000-0002-0000-0B00-000002000000}"/>
    <dataValidation allowBlank="1" showInputMessage="1" showErrorMessage="1" prompt="右側のセルにメモを入力します" sqref="D13:D14" xr:uid="{00000000-0002-0000-0B00-000003000000}"/>
    <dataValidation allowBlank="1" showInputMessage="1" showErrorMessage="1" prompt="このセルにメモを入力します" sqref="E13:H14" xr:uid="{00000000-0002-0000-0B00-000004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B00-000005000000}"/>
    <dataValidation allowBlank="1" showInputMessage="1" showErrorMessage="1" prompt="このセルの年は、1 月のワークシートに入力された年に基づいて自動的に更新されます。下のカレンダーには、前の月と次の月の日付が薄い色のフォントで表示されます。" sqref="B1:D1" xr:uid="{00000000-0002-0000-0B00-000006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で新しい曜日を選びます" sqref="B2" xr:uid="{00000000-0002-0000-0B00-000007000000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18BCB-0C94-4B74-84D9-660885A2B18E}">
  <sheetPr>
    <tabColor theme="4" tint="-0.499984740745262"/>
    <pageSetUpPr autoPageBreaks="0" fitToPage="1"/>
  </sheetPr>
  <dimension ref="A1:K14"/>
  <sheetViews>
    <sheetView showGridLines="0" zoomScaleNormal="100" workbookViewId="0">
      <selection activeCell="D10" sqref="D10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5.77734375" style="1" customWidth="1"/>
    <col min="11" max="11" width="13.77734375" style="1" customWidth="1"/>
    <col min="12" max="16384" width="8.88671875" style="1"/>
  </cols>
  <sheetData>
    <row r="1" spans="1:11" s="4" customFormat="1" ht="60" customHeight="1" x14ac:dyDescent="0.25">
      <c r="A1" s="1"/>
      <c r="B1" s="38" t="str">
        <f>CalendarYear&amp;" 年 1 月"</f>
        <v>2026 年 1 月</v>
      </c>
      <c r="C1" s="38"/>
      <c r="D1" s="38"/>
      <c r="E1" s="2"/>
      <c r="F1" s="2"/>
      <c r="G1" s="2"/>
      <c r="H1" s="3"/>
      <c r="J1" s="37" t="s">
        <v>1</v>
      </c>
      <c r="K1" s="37"/>
    </row>
    <row r="2" spans="1:11" s="6" customFormat="1" ht="21.75" customHeight="1" thickBot="1" x14ac:dyDescent="0.3">
      <c r="A2" s="1"/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5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  <c r="J2" s="7" t="s">
        <v>2</v>
      </c>
      <c r="K2" s="8">
        <v>2026</v>
      </c>
    </row>
    <row r="3" spans="1:11" s="9" customFormat="1" ht="19.5" customHeight="1" x14ac:dyDescent="0.25">
      <c r="A3" s="1"/>
      <c r="B3" s="14">
        <f t="array" ref="B3:H3">DaysAndWeeks+DATE(CalendarYear,1,1)-WEEKDAY(DATE(CalendarYear,1,1),(WeekStart="月曜日")+1)+1</f>
        <v>46019</v>
      </c>
      <c r="C3" s="14">
        <v>46020</v>
      </c>
      <c r="D3" s="14">
        <v>46021</v>
      </c>
      <c r="E3" s="14">
        <v>46022</v>
      </c>
      <c r="F3" s="14">
        <v>46023</v>
      </c>
      <c r="G3" s="14">
        <v>46024</v>
      </c>
      <c r="H3" s="14">
        <v>46025</v>
      </c>
      <c r="J3" s="7" t="s">
        <v>3</v>
      </c>
      <c r="K3" s="8" t="s">
        <v>4</v>
      </c>
    </row>
    <row r="4" spans="1:11" ht="57.95" customHeight="1" x14ac:dyDescent="0.25">
      <c r="J4" s="10"/>
    </row>
    <row r="5" spans="1:11" s="9" customFormat="1" ht="19.5" customHeight="1" x14ac:dyDescent="0.25">
      <c r="A5" s="1"/>
      <c r="B5" s="15">
        <f t="array" ref="B5:H5">DaysAndWeeks+DATE(CalendarYear,1,1)-WEEKDAY(DATE(CalendarYear,1,1),(WeekStart="月曜日")+1)+8</f>
        <v>46026</v>
      </c>
      <c r="C5" s="15">
        <v>46027</v>
      </c>
      <c r="D5" s="15">
        <v>46028</v>
      </c>
      <c r="E5" s="15">
        <v>46029</v>
      </c>
      <c r="F5" s="15">
        <v>46030</v>
      </c>
      <c r="G5" s="15">
        <v>46031</v>
      </c>
      <c r="H5" s="15">
        <v>46032</v>
      </c>
    </row>
    <row r="6" spans="1:11" ht="57.95" customHeight="1" x14ac:dyDescent="0.25">
      <c r="B6" s="11"/>
      <c r="C6" s="11"/>
      <c r="D6" s="11"/>
      <c r="E6" s="11"/>
      <c r="F6" s="11"/>
      <c r="G6" s="11"/>
      <c r="H6" s="11"/>
      <c r="J6" s="12"/>
    </row>
    <row r="7" spans="1:11" s="9" customFormat="1" ht="19.5" customHeight="1" x14ac:dyDescent="0.25">
      <c r="A7" s="1"/>
      <c r="B7" s="14">
        <f t="array" ref="B7:H7">DaysAndWeeks+DATE(CalendarYear,1,1)-WEEKDAY(DATE(CalendarYear,1,1),(WeekStart="月曜日")+1)+15</f>
        <v>46033</v>
      </c>
      <c r="C7" s="14">
        <v>46034</v>
      </c>
      <c r="D7" s="14">
        <v>46035</v>
      </c>
      <c r="E7" s="14">
        <v>46036</v>
      </c>
      <c r="F7" s="14">
        <v>46037</v>
      </c>
      <c r="G7" s="14">
        <v>46038</v>
      </c>
      <c r="H7" s="14">
        <v>46039</v>
      </c>
      <c r="J7" s="12"/>
    </row>
    <row r="8" spans="1:11" ht="57.95" customHeight="1" x14ac:dyDescent="0.25"/>
    <row r="9" spans="1:11" s="9" customFormat="1" ht="19.5" customHeight="1" x14ac:dyDescent="0.25">
      <c r="A9" s="1"/>
      <c r="B9" s="15">
        <f t="array" ref="B9:H9">DaysAndWeeks+DATE(CalendarYear,1,1)-WEEKDAY(DATE(CalendarYear,1,1),(WeekStart="月曜日")+1)+22</f>
        <v>46040</v>
      </c>
      <c r="C9" s="15">
        <v>46041</v>
      </c>
      <c r="D9" s="15">
        <v>46042</v>
      </c>
      <c r="E9" s="15">
        <v>46043</v>
      </c>
      <c r="F9" s="15">
        <v>46044</v>
      </c>
      <c r="G9" s="15">
        <v>46045</v>
      </c>
      <c r="H9" s="15">
        <v>46046</v>
      </c>
    </row>
    <row r="10" spans="1:11" ht="57.95" customHeight="1" x14ac:dyDescent="0.25">
      <c r="B10" s="11"/>
      <c r="C10" s="11"/>
      <c r="D10" s="11"/>
      <c r="E10" s="11"/>
      <c r="F10" s="11"/>
      <c r="G10" s="11"/>
      <c r="H10" s="11"/>
    </row>
    <row r="11" spans="1:11" s="9" customFormat="1" ht="19.5" customHeight="1" x14ac:dyDescent="0.25">
      <c r="A11" s="1"/>
      <c r="B11" s="14">
        <f t="array" ref="B11:H11">DaysAndWeeks+DATE(CalendarYear,1,1)-WEEKDAY(DATE(CalendarYear,1,1),(WeekStart="月曜日")+1)+29</f>
        <v>46047</v>
      </c>
      <c r="C11" s="17">
        <v>46048</v>
      </c>
      <c r="D11" s="14">
        <v>46049</v>
      </c>
      <c r="E11" s="14">
        <v>46050</v>
      </c>
      <c r="F11" s="14">
        <v>46051</v>
      </c>
      <c r="G11" s="14">
        <v>46052</v>
      </c>
      <c r="H11" s="14">
        <v>46053</v>
      </c>
    </row>
    <row r="12" spans="1:11" ht="57.95" customHeight="1" x14ac:dyDescent="0.25">
      <c r="C12" s="18" t="s">
        <v>7</v>
      </c>
    </row>
    <row r="13" spans="1:11" s="9" customFormat="1" ht="19.5" customHeight="1" x14ac:dyDescent="0.25">
      <c r="A13" s="1"/>
      <c r="B13" s="15">
        <f t="array" ref="B13:C13">DaysAndWeeks+DATE(CalendarYear,1,1)-WEEKDAY(DATE(CalendarYear,1,1),(WeekStart="月曜日")+1)+36</f>
        <v>46054</v>
      </c>
      <c r="C13" s="15">
        <v>46055</v>
      </c>
      <c r="D13" s="35" t="s">
        <v>0</v>
      </c>
      <c r="E13" s="36"/>
      <c r="F13" s="36"/>
      <c r="G13" s="36"/>
      <c r="H13" s="36"/>
    </row>
    <row r="14" spans="1:11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4">
    <mergeCell ref="B1:D1"/>
    <mergeCell ref="J1:K1"/>
    <mergeCell ref="D13:D14"/>
    <mergeCell ref="E13:H14"/>
  </mergeCells>
  <phoneticPr fontId="31"/>
  <conditionalFormatting sqref="B3:G3">
    <cfRule type="expression" dxfId="5" priority="1">
      <formula>DAY(B3)&gt;8</formula>
    </cfRule>
  </conditionalFormatting>
  <conditionalFormatting sqref="B11:H11 B13:C13">
    <cfRule type="expression" dxfId="4" priority="2">
      <formula>AND(DAY(B11)&gt;=1,DAY(B11)&lt;=15)</formula>
    </cfRule>
  </conditionalFormatting>
  <dataValidations count="13"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2B76F091-9E96-4239-8FB5-89D42C28D10E}"/>
    <dataValidation type="list" errorStyle="warning" allowBlank="1" showInputMessage="1" showErrorMessage="1" error="リストから曜日を選びます。[キャンセル] を選択し、Alt キーを押しながら下矢印キーを押して、ドロップダウン リストから曜日を選びます。" prompt="このセルで、週の最初の曜日を選択します。Alt + 下矢印キーを押してドロップダウン リストを開きます。下矢印キーで移動し、Enter キーを押して選択します。" sqref="K3" xr:uid="{7D96F175-8C69-44B3-AAFE-E0E98C047EBF}">
      <formula1>"日曜日,月曜日"</formula1>
    </dataValidation>
    <dataValidation allowBlank="1" showInputMessage="1" showErrorMessage="1" prompt="このブックでは、カスタムの 1 か月カレンダーを作成します。この 1 月のワークシートを使って、すべての月の年および週の最初の曜日をカスタマイズします。各月は、個別のワークシート上にあります" sqref="A1" xr:uid="{CDC0CF68-4AC0-4A60-A505-D9363596E8D0}"/>
    <dataValidation allowBlank="1" showInputMessage="1" showErrorMessage="1" prompt="年を入力し、下のセルでカレンダーの最初の日を選択します。これらのカレンダー設定用のセルは印刷されません。" sqref="J1:K1" xr:uid="{7CFBD2EE-49DD-4F63-9DD8-DF4051053523}"/>
    <dataValidation allowBlank="1" showInputMessage="1" showErrorMessage="1" prompt="右のセルに年を入力します" sqref="J2" xr:uid="{DC0DD707-CA9B-4DF4-83C4-72203227DEF0}"/>
    <dataValidation allowBlank="1" showInputMessage="1" showErrorMessage="1" prompt="右側のセルで週の最初の曜日を選びます" sqref="J3" xr:uid="{3459FE15-66DD-4067-8387-D4D1B3F41227}"/>
    <dataValidation allowBlank="1" showInputMessage="1" showErrorMessage="1" prompt="このセルに年を入力します" sqref="K2" xr:uid="{88335C7F-33E7-4E03-A884-90CAA70E11DF}"/>
    <dataValidation allowBlank="1" showInputMessage="1" showErrorMessage="1" prompt="この行には、このカレンダーの曜日名が含まれます。このセルには、週の最初の曜日が含まれます。週の最初の曜日を変更するには、このワークシートのセル K3 に新しい曜日を入力します" sqref="B2" xr:uid="{C2FC42BE-191B-453C-8671-D717C907F873}"/>
    <dataValidation allowBlank="1" showInputMessage="1" showErrorMessage="1" prompt="このセルの年は、セル K2 に入力された年に基づいて自動的に更新されます。下のカレンダーには、細字フォントの網掛けの前の月と次の月の日付が含まれます" sqref="B1:D1" xr:uid="{C62846D5-5D68-448E-A400-4D28188DAF7E}"/>
    <dataValidation allowBlank="1" showInputMessage="1" showErrorMessage="1" prompt="曜日は自動的に決定されます" sqref="C2:H2" xr:uid="{D0370962-711D-4068-A0C6-4F00182643E7}"/>
    <dataValidation allowBlank="1" showInputMessage="1" showErrorMessage="1" prompt="この行と行 6、8、10、12、14 は、上のセルのカレンダー日に関連する毎日のメモを入力するためのセルです" sqref="B4" xr:uid="{CB067473-0695-46E8-9773-5940E21CE082}"/>
    <dataValidation allowBlank="1" showInputMessage="1" showErrorMessage="1" prompt="このセルにメモを入力します" sqref="E13:H14" xr:uid="{11E2AF78-7883-415E-BCEF-FBA82581C624}"/>
    <dataValidation allowBlank="1" showInputMessage="1" showErrorMessage="1" prompt="右のセルにメモを入力します" sqref="D13:D14" xr:uid="{3D24157E-2EAE-4D37-8543-2FC77ED03F88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609D5-FEB6-47FC-8AD7-269EB225D4FB}">
  <sheetPr>
    <tabColor theme="4" tint="-0.499984740745262"/>
    <pageSetUpPr autoPageBreaks="0" fitToPage="1"/>
  </sheetPr>
  <dimension ref="A1:K14"/>
  <sheetViews>
    <sheetView showGridLines="0" zoomScaleNormal="100" workbookViewId="0">
      <selection activeCell="D12" sqref="D12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5.77734375" style="1" customWidth="1"/>
    <col min="11" max="11" width="13.77734375" style="1" customWidth="1"/>
    <col min="12" max="16384" width="8.88671875" style="1"/>
  </cols>
  <sheetData>
    <row r="1" spans="1:11" s="4" customFormat="1" ht="60" customHeight="1" x14ac:dyDescent="0.25">
      <c r="A1" s="1"/>
      <c r="B1" s="38" t="str">
        <f>CalendarYear&amp;" 年 2 月"</f>
        <v>2026 年 2 月</v>
      </c>
      <c r="C1" s="38"/>
      <c r="D1" s="38"/>
      <c r="E1" s="2"/>
      <c r="F1" s="2"/>
      <c r="G1" s="2"/>
      <c r="H1" s="3"/>
      <c r="J1" s="37" t="s">
        <v>1</v>
      </c>
      <c r="K1" s="37"/>
    </row>
    <row r="2" spans="1:11" s="6" customFormat="1" ht="21.75" customHeight="1" thickBot="1" x14ac:dyDescent="0.3">
      <c r="A2" s="1"/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5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  <c r="J2" s="7" t="s">
        <v>2</v>
      </c>
      <c r="K2" s="8">
        <v>2026</v>
      </c>
    </row>
    <row r="3" spans="1:11" s="9" customFormat="1" ht="19.5" customHeight="1" x14ac:dyDescent="0.25">
      <c r="A3" s="1"/>
      <c r="B3" s="14">
        <f t="array" ref="B3:H3">DaysAndWeeks+DATE(CalendarYear,1,1)-WEEKDAY(DATE(CalendarYear,1,1),(WeekStart="月曜日")+1)+1</f>
        <v>46019</v>
      </c>
      <c r="C3" s="14">
        <v>46020</v>
      </c>
      <c r="D3" s="14">
        <v>46021</v>
      </c>
      <c r="E3" s="14">
        <v>46022</v>
      </c>
      <c r="F3" s="14">
        <v>46023</v>
      </c>
      <c r="G3" s="14">
        <v>46024</v>
      </c>
      <c r="H3" s="14">
        <v>46025</v>
      </c>
      <c r="J3" s="7" t="s">
        <v>3</v>
      </c>
      <c r="K3" s="8" t="s">
        <v>4</v>
      </c>
    </row>
    <row r="4" spans="1:11" ht="57.95" customHeight="1" x14ac:dyDescent="0.25">
      <c r="J4" s="10"/>
    </row>
    <row r="5" spans="1:11" s="9" customFormat="1" ht="19.5" customHeight="1" x14ac:dyDescent="0.25">
      <c r="A5" s="1"/>
      <c r="B5" s="15">
        <f t="array" ref="B5:H5">DaysAndWeeks+DATE(CalendarYear,1,1)-WEEKDAY(DATE(CalendarYear,1,1),(WeekStart="月曜日")+1)+8</f>
        <v>46026</v>
      </c>
      <c r="C5" s="15">
        <v>46027</v>
      </c>
      <c r="D5" s="15">
        <v>46028</v>
      </c>
      <c r="E5" s="15">
        <v>46029</v>
      </c>
      <c r="F5" s="15">
        <v>46030</v>
      </c>
      <c r="G5" s="15">
        <v>46031</v>
      </c>
      <c r="H5" s="15">
        <v>46032</v>
      </c>
    </row>
    <row r="6" spans="1:11" ht="57.95" customHeight="1" x14ac:dyDescent="0.25">
      <c r="B6" s="11"/>
      <c r="C6" s="11"/>
      <c r="D6" s="11"/>
      <c r="E6" s="11"/>
      <c r="F6" s="11"/>
      <c r="G6" s="11"/>
      <c r="H6" s="11"/>
      <c r="J6" s="12"/>
    </row>
    <row r="7" spans="1:11" s="9" customFormat="1" ht="19.5" customHeight="1" x14ac:dyDescent="0.25">
      <c r="A7" s="1"/>
      <c r="B7" s="14">
        <f t="array" ref="B7:H7">DaysAndWeeks+DATE(CalendarYear,1,1)-WEEKDAY(DATE(CalendarYear,1,1),(WeekStart="月曜日")+1)+15</f>
        <v>46033</v>
      </c>
      <c r="C7" s="14">
        <v>46034</v>
      </c>
      <c r="D7" s="14">
        <v>46035</v>
      </c>
      <c r="E7" s="14">
        <v>46036</v>
      </c>
      <c r="F7" s="14">
        <v>46037</v>
      </c>
      <c r="G7" s="17">
        <v>46038</v>
      </c>
      <c r="H7" s="14">
        <v>46039</v>
      </c>
      <c r="J7" s="12"/>
    </row>
    <row r="8" spans="1:11" ht="57.95" customHeight="1" x14ac:dyDescent="0.25">
      <c r="G8" s="18" t="s">
        <v>15</v>
      </c>
    </row>
    <row r="9" spans="1:11" s="9" customFormat="1" ht="19.5" customHeight="1" x14ac:dyDescent="0.25">
      <c r="A9" s="1"/>
      <c r="B9" s="15">
        <f t="array" ref="B9:H9">DaysAndWeeks+DATE(CalendarYear,1,1)-WEEKDAY(DATE(CalendarYear,1,1),(WeekStart="月曜日")+1)+22</f>
        <v>46040</v>
      </c>
      <c r="C9" s="15">
        <v>46041</v>
      </c>
      <c r="D9" s="15">
        <v>46042</v>
      </c>
      <c r="E9" s="15">
        <v>46043</v>
      </c>
      <c r="F9" s="15">
        <v>46044</v>
      </c>
      <c r="G9" s="15">
        <v>46045</v>
      </c>
      <c r="H9" s="15">
        <v>46046</v>
      </c>
    </row>
    <row r="10" spans="1:11" ht="57.95" customHeight="1" x14ac:dyDescent="0.25">
      <c r="B10" s="11"/>
      <c r="C10" s="11"/>
      <c r="D10" s="11"/>
      <c r="E10" s="11"/>
      <c r="F10" s="11"/>
      <c r="G10" s="11"/>
      <c r="H10" s="11"/>
    </row>
    <row r="11" spans="1:11" s="9" customFormat="1" ht="19.5" customHeight="1" x14ac:dyDescent="0.25">
      <c r="A11" s="1"/>
      <c r="B11" s="14">
        <f t="array" ref="B11:H11">DaysAndWeeks+DATE(CalendarYear,1,1)-WEEKDAY(DATE(CalendarYear,1,1),(WeekStart="月曜日")+1)+29</f>
        <v>46047</v>
      </c>
      <c r="C11" s="14">
        <v>46048</v>
      </c>
      <c r="D11" s="14">
        <v>46049</v>
      </c>
      <c r="E11" s="14">
        <v>46050</v>
      </c>
      <c r="F11" s="14">
        <v>46051</v>
      </c>
      <c r="G11" s="14">
        <v>46052</v>
      </c>
      <c r="H11" s="14">
        <v>46053</v>
      </c>
    </row>
    <row r="12" spans="1:11" ht="57.95" customHeight="1" x14ac:dyDescent="0.25">
      <c r="C12" s="25"/>
    </row>
    <row r="13" spans="1:11" s="9" customFormat="1" ht="19.5" customHeight="1" x14ac:dyDescent="0.25">
      <c r="A13" s="1"/>
      <c r="B13" s="15">
        <f t="array" ref="B13:C13">DaysAndWeeks+DATE(CalendarYear,1,1)-WEEKDAY(DATE(CalendarYear,1,1),(WeekStart="月曜日")+1)+36</f>
        <v>46054</v>
      </c>
      <c r="C13" s="15">
        <v>46055</v>
      </c>
      <c r="D13" s="35" t="s">
        <v>0</v>
      </c>
      <c r="E13" s="36"/>
      <c r="F13" s="36"/>
      <c r="G13" s="36"/>
      <c r="H13" s="36"/>
    </row>
    <row r="14" spans="1:11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4">
    <mergeCell ref="B1:D1"/>
    <mergeCell ref="J1:K1"/>
    <mergeCell ref="D13:D14"/>
    <mergeCell ref="E13:H14"/>
  </mergeCells>
  <phoneticPr fontId="31"/>
  <conditionalFormatting sqref="B3:G3">
    <cfRule type="expression" dxfId="3" priority="1">
      <formula>DAY(B3)&gt;8</formula>
    </cfRule>
  </conditionalFormatting>
  <conditionalFormatting sqref="B11:H11 B13:C13">
    <cfRule type="expression" dxfId="2" priority="2">
      <formula>AND(DAY(B11)&gt;=1,DAY(B11)&lt;=15)</formula>
    </cfRule>
  </conditionalFormatting>
  <dataValidations count="13"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9B9C684C-CEE5-46B1-B427-667579642EB6}"/>
    <dataValidation allowBlank="1" showInputMessage="1" showErrorMessage="1" prompt="右のセルにメモを入力します" sqref="D13:D14" xr:uid="{6017E37E-25C5-41B3-8EA0-CB270804C541}"/>
    <dataValidation allowBlank="1" showInputMessage="1" showErrorMessage="1" prompt="このセルにメモを入力します" sqref="E13:H14" xr:uid="{EE29F1E4-B0B9-4FFF-A189-94387B696C08}"/>
    <dataValidation allowBlank="1" showInputMessage="1" showErrorMessage="1" prompt="この行と行 6、8、10、12、14 は、上のセルのカレンダー日に関連する毎日のメモを入力するためのセルです" sqref="B4" xr:uid="{18F50A02-B6C6-4DBF-A6D1-D1650CDBB608}"/>
    <dataValidation allowBlank="1" showInputMessage="1" showErrorMessage="1" prompt="曜日は自動的に決定されます" sqref="C2:H2" xr:uid="{F7DDDDE3-92FC-45F2-A959-F65F95508724}"/>
    <dataValidation allowBlank="1" showInputMessage="1" showErrorMessage="1" prompt="このセルの年は、セル K2 に入力された年に基づいて自動的に更新されます。下のカレンダーには、細字フォントの網掛けの前の月と次の月の日付が含まれます" sqref="B1:D1" xr:uid="{DBBB6C7F-6449-4FE0-9F02-DD59EB2AF71C}"/>
    <dataValidation allowBlank="1" showInputMessage="1" showErrorMessage="1" prompt="この行には、このカレンダーの曜日名が含まれます。このセルには、週の最初の曜日が含まれます。週の最初の曜日を変更するには、このワークシートのセル K3 に新しい曜日を入力します" sqref="B2" xr:uid="{514CE45C-2D85-49A9-A48C-7C5DA14B1F1D}"/>
    <dataValidation allowBlank="1" showInputMessage="1" showErrorMessage="1" prompt="このセルに年を入力します" sqref="K2" xr:uid="{06FF2ABA-1B87-468F-8F76-58C3AB79C88A}"/>
    <dataValidation allowBlank="1" showInputMessage="1" showErrorMessage="1" prompt="右側のセルで週の最初の曜日を選びます" sqref="J3" xr:uid="{204F664C-7455-4531-A396-D2E21E0DDAFB}"/>
    <dataValidation allowBlank="1" showInputMessage="1" showErrorMessage="1" prompt="右のセルに年を入力します" sqref="J2" xr:uid="{96A71923-7306-4403-B21D-1BB1182166AD}"/>
    <dataValidation allowBlank="1" showInputMessage="1" showErrorMessage="1" prompt="年を入力し、下のセルでカレンダーの最初の日を選択します。これらのカレンダー設定用のセルは印刷されません。" sqref="J1:K1" xr:uid="{AE04F832-F636-4CEF-BFAD-38DD111967A1}"/>
    <dataValidation allowBlank="1" showInputMessage="1" showErrorMessage="1" prompt="このブックでは、カスタムの 1 か月カレンダーを作成します。この 1 月のワークシートを使って、すべての月の年および週の最初の曜日をカスタマイズします。各月は、個別のワークシート上にあります" sqref="A1" xr:uid="{642C8BEC-EA05-4FF0-955E-B1E0FC2A19F9}"/>
    <dataValidation type="list" errorStyle="warning" allowBlank="1" showInputMessage="1" showErrorMessage="1" error="リストから曜日を選びます。[キャンセル] を選択し、Alt キーを押しながら下矢印キーを押して、ドロップダウン リストから曜日を選びます。" prompt="このセルで、週の最初の曜日を選択します。Alt + 下矢印キーを押してドロップダウン リストを開きます。下矢印キーで移動し、Enter キーを押して選択します。" sqref="K3" xr:uid="{F1B7EED0-6D5E-4A84-95A0-8E0626FAEAF8}">
      <formula1>"日曜日,月曜日"</formula1>
    </dataValidation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D5F49-F555-4D5D-A723-215B33582E39}">
  <sheetPr>
    <tabColor theme="4" tint="-0.499984740745262"/>
    <pageSetUpPr autoPageBreaks="0" fitToPage="1"/>
  </sheetPr>
  <dimension ref="A1:K14"/>
  <sheetViews>
    <sheetView showGridLines="0" zoomScaleNormal="100" workbookViewId="0">
      <selection activeCell="F4" sqref="F4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5.77734375" style="1" customWidth="1"/>
    <col min="11" max="11" width="13.77734375" style="1" customWidth="1"/>
    <col min="12" max="16384" width="8.88671875" style="1"/>
  </cols>
  <sheetData>
    <row r="1" spans="1:11" s="4" customFormat="1" ht="60" customHeight="1" x14ac:dyDescent="0.25">
      <c r="A1" s="1"/>
      <c r="B1" s="38" t="str">
        <f>CalendarYear&amp;" 年 3 月"</f>
        <v>2026 年 3 月</v>
      </c>
      <c r="C1" s="38"/>
      <c r="D1" s="38"/>
      <c r="E1" s="2"/>
      <c r="F1" s="2"/>
      <c r="G1" s="2"/>
      <c r="H1" s="3"/>
      <c r="J1" s="37" t="s">
        <v>1</v>
      </c>
      <c r="K1" s="37"/>
    </row>
    <row r="2" spans="1:11" s="6" customFormat="1" ht="21.75" customHeight="1" thickBot="1" x14ac:dyDescent="0.3">
      <c r="A2" s="1"/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5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  <c r="J2" s="7" t="s">
        <v>2</v>
      </c>
      <c r="K2" s="8">
        <v>2026</v>
      </c>
    </row>
    <row r="3" spans="1:11" s="9" customFormat="1" ht="19.5" customHeight="1" x14ac:dyDescent="0.25">
      <c r="A3" s="1"/>
      <c r="B3" s="14">
        <f t="array" ref="B3:H3">DaysAndWeeks+DATE(CalendarYear,1,1)-WEEKDAY(DATE(CalendarYear,1,1),(WeekStart="月曜日")+1)+1</f>
        <v>46019</v>
      </c>
      <c r="C3" s="14">
        <v>46020</v>
      </c>
      <c r="D3" s="14">
        <v>46021</v>
      </c>
      <c r="E3" s="14">
        <v>46022</v>
      </c>
      <c r="F3" s="14">
        <v>46023</v>
      </c>
      <c r="G3" s="14">
        <v>46024</v>
      </c>
      <c r="H3" s="14">
        <v>46025</v>
      </c>
      <c r="J3" s="7" t="s">
        <v>3</v>
      </c>
      <c r="K3" s="8" t="s">
        <v>4</v>
      </c>
    </row>
    <row r="4" spans="1:11" ht="57.95" customHeight="1" x14ac:dyDescent="0.25">
      <c r="J4" s="10"/>
    </row>
    <row r="5" spans="1:11" s="9" customFormat="1" ht="19.5" customHeight="1" x14ac:dyDescent="0.25">
      <c r="A5" s="1"/>
      <c r="B5" s="15">
        <f t="array" ref="B5:H5">DaysAndWeeks+DATE(CalendarYear,1,1)-WEEKDAY(DATE(CalendarYear,1,1),(WeekStart="月曜日")+1)+8</f>
        <v>46026</v>
      </c>
      <c r="C5" s="15">
        <v>46027</v>
      </c>
      <c r="D5" s="15">
        <v>46028</v>
      </c>
      <c r="E5" s="15">
        <v>46029</v>
      </c>
      <c r="F5" s="15">
        <v>46030</v>
      </c>
      <c r="G5" s="15">
        <v>46031</v>
      </c>
      <c r="H5" s="15">
        <v>46032</v>
      </c>
    </row>
    <row r="6" spans="1:11" ht="57.95" customHeight="1" x14ac:dyDescent="0.25">
      <c r="B6" s="11"/>
      <c r="C6" s="11"/>
      <c r="D6" s="11"/>
      <c r="E6" s="11"/>
      <c r="F6" s="11"/>
      <c r="G6" s="11"/>
      <c r="H6" s="11"/>
      <c r="J6" s="12"/>
    </row>
    <row r="7" spans="1:11" s="9" customFormat="1" ht="19.5" customHeight="1" x14ac:dyDescent="0.25">
      <c r="A7" s="1"/>
      <c r="B7" s="14">
        <f t="array" ref="B7:H7">DaysAndWeeks+DATE(CalendarYear,1,1)-WEEKDAY(DATE(CalendarYear,1,1),(WeekStart="月曜日")+1)+15</f>
        <v>46033</v>
      </c>
      <c r="C7" s="14">
        <v>46034</v>
      </c>
      <c r="D7" s="14">
        <v>46035</v>
      </c>
      <c r="E7" s="14">
        <v>46036</v>
      </c>
      <c r="F7" s="14">
        <v>46037</v>
      </c>
      <c r="G7" s="14">
        <v>46038</v>
      </c>
      <c r="H7" s="14">
        <v>46039</v>
      </c>
      <c r="J7" s="12"/>
    </row>
    <row r="8" spans="1:11" ht="57.95" customHeight="1" x14ac:dyDescent="0.25">
      <c r="G8" s="25"/>
    </row>
    <row r="9" spans="1:11" s="9" customFormat="1" ht="19.5" customHeight="1" x14ac:dyDescent="0.25">
      <c r="A9" s="1"/>
      <c r="B9" s="15">
        <f t="array" ref="B9:H9">DaysAndWeeks+DATE(CalendarYear,1,1)-WEEKDAY(DATE(CalendarYear,1,1),(WeekStart="月曜日")+1)+22</f>
        <v>46040</v>
      </c>
      <c r="C9" s="15">
        <v>46041</v>
      </c>
      <c r="D9" s="15">
        <v>46042</v>
      </c>
      <c r="E9" s="15">
        <v>46043</v>
      </c>
      <c r="F9" s="15">
        <v>46044</v>
      </c>
      <c r="G9" s="15">
        <v>46045</v>
      </c>
      <c r="H9" s="15">
        <v>46046</v>
      </c>
    </row>
    <row r="10" spans="1:11" ht="57.95" customHeight="1" x14ac:dyDescent="0.25">
      <c r="B10" s="11"/>
      <c r="C10" s="11"/>
      <c r="D10" s="11"/>
      <c r="E10" s="11"/>
      <c r="F10" s="11"/>
      <c r="G10" s="11"/>
      <c r="H10" s="11"/>
    </row>
    <row r="11" spans="1:11" s="9" customFormat="1" ht="19.5" customHeight="1" x14ac:dyDescent="0.25">
      <c r="A11" s="1"/>
      <c r="B11" s="14">
        <f t="array" ref="B11:H11">DaysAndWeeks+DATE(CalendarYear,1,1)-WEEKDAY(DATE(CalendarYear,1,1),(WeekStart="月曜日")+1)+29</f>
        <v>46047</v>
      </c>
      <c r="C11" s="14">
        <v>46048</v>
      </c>
      <c r="D11" s="14">
        <v>46049</v>
      </c>
      <c r="E11" s="14">
        <v>46050</v>
      </c>
      <c r="F11" s="14">
        <v>46051</v>
      </c>
      <c r="G11" s="14">
        <v>46052</v>
      </c>
      <c r="H11" s="14">
        <v>46053</v>
      </c>
    </row>
    <row r="12" spans="1:11" ht="57.95" customHeight="1" x14ac:dyDescent="0.25">
      <c r="C12" s="25"/>
    </row>
    <row r="13" spans="1:11" s="9" customFormat="1" ht="19.5" customHeight="1" x14ac:dyDescent="0.25">
      <c r="A13" s="1"/>
      <c r="B13" s="15">
        <f t="array" ref="B13:C13">DaysAndWeeks+DATE(CalendarYear,1,1)-WEEKDAY(DATE(CalendarYear,1,1),(WeekStart="月曜日")+1)+36</f>
        <v>46054</v>
      </c>
      <c r="C13" s="15">
        <v>46055</v>
      </c>
      <c r="D13" s="35" t="s">
        <v>0</v>
      </c>
      <c r="E13" s="36"/>
      <c r="F13" s="36"/>
      <c r="G13" s="36"/>
      <c r="H13" s="36"/>
    </row>
    <row r="14" spans="1:11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4">
    <mergeCell ref="B1:D1"/>
    <mergeCell ref="J1:K1"/>
    <mergeCell ref="D13:D14"/>
    <mergeCell ref="E13:H14"/>
  </mergeCells>
  <phoneticPr fontId="31"/>
  <conditionalFormatting sqref="B3:G3">
    <cfRule type="expression" dxfId="1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13"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1876BE46-DABD-437A-9A82-99F6B8BF82D2}"/>
    <dataValidation type="list" errorStyle="warning" allowBlank="1" showInputMessage="1" showErrorMessage="1" error="リストから曜日を選びます。[キャンセル] を選択し、Alt キーを押しながら下矢印キーを押して、ドロップダウン リストから曜日を選びます。" prompt="このセルで、週の最初の曜日を選択します。Alt + 下矢印キーを押してドロップダウン リストを開きます。下矢印キーで移動し、Enter キーを押して選択します。" sqref="K3" xr:uid="{E31417A4-C4F3-41DE-BEE8-D6199CD7024C}">
      <formula1>"日曜日,月曜日"</formula1>
    </dataValidation>
    <dataValidation allowBlank="1" showInputMessage="1" showErrorMessage="1" prompt="このブックでは、カスタムの 1 か月カレンダーを作成します。この 1 月のワークシートを使って、すべての月の年および週の最初の曜日をカスタマイズします。各月は、個別のワークシート上にあります" sqref="A1" xr:uid="{06135601-C889-4E3A-80B7-E144C2CEA2F5}"/>
    <dataValidation allowBlank="1" showInputMessage="1" showErrorMessage="1" prompt="年を入力し、下のセルでカレンダーの最初の日を選択します。これらのカレンダー設定用のセルは印刷されません。" sqref="J1:K1" xr:uid="{EDACA5FD-CE13-4C32-B708-18C14730ADC1}"/>
    <dataValidation allowBlank="1" showInputMessage="1" showErrorMessage="1" prompt="右のセルに年を入力します" sqref="J2" xr:uid="{35C3F5BE-E676-4136-8935-F7D34A6DEAEA}"/>
    <dataValidation allowBlank="1" showInputMessage="1" showErrorMessage="1" prompt="右側のセルで週の最初の曜日を選びます" sqref="J3" xr:uid="{952DE194-3D6B-4994-8457-6570DA4A0554}"/>
    <dataValidation allowBlank="1" showInputMessage="1" showErrorMessage="1" prompt="このセルに年を入力します" sqref="K2" xr:uid="{693584AF-1624-47E7-8AAE-76F8D5B351C8}"/>
    <dataValidation allowBlank="1" showInputMessage="1" showErrorMessage="1" prompt="この行には、このカレンダーの曜日名が含まれます。このセルには、週の最初の曜日が含まれます。週の最初の曜日を変更するには、このワークシートのセル K3 に新しい曜日を入力します" sqref="B2" xr:uid="{EB47951E-BE9D-4894-AF20-B446ADB87985}"/>
    <dataValidation allowBlank="1" showInputMessage="1" showErrorMessage="1" prompt="このセルの年は、セル K2 に入力された年に基づいて自動的に更新されます。下のカレンダーには、細字フォントの網掛けの前の月と次の月の日付が含まれます" sqref="B1:D1" xr:uid="{ECD6D4FF-A68D-4BA6-8ADF-E77B36694C6E}"/>
    <dataValidation allowBlank="1" showInputMessage="1" showErrorMessage="1" prompt="曜日は自動的に決定されます" sqref="C2:H2" xr:uid="{A3A114A1-CB8C-4A3E-8D45-0A0C24D5EC19}"/>
    <dataValidation allowBlank="1" showInputMessage="1" showErrorMessage="1" prompt="この行と行 6、8、10、12、14 は、上のセルのカレンダー日に関連する毎日のメモを入力するためのセルです" sqref="B4" xr:uid="{36BEF01E-7F46-4E6E-BE1B-3B5D20567B7B}"/>
    <dataValidation allowBlank="1" showInputMessage="1" showErrorMessage="1" prompt="このセルにメモを入力します" sqref="E13:H14" xr:uid="{87AA8750-F102-4991-94CD-FA8F16627406}"/>
    <dataValidation allowBlank="1" showInputMessage="1" showErrorMessage="1" prompt="右のセルにメモを入力します" sqref="D13:D14" xr:uid="{72388A43-7D68-4630-A52B-1CC842DA3236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4" tint="-0.249977111117893"/>
    <pageSetUpPr fitToPage="1"/>
  </sheetPr>
  <dimension ref="A1:H14"/>
  <sheetViews>
    <sheetView showGridLines="0" workbookViewId="0">
      <selection activeCell="J3" sqref="J3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0.6640625" style="1" customWidth="1"/>
    <col min="11" max="16384" width="8.88671875" style="1"/>
  </cols>
  <sheetData>
    <row r="1" spans="1:8" s="4" customFormat="1" ht="60" customHeight="1" x14ac:dyDescent="0.25">
      <c r="A1" s="1"/>
      <c r="B1" s="39" t="str">
        <f>CalendarYear&amp;" 年 2 月"</f>
        <v>2025 年 2 月</v>
      </c>
      <c r="C1" s="39"/>
      <c r="D1" s="39"/>
      <c r="E1" s="2"/>
      <c r="F1" s="2"/>
      <c r="G1" s="2"/>
      <c r="H1" s="13"/>
    </row>
    <row r="2" spans="1:8" s="6" customFormat="1" ht="21.75" customHeight="1" thickBot="1" x14ac:dyDescent="0.3">
      <c r="A2" s="1"/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5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</row>
    <row r="3" spans="1:8" s="9" customFormat="1" ht="19.5" customHeight="1" x14ac:dyDescent="0.25">
      <c r="A3" s="1"/>
      <c r="B3" s="14">
        <f t="array" ref="B3:H3">DaysAndWeeks+DATE(CalendarYear,2,1)-WEEKDAY(DATE(CalendarYear,2,1),(WeekStart="月曜日")+1)+1</f>
        <v>45683</v>
      </c>
      <c r="C3" s="14">
        <v>45684</v>
      </c>
      <c r="D3" s="14">
        <v>45685</v>
      </c>
      <c r="E3" s="14">
        <v>45686</v>
      </c>
      <c r="F3" s="14">
        <v>45687</v>
      </c>
      <c r="G3" s="14">
        <v>45688</v>
      </c>
      <c r="H3" s="14">
        <v>45689</v>
      </c>
    </row>
    <row r="4" spans="1:8" ht="57.95" customHeight="1" x14ac:dyDescent="0.25"/>
    <row r="5" spans="1:8" s="9" customFormat="1" ht="19.5" customHeight="1" x14ac:dyDescent="0.25">
      <c r="A5" s="1"/>
      <c r="B5" s="16">
        <f t="array" ref="B5:H5">DaysAndWeeks+DATE(CalendarYear,2,1)-WEEKDAY(DATE(CalendarYear,2,1),(WeekStart="月曜日")+1)+8</f>
        <v>45690</v>
      </c>
      <c r="C5" s="16">
        <v>45691</v>
      </c>
      <c r="D5" s="16">
        <v>45692</v>
      </c>
      <c r="E5" s="16">
        <v>45693</v>
      </c>
      <c r="F5" s="16">
        <v>45694</v>
      </c>
      <c r="G5" s="16">
        <v>45695</v>
      </c>
      <c r="H5" s="16">
        <v>45696</v>
      </c>
    </row>
    <row r="6" spans="1:8" ht="57.95" customHeight="1" x14ac:dyDescent="0.25">
      <c r="B6" s="11"/>
      <c r="C6" s="11"/>
      <c r="D6" s="11"/>
      <c r="E6" s="11"/>
      <c r="F6" s="11"/>
      <c r="G6" s="11"/>
      <c r="H6" s="11"/>
    </row>
    <row r="7" spans="1:8" s="9" customFormat="1" ht="19.5" customHeight="1" x14ac:dyDescent="0.25">
      <c r="A7" s="1"/>
      <c r="B7" s="14">
        <f t="array" ref="B7:H7">DaysAndWeeks+DATE(CalendarYear,2,1)-WEEKDAY(DATE(CalendarYear,2,1),(WeekStart="月曜日")+1)+15</f>
        <v>45697</v>
      </c>
      <c r="C7" s="14">
        <v>45698</v>
      </c>
      <c r="D7" s="14">
        <v>45699</v>
      </c>
      <c r="E7" s="14">
        <v>45700</v>
      </c>
      <c r="F7" s="14">
        <v>45701</v>
      </c>
      <c r="G7" s="14">
        <v>45702</v>
      </c>
      <c r="H7" s="14">
        <v>45703</v>
      </c>
    </row>
    <row r="8" spans="1:8" ht="57.95" customHeight="1" x14ac:dyDescent="0.25"/>
    <row r="9" spans="1:8" s="9" customFormat="1" ht="19.5" customHeight="1" x14ac:dyDescent="0.25">
      <c r="A9" s="1"/>
      <c r="B9" s="16">
        <f t="array" ref="B9:H9">DaysAndWeeks+DATE(CalendarYear,2,1)-WEEKDAY(DATE(CalendarYear,2,1),(WeekStart="月曜日")+1)+22</f>
        <v>45704</v>
      </c>
      <c r="C9" s="16">
        <v>45705</v>
      </c>
      <c r="D9" s="16">
        <v>45706</v>
      </c>
      <c r="E9" s="16">
        <v>45707</v>
      </c>
      <c r="F9" s="16">
        <v>45708</v>
      </c>
      <c r="G9" s="16">
        <v>45709</v>
      </c>
      <c r="H9" s="16">
        <v>45710</v>
      </c>
    </row>
    <row r="10" spans="1:8" ht="57.95" customHeight="1" x14ac:dyDescent="0.25">
      <c r="B10" s="11"/>
      <c r="C10" s="11"/>
      <c r="D10" s="11"/>
      <c r="E10" s="11"/>
      <c r="F10" s="11"/>
      <c r="G10" s="11"/>
      <c r="H10" s="11"/>
    </row>
    <row r="11" spans="1:8" s="9" customFormat="1" ht="19.5" customHeight="1" x14ac:dyDescent="0.25">
      <c r="A11" s="1"/>
      <c r="B11" s="14">
        <f t="array" ref="B11:H11">DaysAndWeeks+DATE(CalendarYear,2,1)-WEEKDAY(DATE(CalendarYear,2,1),(WeekStart="月曜日")+1)+29</f>
        <v>45711</v>
      </c>
      <c r="C11" s="14">
        <v>45712</v>
      </c>
      <c r="D11" s="14">
        <v>45713</v>
      </c>
      <c r="E11" s="14">
        <v>45714</v>
      </c>
      <c r="F11" s="14">
        <v>45715</v>
      </c>
      <c r="G11" s="14">
        <v>45716</v>
      </c>
      <c r="H11" s="14">
        <v>45717</v>
      </c>
    </row>
    <row r="12" spans="1:8" ht="57.95" customHeight="1" x14ac:dyDescent="0.25"/>
    <row r="13" spans="1:8" s="9" customFormat="1" ht="19.5" customHeight="1" x14ac:dyDescent="0.25">
      <c r="A13" s="1"/>
      <c r="B13" s="16">
        <f t="array" ref="B13:C13">DaysAndWeeks+DATE(CalendarYear,2,1)-WEEKDAY(DATE(CalendarYear,2,1),(WeekStart="月曜日")+1)+36</f>
        <v>45718</v>
      </c>
      <c r="C13" s="16">
        <v>45719</v>
      </c>
      <c r="D13" s="35" t="s">
        <v>0</v>
      </c>
      <c r="E13" s="36"/>
      <c r="F13" s="36"/>
      <c r="G13" s="36"/>
      <c r="H13" s="36"/>
    </row>
    <row r="14" spans="1:8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3">
    <mergeCell ref="D13:D14"/>
    <mergeCell ref="E13:H14"/>
    <mergeCell ref="B1:D1"/>
  </mergeCells>
  <phoneticPr fontId="31"/>
  <conditionalFormatting sqref="B3:G3">
    <cfRule type="expression" dxfId="27" priority="1">
      <formula>DAY(B3)&gt;8</formula>
    </cfRule>
  </conditionalFormatting>
  <conditionalFormatting sqref="B11:H11 B13:C13">
    <cfRule type="expression" dxfId="26" priority="2">
      <formula>AND(DAY(B11)&gt;=1,DAY(B11)&lt;=15)</formula>
    </cfRule>
  </conditionalFormatting>
  <dataValidations count="8">
    <dataValidation allowBlank="1" showInputMessage="1" showErrorMessage="1" prompt="曜日は自動的に決定されます" sqref="C2:H2" xr:uid="{00000000-0002-0000-0100-000000000000}"/>
    <dataValidation allowBlank="1" showInputMessage="1" showErrorMessage="1" prompt="このセルの年は、1 月のワークシートに入力された年に基づいて自動的に更新されます。下のカレンダーには、前の月と次の月の日付が薄い色のフォントで表示されます。" sqref="B1:D1" xr:uid="{00000000-0002-0000-01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100-000002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で新しい曜日を選びます" sqref="B2" xr:uid="{00000000-0002-0000-0100-000003000000}"/>
    <dataValidation allowBlank="1" showInputMessage="1" showErrorMessage="1" prompt="2 月の月間カレンダー" sqref="A1" xr:uid="{00000000-0002-0000-0100-000004000000}"/>
    <dataValidation allowBlank="1" showInputMessage="1" showErrorMessage="1" prompt="右側のセルにメモを入力します" sqref="D13:D14" xr:uid="{00000000-0002-0000-0100-000005000000}"/>
    <dataValidation allowBlank="1" showInputMessage="1" showErrorMessage="1" prompt="このセルにメモを入力します" sqref="E13:H14" xr:uid="{00000000-0002-0000-0100-000006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100-000007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/>
    <pageSetUpPr fitToPage="1"/>
  </sheetPr>
  <dimension ref="B1:H14"/>
  <sheetViews>
    <sheetView showGridLines="0" workbookViewId="0">
      <selection activeCell="J3" sqref="J3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0.6640625" style="1" customWidth="1"/>
    <col min="11" max="16384" width="8.88671875" style="1"/>
  </cols>
  <sheetData>
    <row r="1" spans="2:8" ht="60" customHeight="1" x14ac:dyDescent="0.25">
      <c r="B1" s="39" t="str">
        <f>CalendarYear&amp;" 年 3 月"</f>
        <v>2025 年 3 月</v>
      </c>
      <c r="C1" s="39"/>
      <c r="D1" s="39"/>
      <c r="E1" s="2"/>
      <c r="F1" s="2"/>
      <c r="G1" s="2"/>
      <c r="H1" s="13"/>
    </row>
    <row r="2" spans="2:8" ht="21.75" customHeight="1" thickBot="1" x14ac:dyDescent="0.3"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5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</row>
    <row r="3" spans="2:8" ht="19.5" customHeight="1" x14ac:dyDescent="0.25">
      <c r="B3" s="14">
        <f t="array" ref="B3:H3">DaysAndWeeks+DATE(CalendarYear,3,1)-WEEKDAY(DATE(CalendarYear,3,1),(WeekStart="月曜日")+1)+1</f>
        <v>45711</v>
      </c>
      <c r="C3" s="14">
        <v>45712</v>
      </c>
      <c r="D3" s="14">
        <v>45713</v>
      </c>
      <c r="E3" s="14">
        <v>45714</v>
      </c>
      <c r="F3" s="14">
        <v>45715</v>
      </c>
      <c r="G3" s="14">
        <v>45716</v>
      </c>
      <c r="H3" s="14">
        <v>45717</v>
      </c>
    </row>
    <row r="4" spans="2:8" ht="57.95" customHeight="1" x14ac:dyDescent="0.25"/>
    <row r="5" spans="2:8" ht="19.5" customHeight="1" x14ac:dyDescent="0.25">
      <c r="B5" s="16">
        <f t="array" ref="B5:H5">DaysAndWeeks+DATE(CalendarYear,3,1)-WEEKDAY(DATE(CalendarYear,3,1),(WeekStart="月曜日")+1)+8</f>
        <v>45718</v>
      </c>
      <c r="C5" s="16">
        <v>45719</v>
      </c>
      <c r="D5" s="16">
        <v>45720</v>
      </c>
      <c r="E5" s="16">
        <v>45721</v>
      </c>
      <c r="F5" s="16">
        <v>45722</v>
      </c>
      <c r="G5" s="16">
        <v>45723</v>
      </c>
      <c r="H5" s="16">
        <v>45724</v>
      </c>
    </row>
    <row r="6" spans="2:8" ht="57.95" customHeight="1" x14ac:dyDescent="0.25">
      <c r="B6" s="11"/>
      <c r="C6" s="11"/>
      <c r="D6" s="11"/>
      <c r="E6" s="11"/>
      <c r="F6" s="11"/>
      <c r="G6" s="11"/>
      <c r="H6" s="11"/>
    </row>
    <row r="7" spans="2:8" ht="19.5" customHeight="1" x14ac:dyDescent="0.25">
      <c r="B7" s="14">
        <f t="array" ref="B7:H7">DaysAndWeeks+DATE(CalendarYear,3,1)-WEEKDAY(DATE(CalendarYear,3,1),(WeekStart="月曜日")+1)+15</f>
        <v>45725</v>
      </c>
      <c r="C7" s="14">
        <v>45726</v>
      </c>
      <c r="D7" s="14">
        <v>45727</v>
      </c>
      <c r="E7" s="14">
        <v>45728</v>
      </c>
      <c r="F7" s="14">
        <v>45729</v>
      </c>
      <c r="G7" s="14">
        <v>45730</v>
      </c>
      <c r="H7" s="14">
        <v>45731</v>
      </c>
    </row>
    <row r="8" spans="2:8" ht="57.95" customHeight="1" x14ac:dyDescent="0.25"/>
    <row r="9" spans="2:8" ht="19.5" customHeight="1" x14ac:dyDescent="0.25">
      <c r="B9" s="16">
        <f t="array" ref="B9:H9">DaysAndWeeks+DATE(CalendarYear,3,1)-WEEKDAY(DATE(CalendarYear,3,1),(WeekStart="月曜日")+1)+22</f>
        <v>45732</v>
      </c>
      <c r="C9" s="16">
        <v>45733</v>
      </c>
      <c r="D9" s="16">
        <v>45734</v>
      </c>
      <c r="E9" s="16">
        <v>45735</v>
      </c>
      <c r="F9" s="16">
        <v>45736</v>
      </c>
      <c r="G9" s="16">
        <v>45737</v>
      </c>
      <c r="H9" s="16">
        <v>45738</v>
      </c>
    </row>
    <row r="10" spans="2:8" ht="57.95" customHeight="1" x14ac:dyDescent="0.25">
      <c r="B10" s="11"/>
      <c r="C10" s="11"/>
      <c r="D10" s="11"/>
      <c r="E10" s="11"/>
      <c r="F10" s="11"/>
      <c r="G10" s="11"/>
      <c r="H10" s="11"/>
    </row>
    <row r="11" spans="2:8" ht="19.5" customHeight="1" x14ac:dyDescent="0.25">
      <c r="B11" s="14">
        <f t="array" ref="B11:H11">DaysAndWeeks+DATE(CalendarYear,3,1)-WEEKDAY(DATE(CalendarYear,3,1),(WeekStart="月曜日")+1)+29</f>
        <v>45739</v>
      </c>
      <c r="C11" s="14">
        <v>45740</v>
      </c>
      <c r="D11" s="14">
        <v>45741</v>
      </c>
      <c r="E11" s="14">
        <v>45742</v>
      </c>
      <c r="F11" s="14">
        <v>45743</v>
      </c>
      <c r="G11" s="14">
        <v>45744</v>
      </c>
      <c r="H11" s="14">
        <v>45745</v>
      </c>
    </row>
    <row r="12" spans="2:8" ht="57.95" customHeight="1" x14ac:dyDescent="0.25"/>
    <row r="13" spans="2:8" ht="19.5" customHeight="1" x14ac:dyDescent="0.25">
      <c r="B13" s="16">
        <f t="array" ref="B13:C13">DaysAndWeeks+DATE(CalendarYear,3,1)-WEEKDAY(DATE(CalendarYear,3,1),(WeekStart="月曜日")+1)+36</f>
        <v>45746</v>
      </c>
      <c r="C13" s="16">
        <v>45747</v>
      </c>
      <c r="D13" s="35" t="s">
        <v>0</v>
      </c>
      <c r="E13" s="36"/>
      <c r="F13" s="36"/>
      <c r="G13" s="36"/>
      <c r="H13" s="36"/>
    </row>
    <row r="14" spans="2:8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3">
    <mergeCell ref="D13:D14"/>
    <mergeCell ref="E13:H14"/>
    <mergeCell ref="B1:D1"/>
  </mergeCells>
  <phoneticPr fontId="31"/>
  <conditionalFormatting sqref="B3:G3">
    <cfRule type="expression" dxfId="25" priority="1">
      <formula>DAY(B3)&gt;8</formula>
    </cfRule>
  </conditionalFormatting>
  <conditionalFormatting sqref="B11:H11 B13:C13">
    <cfRule type="expression" dxfId="24" priority="2">
      <formula>AND(DAY(B11)&gt;=1,DAY(B11)&lt;=15)</formula>
    </cfRule>
  </conditionalFormatting>
  <dataValidations count="8">
    <dataValidation allowBlank="1" showInputMessage="1" showErrorMessage="1" prompt="この行と行 6、8、10、12、14 は、上のセルのカレンダー日に関連する毎日のメモを入力するためのセルです" sqref="B4" xr:uid="{00000000-0002-0000-0200-000000000000}"/>
    <dataValidation allowBlank="1" showInputMessage="1" showErrorMessage="1" prompt="このセルにメモを入力します" sqref="E13:H14" xr:uid="{00000000-0002-0000-0200-000001000000}"/>
    <dataValidation allowBlank="1" showInputMessage="1" showErrorMessage="1" prompt="右側のセルにメモを入力します" sqref="D13:D14" xr:uid="{00000000-0002-0000-0200-000002000000}"/>
    <dataValidation allowBlank="1" showInputMessage="1" showErrorMessage="1" prompt="3 月の月間カレンダー" sqref="A1" xr:uid="{00000000-0002-0000-0200-000003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200-000004000000}"/>
    <dataValidation allowBlank="1" showInputMessage="1" showErrorMessage="1" prompt="このセルの年は、1 月のワークシートに入力された年に基づいて自動的に更新されます。下のカレンダーには、前の月と次の月の日付が薄い色のフォントで表示されます。" sqref="B1:D1" xr:uid="{00000000-0002-0000-0200-000005000000}"/>
    <dataValidation allowBlank="1" showInputMessage="1" showErrorMessage="1" prompt="曜日は自動的に決定されます" sqref="C2:H2" xr:uid="{00000000-0002-0000-0200-000006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で新しい曜日を選びます" sqref="B2" xr:uid="{00000000-0002-0000-0200-000007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39997558519241921"/>
    <pageSetUpPr fitToPage="1"/>
  </sheetPr>
  <dimension ref="B1:H14"/>
  <sheetViews>
    <sheetView showGridLines="0" workbookViewId="0">
      <selection activeCell="C7" sqref="C7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0.6640625" style="1" customWidth="1"/>
    <col min="11" max="16384" width="8.88671875" style="1"/>
  </cols>
  <sheetData>
    <row r="1" spans="2:8" ht="60" customHeight="1" x14ac:dyDescent="0.25">
      <c r="B1" s="39" t="str">
        <f>CalendarYear&amp;" 年 4 月"</f>
        <v>2025 年 4 月</v>
      </c>
      <c r="C1" s="39"/>
      <c r="D1" s="39"/>
      <c r="E1" s="2"/>
      <c r="F1" s="2"/>
      <c r="G1" s="2"/>
      <c r="H1" s="13"/>
    </row>
    <row r="2" spans="2:8" ht="21.75" customHeight="1" thickBot="1" x14ac:dyDescent="0.3"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5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</row>
    <row r="3" spans="2:8" ht="19.5" customHeight="1" x14ac:dyDescent="0.25">
      <c r="B3" s="14">
        <f t="array" ref="B3:H3">DaysAndWeeks+DATE(CalendarYear,4,1)-WEEKDAY(DATE(CalendarYear,4,1),(WeekStart="月曜日")+1)+1</f>
        <v>45746</v>
      </c>
      <c r="C3" s="14">
        <v>45747</v>
      </c>
      <c r="D3" s="14">
        <v>45748</v>
      </c>
      <c r="E3" s="14">
        <v>45749</v>
      </c>
      <c r="F3" s="14">
        <v>45750</v>
      </c>
      <c r="G3" s="14">
        <v>45751</v>
      </c>
      <c r="H3" s="14">
        <v>45752</v>
      </c>
    </row>
    <row r="4" spans="2:8" ht="57.95" customHeight="1" x14ac:dyDescent="0.25"/>
    <row r="5" spans="2:8" ht="19.5" customHeight="1" x14ac:dyDescent="0.25">
      <c r="B5" s="16">
        <f t="array" ref="B5:H5">DaysAndWeeks+DATE(CalendarYear,4,1)-WEEKDAY(DATE(CalendarYear,4,1),(WeekStart="月曜日")+1)+8</f>
        <v>45753</v>
      </c>
      <c r="C5" s="16">
        <v>45754</v>
      </c>
      <c r="D5" s="16">
        <v>45755</v>
      </c>
      <c r="E5" s="16">
        <v>45756</v>
      </c>
      <c r="F5" s="16">
        <v>45757</v>
      </c>
      <c r="G5" s="16">
        <v>45758</v>
      </c>
      <c r="H5" s="16">
        <v>45759</v>
      </c>
    </row>
    <row r="6" spans="2:8" ht="57.95" customHeight="1" x14ac:dyDescent="0.25">
      <c r="B6" s="11"/>
      <c r="C6" s="11"/>
      <c r="D6" s="11"/>
      <c r="E6" s="11"/>
      <c r="F6" s="11"/>
      <c r="G6" s="11"/>
      <c r="H6" s="11"/>
    </row>
    <row r="7" spans="2:8" ht="19.5" customHeight="1" x14ac:dyDescent="0.25">
      <c r="B7" s="14">
        <f t="array" ref="B7:H7">DaysAndWeeks+DATE(CalendarYear,4,1)-WEEKDAY(DATE(CalendarYear,4,1),(WeekStart="月曜日")+1)+15</f>
        <v>45760</v>
      </c>
      <c r="C7" s="17">
        <v>45761</v>
      </c>
      <c r="D7" s="14">
        <v>45762</v>
      </c>
      <c r="E7" s="14">
        <v>45763</v>
      </c>
      <c r="F7" s="14">
        <v>45764</v>
      </c>
      <c r="G7" s="14">
        <v>45765</v>
      </c>
      <c r="H7" s="14">
        <v>45766</v>
      </c>
    </row>
    <row r="8" spans="2:8" ht="57.95" customHeight="1" x14ac:dyDescent="0.25">
      <c r="C8" s="18" t="s">
        <v>5</v>
      </c>
    </row>
    <row r="9" spans="2:8" ht="19.5" customHeight="1" x14ac:dyDescent="0.25">
      <c r="B9" s="16">
        <f t="array" ref="B9:H9">DaysAndWeeks+DATE(CalendarYear,4,1)-WEEKDAY(DATE(CalendarYear,4,1),(WeekStart="月曜日")+1)+22</f>
        <v>45767</v>
      </c>
      <c r="C9" s="16">
        <v>45768</v>
      </c>
      <c r="D9" s="16">
        <v>45769</v>
      </c>
      <c r="E9" s="16">
        <v>45770</v>
      </c>
      <c r="F9" s="19">
        <v>45771</v>
      </c>
      <c r="G9" s="16">
        <v>45772</v>
      </c>
      <c r="H9" s="16">
        <v>45773</v>
      </c>
    </row>
    <row r="10" spans="2:8" ht="57.95" customHeight="1" x14ac:dyDescent="0.25">
      <c r="B10" s="11"/>
      <c r="C10" s="11"/>
      <c r="D10" s="11"/>
      <c r="E10" s="11"/>
      <c r="F10" s="20" t="s">
        <v>6</v>
      </c>
      <c r="G10" s="11"/>
      <c r="H10" s="11"/>
    </row>
    <row r="11" spans="2:8" ht="19.5" customHeight="1" x14ac:dyDescent="0.25">
      <c r="B11" s="14">
        <f t="array" ref="B11:H11">DaysAndWeeks+DATE(CalendarYear,4,1)-WEEKDAY(DATE(CalendarYear,4,1),(WeekStart="月曜日")+1)+29</f>
        <v>45774</v>
      </c>
      <c r="C11" s="14">
        <v>45775</v>
      </c>
      <c r="D11" s="14">
        <v>45776</v>
      </c>
      <c r="E11" s="14">
        <v>45777</v>
      </c>
      <c r="F11" s="14">
        <v>45778</v>
      </c>
      <c r="G11" s="14">
        <v>45779</v>
      </c>
      <c r="H11" s="14">
        <v>45780</v>
      </c>
    </row>
    <row r="12" spans="2:8" ht="57.95" customHeight="1" x14ac:dyDescent="0.25"/>
    <row r="13" spans="2:8" ht="19.5" customHeight="1" x14ac:dyDescent="0.25">
      <c r="B13" s="16">
        <f t="array" ref="B13:C13">DaysAndWeeks+DATE(CalendarYear,4,1)-WEEKDAY(DATE(CalendarYear,4,1),(WeekStart="月曜日")+1)+36</f>
        <v>45781</v>
      </c>
      <c r="C13" s="16">
        <v>45782</v>
      </c>
      <c r="D13" s="35" t="s">
        <v>0</v>
      </c>
      <c r="E13" s="36"/>
      <c r="F13" s="36"/>
      <c r="G13" s="36"/>
      <c r="H13" s="36"/>
    </row>
    <row r="14" spans="2:8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3">
    <mergeCell ref="D13:D14"/>
    <mergeCell ref="E13:H14"/>
    <mergeCell ref="B1:D1"/>
  </mergeCells>
  <phoneticPr fontId="31"/>
  <conditionalFormatting sqref="B3:G3">
    <cfRule type="expression" dxfId="23" priority="1">
      <formula>DAY(B3)&gt;8</formula>
    </cfRule>
  </conditionalFormatting>
  <conditionalFormatting sqref="B11:H11 B13:C13">
    <cfRule type="expression" dxfId="22" priority="2">
      <formula>AND(DAY(B11)&gt;=1,DAY(B11)&lt;=15)</formula>
    </cfRule>
  </conditionalFormatting>
  <dataValidations count="8">
    <dataValidation allowBlank="1" showInputMessage="1" showErrorMessage="1" prompt="曜日は自動的に決定されます" sqref="C2:H2" xr:uid="{00000000-0002-0000-0300-000000000000}"/>
    <dataValidation allowBlank="1" showInputMessage="1" showErrorMessage="1" prompt="このセルの年は、1 月のワークシートに入力された年に基づいて自動的に更新されます。下のカレンダーには、前の月と次の月の日付が薄い色のフォントで表示されます。" sqref="B1:D1" xr:uid="{00000000-0002-0000-03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300-000002000000}"/>
    <dataValidation allowBlank="1" showInputMessage="1" showErrorMessage="1" prompt="4 月の月間カレンダー" sqref="A1" xr:uid="{00000000-0002-0000-0300-000003000000}"/>
    <dataValidation allowBlank="1" showInputMessage="1" showErrorMessage="1" prompt="右側のセルにメモを入力します" sqref="D13:D14" xr:uid="{00000000-0002-0000-0300-000004000000}"/>
    <dataValidation allowBlank="1" showInputMessage="1" showErrorMessage="1" prompt="このセルにメモを入力します" sqref="E13:H14" xr:uid="{00000000-0002-0000-0300-000005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300-000006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で新しい曜日を選びます" sqref="B2" xr:uid="{00000000-0002-0000-0300-000007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59999389629810485"/>
    <pageSetUpPr fitToPage="1"/>
  </sheetPr>
  <dimension ref="B1:H14"/>
  <sheetViews>
    <sheetView showGridLines="0" workbookViewId="0">
      <selection activeCell="F4" sqref="F4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0.6640625" style="1" customWidth="1"/>
    <col min="11" max="16384" width="8.88671875" style="1"/>
  </cols>
  <sheetData>
    <row r="1" spans="2:8" ht="60" customHeight="1" x14ac:dyDescent="0.25">
      <c r="B1" s="39" t="str">
        <f>CalendarYear&amp;" 年 5 月"</f>
        <v>2025 年 5 月</v>
      </c>
      <c r="C1" s="39"/>
      <c r="D1" s="39"/>
      <c r="E1" s="2"/>
      <c r="F1" s="2"/>
      <c r="G1" s="2"/>
      <c r="H1" s="13"/>
    </row>
    <row r="2" spans="2:8" ht="21.75" customHeight="1" thickBot="1" x14ac:dyDescent="0.3"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5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</row>
    <row r="3" spans="2:8" ht="19.5" customHeight="1" x14ac:dyDescent="0.25">
      <c r="B3" s="14">
        <f t="array" ref="B3:H3">DaysAndWeeks+DATE(CalendarYear,5,1)-WEEKDAY(DATE(CalendarYear,5,1),(WeekStart="月曜日")+1)+1</f>
        <v>45774</v>
      </c>
      <c r="C3" s="14">
        <v>45775</v>
      </c>
      <c r="D3" s="14">
        <v>45776</v>
      </c>
      <c r="E3" s="14">
        <v>45777</v>
      </c>
      <c r="F3" s="14">
        <v>45778</v>
      </c>
      <c r="G3" s="14">
        <v>45779</v>
      </c>
      <c r="H3" s="14">
        <v>45780</v>
      </c>
    </row>
    <row r="4" spans="2:8" ht="57.95" customHeight="1" x14ac:dyDescent="0.25"/>
    <row r="5" spans="2:8" ht="19.5" customHeight="1" x14ac:dyDescent="0.25">
      <c r="B5" s="16">
        <f t="array" ref="B5:H5">DaysAndWeeks+DATE(CalendarYear,5,1)-WEEKDAY(DATE(CalendarYear,5,1),(WeekStart="月曜日")+1)+8</f>
        <v>45781</v>
      </c>
      <c r="C5" s="16">
        <v>45782</v>
      </c>
      <c r="D5" s="16">
        <v>45783</v>
      </c>
      <c r="E5" s="21">
        <v>45784</v>
      </c>
      <c r="F5" s="16">
        <v>45785</v>
      </c>
      <c r="G5" s="16">
        <v>45786</v>
      </c>
      <c r="H5" s="16">
        <v>45787</v>
      </c>
    </row>
    <row r="6" spans="2:8" ht="57.95" customHeight="1" x14ac:dyDescent="0.25">
      <c r="B6" s="11"/>
      <c r="C6" s="11"/>
      <c r="D6" s="11"/>
      <c r="E6" s="22" t="s">
        <v>13</v>
      </c>
      <c r="F6" s="11"/>
      <c r="G6" s="11"/>
      <c r="H6" s="11"/>
    </row>
    <row r="7" spans="2:8" ht="19.5" customHeight="1" x14ac:dyDescent="0.25">
      <c r="B7" s="14">
        <f t="array" ref="B7:H7">DaysAndWeeks+DATE(CalendarYear,5,1)-WEEKDAY(DATE(CalendarYear,5,1),(WeekStart="月曜日")+1)+15</f>
        <v>45788</v>
      </c>
      <c r="C7" s="14">
        <v>45789</v>
      </c>
      <c r="D7" s="14">
        <v>45790</v>
      </c>
      <c r="E7" s="14">
        <v>45791</v>
      </c>
      <c r="F7" s="14">
        <v>45792</v>
      </c>
      <c r="G7" s="17">
        <v>45793</v>
      </c>
      <c r="H7" s="14">
        <v>45794</v>
      </c>
    </row>
    <row r="8" spans="2:8" ht="57.95" customHeight="1" x14ac:dyDescent="0.25">
      <c r="B8" s="25"/>
      <c r="G8" s="18" t="s">
        <v>7</v>
      </c>
    </row>
    <row r="9" spans="2:8" ht="19.5" customHeight="1" x14ac:dyDescent="0.25">
      <c r="B9" s="16">
        <f t="array" ref="B9:H9">DaysAndWeeks+DATE(CalendarYear,5,1)-WEEKDAY(DATE(CalendarYear,5,1),(WeekStart="月曜日")+1)+22</f>
        <v>45795</v>
      </c>
      <c r="C9" s="16">
        <v>45796</v>
      </c>
      <c r="D9" s="21">
        <v>45797</v>
      </c>
      <c r="E9" s="16">
        <v>45798</v>
      </c>
      <c r="F9" s="21">
        <v>45799</v>
      </c>
      <c r="G9" s="16">
        <v>45800</v>
      </c>
      <c r="H9" s="16">
        <v>45801</v>
      </c>
    </row>
    <row r="10" spans="2:8" ht="57.95" customHeight="1" x14ac:dyDescent="0.25">
      <c r="B10" s="11"/>
      <c r="C10" s="11"/>
      <c r="D10" s="24" t="s">
        <v>5</v>
      </c>
      <c r="E10" s="11"/>
      <c r="F10" s="22" t="s">
        <v>8</v>
      </c>
      <c r="G10" s="11"/>
      <c r="H10" s="11"/>
    </row>
    <row r="11" spans="2:8" ht="19.5" customHeight="1" x14ac:dyDescent="0.25">
      <c r="B11" s="14">
        <f t="array" ref="B11:H11">DaysAndWeeks+DATE(CalendarYear,5,1)-WEEKDAY(DATE(CalendarYear,5,1),(WeekStart="月曜日")+1)+29</f>
        <v>45802</v>
      </c>
      <c r="C11" s="14">
        <v>45803</v>
      </c>
      <c r="D11" s="14">
        <v>45804</v>
      </c>
      <c r="E11" s="14">
        <v>45805</v>
      </c>
      <c r="F11" s="17">
        <v>45806</v>
      </c>
      <c r="G11" s="17">
        <v>45807</v>
      </c>
      <c r="H11" s="14">
        <v>45808</v>
      </c>
    </row>
    <row r="12" spans="2:8" ht="57.95" customHeight="1" x14ac:dyDescent="0.25">
      <c r="F12" s="18" t="s">
        <v>9</v>
      </c>
      <c r="G12" s="18" t="s">
        <v>10</v>
      </c>
    </row>
    <row r="13" spans="2:8" ht="19.5" customHeight="1" x14ac:dyDescent="0.25">
      <c r="B13" s="16">
        <f t="array" ref="B13:C13">DaysAndWeeks+DATE(CalendarYear,5,1)-WEEKDAY(DATE(CalendarYear,5,1),(WeekStart="月曜日")+1)+36</f>
        <v>45809</v>
      </c>
      <c r="C13" s="16">
        <v>45810</v>
      </c>
      <c r="D13" s="35" t="s">
        <v>0</v>
      </c>
      <c r="E13" s="36"/>
      <c r="F13" s="36"/>
      <c r="G13" s="36"/>
      <c r="H13" s="36"/>
    </row>
    <row r="14" spans="2:8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3">
    <mergeCell ref="D13:D14"/>
    <mergeCell ref="E13:H14"/>
    <mergeCell ref="B1:D1"/>
  </mergeCells>
  <phoneticPr fontId="31"/>
  <conditionalFormatting sqref="B3:G3">
    <cfRule type="expression" dxfId="21" priority="1">
      <formula>DAY(B3)&gt;8</formula>
    </cfRule>
  </conditionalFormatting>
  <conditionalFormatting sqref="B11:H11 B13:C13">
    <cfRule type="expression" dxfId="20" priority="2">
      <formula>AND(DAY(B11)&gt;=1,DAY(B11)&lt;=15)</formula>
    </cfRule>
  </conditionalFormatting>
  <dataValidations count="8">
    <dataValidation allowBlank="1" showInputMessage="1" showErrorMessage="1" prompt="曜日は自動的に決定されます" sqref="C2:H2" xr:uid="{00000000-0002-0000-0400-000000000000}"/>
    <dataValidation allowBlank="1" showInputMessage="1" showErrorMessage="1" prompt="このセルの年は、1 月のワークシートに入力された年に基づいて自動的に更新されます。下のカレンダーには、前の月と次の月の日付が薄い色のフォントで表示されます。" sqref="B1:D1" xr:uid="{00000000-0002-0000-04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400-000002000000}"/>
    <dataValidation allowBlank="1" showInputMessage="1" showErrorMessage="1" prompt="5 月の月間カレンダー" sqref="A1" xr:uid="{00000000-0002-0000-0400-000003000000}"/>
    <dataValidation allowBlank="1" showInputMessage="1" showErrorMessage="1" prompt="右側のセルにメモを入力します" sqref="D13:D14" xr:uid="{00000000-0002-0000-0400-000004000000}"/>
    <dataValidation allowBlank="1" showInputMessage="1" showErrorMessage="1" prompt="このセルにメモを入力します" sqref="E13:H14" xr:uid="{00000000-0002-0000-0400-000005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400-000006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で新しい曜日を選びます" sqref="B2" xr:uid="{00000000-0002-0000-0400-000007000000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  <pageSetUpPr fitToPage="1"/>
  </sheetPr>
  <dimension ref="B1:H14"/>
  <sheetViews>
    <sheetView showGridLines="0" topLeftCell="A7" workbookViewId="0">
      <selection activeCell="C6" sqref="C6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0.6640625" style="1" customWidth="1"/>
    <col min="11" max="16384" width="8.88671875" style="1"/>
  </cols>
  <sheetData>
    <row r="1" spans="2:8" ht="60" customHeight="1" x14ac:dyDescent="0.25">
      <c r="B1" s="39" t="str">
        <f>CalendarYear&amp;" 年 6 月"</f>
        <v>2025 年 6 月</v>
      </c>
      <c r="C1" s="39"/>
      <c r="D1" s="39"/>
      <c r="E1" s="2"/>
      <c r="F1" s="2"/>
      <c r="G1" s="2"/>
      <c r="H1" s="13"/>
    </row>
    <row r="2" spans="2:8" ht="21.75" customHeight="1" thickBot="1" x14ac:dyDescent="0.3"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23" t="str">
        <f t="shared" si="0"/>
        <v>水曜日</v>
      </c>
      <c r="F2" s="23" t="str">
        <f t="shared" si="0"/>
        <v>木曜日</v>
      </c>
      <c r="G2" s="5" t="str">
        <f t="shared" si="0"/>
        <v>金曜日</v>
      </c>
      <c r="H2" s="5" t="str">
        <f t="shared" si="0"/>
        <v>土曜日</v>
      </c>
    </row>
    <row r="3" spans="2:8" ht="19.5" customHeight="1" x14ac:dyDescent="0.25">
      <c r="B3" s="14">
        <f t="array" ref="B3:H3">DaysAndWeeks+DATE(CalendarYear,6,1)-WEEKDAY(DATE(CalendarYear,6,1),(WeekStart="月曜日")+1)+1</f>
        <v>45809</v>
      </c>
      <c r="C3" s="14">
        <v>45810</v>
      </c>
      <c r="D3" s="14">
        <v>45811</v>
      </c>
      <c r="E3" s="17">
        <v>45812</v>
      </c>
      <c r="F3" s="17">
        <v>45813</v>
      </c>
      <c r="G3" s="14">
        <v>45814</v>
      </c>
      <c r="H3" s="14">
        <v>45815</v>
      </c>
    </row>
    <row r="4" spans="2:8" ht="57.95" customHeight="1" x14ac:dyDescent="0.25">
      <c r="E4" s="20" t="s">
        <v>8</v>
      </c>
      <c r="F4" s="18" t="s">
        <v>11</v>
      </c>
    </row>
    <row r="5" spans="2:8" ht="19.5" customHeight="1" x14ac:dyDescent="0.25">
      <c r="B5" s="16">
        <f t="array" ref="B5:H5">DaysAndWeeks+DATE(CalendarYear,6,1)-WEEKDAY(DATE(CalendarYear,6,1),(WeekStart="月曜日")+1)+8</f>
        <v>45816</v>
      </c>
      <c r="C5" s="21">
        <v>45817</v>
      </c>
      <c r="D5" s="16">
        <v>45818</v>
      </c>
      <c r="E5" s="21">
        <v>45819</v>
      </c>
      <c r="F5" s="16">
        <v>45820</v>
      </c>
      <c r="G5" s="16">
        <v>45821</v>
      </c>
      <c r="H5" s="16">
        <v>45822</v>
      </c>
    </row>
    <row r="6" spans="2:8" ht="57.95" customHeight="1" x14ac:dyDescent="0.25">
      <c r="B6" s="11"/>
      <c r="C6" s="24" t="s">
        <v>27</v>
      </c>
      <c r="D6" s="11"/>
      <c r="E6" s="24" t="s">
        <v>13</v>
      </c>
      <c r="F6" s="11"/>
      <c r="G6" s="11"/>
      <c r="H6" s="11"/>
    </row>
    <row r="7" spans="2:8" ht="19.5" customHeight="1" x14ac:dyDescent="0.25">
      <c r="B7" s="14">
        <f t="array" ref="B7:H7">DaysAndWeeks+DATE(CalendarYear,6,1)-WEEKDAY(DATE(CalendarYear,6,1),(WeekStart="月曜日")+1)+15</f>
        <v>45823</v>
      </c>
      <c r="C7" s="17">
        <v>45824</v>
      </c>
      <c r="D7" s="17">
        <v>45825</v>
      </c>
      <c r="E7" s="14">
        <v>45826</v>
      </c>
      <c r="F7" s="14">
        <v>45827</v>
      </c>
      <c r="G7" s="14">
        <v>45828</v>
      </c>
      <c r="H7" s="14">
        <v>45829</v>
      </c>
    </row>
    <row r="8" spans="2:8" ht="57.95" customHeight="1" x14ac:dyDescent="0.25">
      <c r="C8" s="18" t="s">
        <v>12</v>
      </c>
      <c r="D8" s="18" t="s">
        <v>17</v>
      </c>
    </row>
    <row r="9" spans="2:8" ht="19.5" customHeight="1" x14ac:dyDescent="0.25">
      <c r="B9" s="16">
        <f t="array" ref="B9:H9">DaysAndWeeks+DATE(CalendarYear,6,1)-WEEKDAY(DATE(CalendarYear,6,1),(WeekStart="月曜日")+1)+22</f>
        <v>45830</v>
      </c>
      <c r="C9" s="21">
        <v>45831</v>
      </c>
      <c r="D9" s="16">
        <v>45832</v>
      </c>
      <c r="E9" s="16">
        <v>45833</v>
      </c>
      <c r="F9" s="16">
        <v>45834</v>
      </c>
      <c r="G9" s="16">
        <v>45835</v>
      </c>
      <c r="H9" s="16">
        <v>45836</v>
      </c>
    </row>
    <row r="10" spans="2:8" ht="57.95" customHeight="1" x14ac:dyDescent="0.25">
      <c r="B10" s="11"/>
      <c r="C10" s="22" t="s">
        <v>19</v>
      </c>
      <c r="D10" s="11"/>
      <c r="E10" s="11"/>
      <c r="F10" s="11"/>
      <c r="G10" s="11"/>
      <c r="H10" s="11"/>
    </row>
    <row r="11" spans="2:8" ht="19.5" customHeight="1" x14ac:dyDescent="0.25">
      <c r="B11" s="14">
        <f t="array" ref="B11:H11">DaysAndWeeks+DATE(CalendarYear,6,1)-WEEKDAY(DATE(CalendarYear,6,1),(WeekStart="月曜日")+1)+29</f>
        <v>45837</v>
      </c>
      <c r="C11" s="14">
        <v>45838</v>
      </c>
      <c r="D11" s="14">
        <v>45839</v>
      </c>
      <c r="E11" s="14">
        <v>45840</v>
      </c>
      <c r="F11" s="14">
        <v>45841</v>
      </c>
      <c r="G11" s="14">
        <v>45842</v>
      </c>
      <c r="H11" s="14">
        <v>45843</v>
      </c>
    </row>
    <row r="12" spans="2:8" ht="57.95" customHeight="1" x14ac:dyDescent="0.25"/>
    <row r="13" spans="2:8" ht="19.5" customHeight="1" x14ac:dyDescent="0.25">
      <c r="B13" s="16">
        <f t="array" ref="B13:C13">DaysAndWeeks+DATE(CalendarYear,6,1)-WEEKDAY(DATE(CalendarYear,6,1),(WeekStart="月曜日")+1)+36</f>
        <v>45844</v>
      </c>
      <c r="C13" s="16">
        <v>45845</v>
      </c>
      <c r="D13" s="35" t="s">
        <v>0</v>
      </c>
      <c r="E13" s="36"/>
      <c r="F13" s="36"/>
      <c r="G13" s="36"/>
      <c r="H13" s="36"/>
    </row>
    <row r="14" spans="2:8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3">
    <mergeCell ref="D13:D14"/>
    <mergeCell ref="E13:H14"/>
    <mergeCell ref="B1:D1"/>
  </mergeCells>
  <phoneticPr fontId="31"/>
  <conditionalFormatting sqref="B3:G3">
    <cfRule type="expression" dxfId="19" priority="1">
      <formula>DAY(B3)&gt;8</formula>
    </cfRule>
  </conditionalFormatting>
  <conditionalFormatting sqref="B11:H11 B13:C13">
    <cfRule type="expression" dxfId="18" priority="2">
      <formula>AND(DAY(B11)&gt;=1,DAY(B11)&lt;=15)</formula>
    </cfRule>
  </conditionalFormatting>
  <dataValidations count="8">
    <dataValidation allowBlank="1" showInputMessage="1" showErrorMessage="1" prompt="曜日は自動的に決定されます" sqref="C2:H2" xr:uid="{00000000-0002-0000-0500-000000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500-000001000000}"/>
    <dataValidation allowBlank="1" showInputMessage="1" showErrorMessage="1" prompt="6 月の月間カレンダー" sqref="A1" xr:uid="{00000000-0002-0000-0500-000002000000}"/>
    <dataValidation allowBlank="1" showInputMessage="1" showErrorMessage="1" prompt="右側のセルにメモを入力します" sqref="D13:D14" xr:uid="{00000000-0002-0000-0500-000003000000}"/>
    <dataValidation allowBlank="1" showInputMessage="1" showErrorMessage="1" prompt="このセルにメモを入力します" sqref="E13:H14" xr:uid="{00000000-0002-0000-0500-000004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500-000005000000}"/>
    <dataValidation allowBlank="1" showInputMessage="1" showErrorMessage="1" prompt="このセルの年は、1 月のワークシートに入力された年に基づいて自動的に更新されます。下のカレンダーには、前の月と次の月の日付が薄い色のフォントで表示されます。" sqref="B1:D1" xr:uid="{00000000-0002-0000-0500-000006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で新しい曜日を選びます" sqref="B2" xr:uid="{00000000-0002-0000-0500-000007000000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2"/>
    <pageSetUpPr fitToPage="1"/>
  </sheetPr>
  <dimension ref="B1:H14"/>
  <sheetViews>
    <sheetView showGridLines="0" zoomScaleNormal="100" workbookViewId="0">
      <selection activeCell="D12" sqref="D12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0.6640625" style="1" customWidth="1"/>
    <col min="11" max="16384" width="8.88671875" style="1"/>
  </cols>
  <sheetData>
    <row r="1" spans="2:8" ht="60" customHeight="1" x14ac:dyDescent="0.25">
      <c r="B1" s="39" t="str">
        <f>CalendarYear&amp;" 年 7 月"</f>
        <v>2025 年 7 月</v>
      </c>
      <c r="C1" s="39"/>
      <c r="D1" s="39"/>
      <c r="E1" s="2"/>
      <c r="F1" s="2"/>
      <c r="G1" s="2"/>
      <c r="H1" s="13"/>
    </row>
    <row r="2" spans="2:8" ht="21.75" customHeight="1" thickBot="1" x14ac:dyDescent="0.3"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23" t="str">
        <f t="shared" si="0"/>
        <v>火曜日</v>
      </c>
      <c r="E2" s="23" t="str">
        <f t="shared" si="0"/>
        <v>水曜日</v>
      </c>
      <c r="F2" s="23" t="str">
        <f t="shared" si="0"/>
        <v>木曜日</v>
      </c>
      <c r="G2" s="5" t="str">
        <f t="shared" si="0"/>
        <v>金曜日</v>
      </c>
      <c r="H2" s="5" t="str">
        <f t="shared" si="0"/>
        <v>土曜日</v>
      </c>
    </row>
    <row r="3" spans="2:8" ht="19.5" customHeight="1" x14ac:dyDescent="0.25">
      <c r="B3" s="14">
        <f t="array" ref="B3:H3">DaysAndWeeks+DATE(CalendarYear,7,1)-WEEKDAY(DATE(CalendarYear,7,1),(WeekStart="月曜日")+1)+1</f>
        <v>45837</v>
      </c>
      <c r="C3" s="14">
        <v>45838</v>
      </c>
      <c r="D3" s="17">
        <v>45839</v>
      </c>
      <c r="E3" s="17">
        <v>45840</v>
      </c>
      <c r="F3" s="17">
        <v>45841</v>
      </c>
      <c r="G3" s="14">
        <v>45842</v>
      </c>
      <c r="H3" s="14">
        <v>45843</v>
      </c>
    </row>
    <row r="4" spans="2:8" ht="57.95" customHeight="1" x14ac:dyDescent="0.25">
      <c r="D4" s="18" t="s">
        <v>23</v>
      </c>
      <c r="E4" s="18" t="s">
        <v>13</v>
      </c>
      <c r="F4" s="18" t="s">
        <v>14</v>
      </c>
    </row>
    <row r="5" spans="2:8" ht="19.5" customHeight="1" x14ac:dyDescent="0.25">
      <c r="B5" s="16">
        <f t="array" ref="B5:H5">DaysAndWeeks+DATE(CalendarYear,7,1)-WEEKDAY(DATE(CalendarYear,7,1),(WeekStart="月曜日")+1)+8</f>
        <v>45844</v>
      </c>
      <c r="C5" s="16">
        <v>45845</v>
      </c>
      <c r="D5" s="21">
        <v>45846</v>
      </c>
      <c r="E5" s="16">
        <v>45847</v>
      </c>
      <c r="F5" s="16">
        <v>45848</v>
      </c>
      <c r="G5" s="21">
        <v>45849</v>
      </c>
      <c r="H5" s="16">
        <v>45850</v>
      </c>
    </row>
    <row r="6" spans="2:8" ht="57.95" customHeight="1" x14ac:dyDescent="0.25">
      <c r="B6" s="11"/>
      <c r="C6" s="11"/>
      <c r="D6" s="22" t="s">
        <v>20</v>
      </c>
      <c r="E6" s="11"/>
      <c r="F6" s="11"/>
      <c r="G6" s="22" t="s">
        <v>22</v>
      </c>
      <c r="H6" s="11"/>
    </row>
    <row r="7" spans="2:8" ht="19.5" customHeight="1" x14ac:dyDescent="0.25">
      <c r="B7" s="14">
        <f t="array" ref="B7:H7">DaysAndWeeks+DATE(CalendarYear,7,1)-WEEKDAY(DATE(CalendarYear,7,1),(WeekStart="月曜日")+1)+15</f>
        <v>45851</v>
      </c>
      <c r="C7" s="17">
        <v>45852</v>
      </c>
      <c r="D7" s="17">
        <v>45853</v>
      </c>
      <c r="E7" s="14">
        <v>45854</v>
      </c>
      <c r="F7" s="17">
        <v>45855</v>
      </c>
      <c r="G7" s="14">
        <v>45856</v>
      </c>
      <c r="H7" s="14">
        <v>45857</v>
      </c>
    </row>
    <row r="8" spans="2:8" ht="57.95" customHeight="1" x14ac:dyDescent="0.25">
      <c r="C8" s="18" t="s">
        <v>18</v>
      </c>
      <c r="D8" s="18" t="s">
        <v>28</v>
      </c>
      <c r="F8" s="18" t="s">
        <v>21</v>
      </c>
    </row>
    <row r="9" spans="2:8" ht="19.5" customHeight="1" x14ac:dyDescent="0.25">
      <c r="B9" s="16">
        <f t="array" ref="B9:H9">DaysAndWeeks+DATE(CalendarYear,7,1)-WEEKDAY(DATE(CalendarYear,7,1),(WeekStart="月曜日")+1)+22</f>
        <v>45858</v>
      </c>
      <c r="C9" s="16">
        <v>45859</v>
      </c>
      <c r="D9" s="21">
        <v>45860</v>
      </c>
      <c r="E9" s="16">
        <v>45861</v>
      </c>
      <c r="F9" s="21">
        <v>45862</v>
      </c>
      <c r="G9" s="16">
        <v>45863</v>
      </c>
      <c r="H9" s="16">
        <v>45864</v>
      </c>
    </row>
    <row r="10" spans="2:8" ht="57.95" customHeight="1" x14ac:dyDescent="0.25">
      <c r="B10" s="11"/>
      <c r="C10" s="11"/>
      <c r="D10" s="24" t="s">
        <v>7</v>
      </c>
      <c r="E10" s="11"/>
      <c r="F10" s="22" t="s">
        <v>26</v>
      </c>
      <c r="G10" s="11"/>
      <c r="H10" s="11"/>
    </row>
    <row r="11" spans="2:8" ht="19.5" customHeight="1" x14ac:dyDescent="0.25">
      <c r="B11" s="14">
        <f t="array" ref="B11:H11">DaysAndWeeks+DATE(CalendarYear,7,1)-WEEKDAY(DATE(CalendarYear,7,1),(WeekStart="月曜日")+1)+29</f>
        <v>45865</v>
      </c>
      <c r="C11" s="17">
        <v>45866</v>
      </c>
      <c r="D11" s="14">
        <v>45867</v>
      </c>
      <c r="E11" s="14">
        <v>45868</v>
      </c>
      <c r="F11" s="14">
        <v>45869</v>
      </c>
      <c r="G11" s="14">
        <v>45870</v>
      </c>
      <c r="H11" s="14">
        <v>45871</v>
      </c>
    </row>
    <row r="12" spans="2:8" ht="57.95" customHeight="1" x14ac:dyDescent="0.25">
      <c r="C12" s="18" t="s">
        <v>29</v>
      </c>
    </row>
    <row r="13" spans="2:8" ht="19.5" customHeight="1" x14ac:dyDescent="0.25">
      <c r="B13" s="16">
        <f t="array" ref="B13:C13">DaysAndWeeks+DATE(CalendarYear,7,1)-WEEKDAY(DATE(CalendarYear,7,1),(WeekStart="月曜日")+1)+36</f>
        <v>45872</v>
      </c>
      <c r="C13" s="16">
        <v>45873</v>
      </c>
      <c r="D13" s="35" t="s">
        <v>0</v>
      </c>
      <c r="E13" s="36"/>
      <c r="F13" s="36"/>
      <c r="G13" s="36"/>
      <c r="H13" s="36"/>
    </row>
    <row r="14" spans="2:8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3">
    <mergeCell ref="D13:D14"/>
    <mergeCell ref="E13:H14"/>
    <mergeCell ref="B1:D1"/>
  </mergeCells>
  <phoneticPr fontId="31"/>
  <conditionalFormatting sqref="B3:G3">
    <cfRule type="expression" dxfId="17" priority="1">
      <formula>DAY(B3)&gt;8</formula>
    </cfRule>
  </conditionalFormatting>
  <conditionalFormatting sqref="B11:H11 B13:C13">
    <cfRule type="expression" dxfId="16" priority="2">
      <formula>AND(DAY(B11)&gt;=1,DAY(B11)&lt;=15)</formula>
    </cfRule>
  </conditionalFormatting>
  <dataValidations count="8">
    <dataValidation allowBlank="1" showInputMessage="1" showErrorMessage="1" prompt="曜日は自動的に決定されます" sqref="C2:H2" xr:uid="{00000000-0002-0000-0600-000000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600-000001000000}"/>
    <dataValidation allowBlank="1" showInputMessage="1" showErrorMessage="1" prompt="7 月の月間カレンダー" sqref="A1" xr:uid="{00000000-0002-0000-0600-000002000000}"/>
    <dataValidation allowBlank="1" showInputMessage="1" showErrorMessage="1" prompt="右側のセルにメモを入力します" sqref="D13:D14" xr:uid="{00000000-0002-0000-0600-000003000000}"/>
    <dataValidation allowBlank="1" showInputMessage="1" showErrorMessage="1" prompt="このセルにメモを入力します" sqref="E13:H14" xr:uid="{00000000-0002-0000-0600-000004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600-000005000000}"/>
    <dataValidation allowBlank="1" showInputMessage="1" showErrorMessage="1" prompt="このセルの年は、1 月のワークシートに入力された年に基づいて自動的に更新されます。下のカレンダーには、前の月と次の月の日付が薄い色のフォントで表示されます。" sqref="B1:D1" xr:uid="{00000000-0002-0000-0600-000006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で新しい曜日を選びます" sqref="B2" xr:uid="{00000000-0002-0000-0600-000007000000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2" tint="-9.9978637043366805E-2"/>
    <pageSetUpPr fitToPage="1"/>
  </sheetPr>
  <dimension ref="B1:H14"/>
  <sheetViews>
    <sheetView showGridLines="0" topLeftCell="A4" workbookViewId="0">
      <selection activeCell="C6" sqref="C6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0.6640625" style="1" customWidth="1"/>
    <col min="11" max="16384" width="8.88671875" style="1"/>
  </cols>
  <sheetData>
    <row r="1" spans="2:8" ht="60" customHeight="1" x14ac:dyDescent="0.25">
      <c r="B1" s="39" t="str">
        <f>CalendarYear&amp;" 年 8 月"</f>
        <v>2025 年 8 月</v>
      </c>
      <c r="C1" s="39"/>
      <c r="D1" s="39"/>
      <c r="E1" s="2"/>
      <c r="F1" s="2"/>
      <c r="G1" s="2"/>
      <c r="H1" s="13"/>
    </row>
    <row r="2" spans="2:8" ht="21.75" customHeight="1" thickBot="1" x14ac:dyDescent="0.3">
      <c r="B2" s="5" t="str">
        <f>IF(WeekStart="日曜日", "日曜日","月曜日")</f>
        <v>日曜日</v>
      </c>
      <c r="C2" s="5" t="str">
        <f t="shared" ref="C2:H2" si="0">UPPER(TEXT(C3,"aaaa"))</f>
        <v>月曜日</v>
      </c>
      <c r="D2" s="5" t="str">
        <f t="shared" si="0"/>
        <v>火曜日</v>
      </c>
      <c r="E2" s="5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</row>
    <row r="3" spans="2:8" ht="19.5" customHeight="1" x14ac:dyDescent="0.25">
      <c r="B3" s="14">
        <f t="array" ref="B3:H3">DaysAndWeeks+DATE(CalendarYear,8,1)-WEEKDAY(DATE(CalendarYear,8,1),(WeekStart="月曜日")+1)+1</f>
        <v>45865</v>
      </c>
      <c r="C3" s="14">
        <v>45866</v>
      </c>
      <c r="D3" s="14">
        <v>45867</v>
      </c>
      <c r="E3" s="14">
        <v>45868</v>
      </c>
      <c r="F3" s="14">
        <v>45869</v>
      </c>
      <c r="G3" s="14">
        <v>45870</v>
      </c>
      <c r="H3" s="14">
        <v>45871</v>
      </c>
    </row>
    <row r="4" spans="2:8" ht="57.95" customHeight="1" x14ac:dyDescent="0.25"/>
    <row r="5" spans="2:8" ht="19.5" customHeight="1" x14ac:dyDescent="0.25">
      <c r="B5" s="16">
        <f t="array" ref="B5:H5">DaysAndWeeks+DATE(CalendarYear,8,1)-WEEKDAY(DATE(CalendarYear,8,1),(WeekStart="月曜日")+1)+8</f>
        <v>45872</v>
      </c>
      <c r="C5" s="21">
        <v>45873</v>
      </c>
      <c r="D5" s="16">
        <v>45874</v>
      </c>
      <c r="E5" s="16">
        <v>45875</v>
      </c>
      <c r="F5" s="21">
        <v>45876</v>
      </c>
      <c r="G5" s="21">
        <v>45877</v>
      </c>
      <c r="H5" s="16">
        <v>45878</v>
      </c>
    </row>
    <row r="6" spans="2:8" ht="57.95" customHeight="1" x14ac:dyDescent="0.25">
      <c r="B6" s="11"/>
      <c r="C6" s="22" t="s">
        <v>30</v>
      </c>
      <c r="D6" s="11"/>
      <c r="E6" s="11"/>
      <c r="F6" s="29" t="s">
        <v>31</v>
      </c>
      <c r="G6" s="30" t="s">
        <v>32</v>
      </c>
      <c r="H6" s="11"/>
    </row>
    <row r="7" spans="2:8" ht="19.5" customHeight="1" x14ac:dyDescent="0.25">
      <c r="B7" s="14">
        <f t="array" ref="B7:H7">DaysAndWeeks+DATE(CalendarYear,8,1)-WEEKDAY(DATE(CalendarYear,8,1),(WeekStart="月曜日")+1)+15</f>
        <v>45879</v>
      </c>
      <c r="C7" s="14">
        <v>45880</v>
      </c>
      <c r="D7" s="14">
        <v>45881</v>
      </c>
      <c r="E7" s="17">
        <v>45882</v>
      </c>
      <c r="F7" s="14">
        <v>45883</v>
      </c>
      <c r="G7" s="14">
        <v>45884</v>
      </c>
      <c r="H7" s="14">
        <v>45885</v>
      </c>
    </row>
    <row r="8" spans="2:8" ht="57.95" customHeight="1" x14ac:dyDescent="0.25">
      <c r="E8" s="31" t="s">
        <v>33</v>
      </c>
    </row>
    <row r="9" spans="2:8" ht="19.5" customHeight="1" x14ac:dyDescent="0.25">
      <c r="B9" s="16">
        <f t="array" ref="B9:H9">DaysAndWeeks+DATE(CalendarYear,8,1)-WEEKDAY(DATE(CalendarYear,8,1),(WeekStart="月曜日")+1)+22</f>
        <v>45886</v>
      </c>
      <c r="C9" s="16">
        <v>45887</v>
      </c>
      <c r="D9" s="16">
        <v>45888</v>
      </c>
      <c r="E9" s="21">
        <v>45889</v>
      </c>
      <c r="F9" s="16">
        <v>45890</v>
      </c>
      <c r="G9" s="16">
        <v>45891</v>
      </c>
      <c r="H9" s="16">
        <v>45892</v>
      </c>
    </row>
    <row r="10" spans="2:8" ht="57.95" customHeight="1" x14ac:dyDescent="0.25">
      <c r="B10" s="11"/>
      <c r="C10" s="11"/>
      <c r="D10" s="11"/>
      <c r="E10" s="32" t="s">
        <v>34</v>
      </c>
      <c r="F10" s="11"/>
      <c r="G10" s="11"/>
      <c r="H10" s="11"/>
    </row>
    <row r="11" spans="2:8" ht="19.5" customHeight="1" x14ac:dyDescent="0.25">
      <c r="B11" s="14">
        <f t="array" ref="B11:H11">DaysAndWeeks+DATE(CalendarYear,8,1)-WEEKDAY(DATE(CalendarYear,8,1),(WeekStart="月曜日")+1)+29</f>
        <v>45893</v>
      </c>
      <c r="C11" s="14">
        <v>45894</v>
      </c>
      <c r="D11" s="17">
        <v>45895</v>
      </c>
      <c r="E11" s="14">
        <v>45896</v>
      </c>
      <c r="F11" s="14">
        <v>45897</v>
      </c>
      <c r="G11" s="14">
        <v>45898</v>
      </c>
      <c r="H11" s="14">
        <v>45899</v>
      </c>
    </row>
    <row r="12" spans="2:8" ht="57.95" customHeight="1" x14ac:dyDescent="0.25">
      <c r="D12" s="18" t="s">
        <v>35</v>
      </c>
    </row>
    <row r="13" spans="2:8" ht="19.5" customHeight="1" x14ac:dyDescent="0.25">
      <c r="B13" s="16">
        <f t="array" ref="B13:C13">DaysAndWeeks+DATE(CalendarYear,8,1)-WEEKDAY(DATE(CalendarYear,8,1),(WeekStart="月曜日")+1)+36</f>
        <v>45900</v>
      </c>
      <c r="C13" s="16">
        <v>45901</v>
      </c>
      <c r="D13" s="35" t="s">
        <v>0</v>
      </c>
      <c r="E13" s="36"/>
      <c r="F13" s="36"/>
      <c r="G13" s="36"/>
      <c r="H13" s="36"/>
    </row>
    <row r="14" spans="2:8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3">
    <mergeCell ref="D13:D14"/>
    <mergeCell ref="E13:H14"/>
    <mergeCell ref="B1:D1"/>
  </mergeCells>
  <phoneticPr fontId="31"/>
  <conditionalFormatting sqref="B3:G3">
    <cfRule type="expression" dxfId="15" priority="1">
      <formula>DAY(B3)&gt;8</formula>
    </cfRule>
  </conditionalFormatting>
  <conditionalFormatting sqref="B11:H11 B13:C13">
    <cfRule type="expression" dxfId="14" priority="2">
      <formula>AND(DAY(B11)&gt;=1,DAY(B11)&lt;=15)</formula>
    </cfRule>
  </conditionalFormatting>
  <dataValidations count="8">
    <dataValidation allowBlank="1" showInputMessage="1" showErrorMessage="1" prompt="曜日は自動的に決定されます" sqref="C2:H2" xr:uid="{00000000-0002-0000-0700-000000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700-000001000000}"/>
    <dataValidation allowBlank="1" showInputMessage="1" showErrorMessage="1" prompt="右のセルにメモを入力します" sqref="D13:D14" xr:uid="{00000000-0002-0000-0700-000002000000}"/>
    <dataValidation allowBlank="1" showInputMessage="1" showErrorMessage="1" prompt="このセルにメモを入力します" sqref="E13:H14" xr:uid="{00000000-0002-0000-0700-000003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700-000004000000}"/>
    <dataValidation allowBlank="1" showInputMessage="1" showErrorMessage="1" prompt="このセルの年は、1 月のワークシートに入力された年に基づいて自動的に更新されます。下のカレンダーには、前の月と次の月の日付が薄い色のフォントで表示されます。" sqref="B1:D1" xr:uid="{00000000-0002-0000-0700-000005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で新しい曜日を選びます" sqref="B2" xr:uid="{00000000-0002-0000-0700-000006000000}"/>
    <dataValidation allowBlank="1" showInputMessage="1" showErrorMessage="1" prompt="8 月の月間カレンダー" sqref="A1" xr:uid="{00000000-0002-0000-0700-000007000000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2" tint="-0.249977111117893"/>
    <pageSetUpPr fitToPage="1"/>
  </sheetPr>
  <dimension ref="B1:H14"/>
  <sheetViews>
    <sheetView showGridLines="0" workbookViewId="0">
      <selection activeCell="C6" sqref="C6"/>
    </sheetView>
  </sheetViews>
  <sheetFormatPr defaultColWidth="8.88671875" defaultRowHeight="15.75" x14ac:dyDescent="0.25"/>
  <cols>
    <col min="1" max="1" width="2.664062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0.6640625" style="1" customWidth="1"/>
    <col min="11" max="16384" width="8.88671875" style="1"/>
  </cols>
  <sheetData>
    <row r="1" spans="2:8" ht="60" customHeight="1" x14ac:dyDescent="0.25">
      <c r="B1" s="39" t="str">
        <f>CalendarYear&amp;" 年 9 月"</f>
        <v>2025 年 9 月</v>
      </c>
      <c r="C1" s="39"/>
      <c r="D1" s="39"/>
      <c r="E1" s="2"/>
      <c r="F1" s="2"/>
      <c r="G1" s="2"/>
      <c r="H1" s="13"/>
    </row>
    <row r="2" spans="2:8" ht="21.75" customHeight="1" thickBot="1" x14ac:dyDescent="0.3">
      <c r="B2" s="5" t="str">
        <f>IF(WeekStart="日曜日", "日曜日","月曜日")</f>
        <v>日曜日</v>
      </c>
      <c r="C2" s="23" t="str">
        <f t="shared" ref="C2:H2" si="0">UPPER(TEXT(C3,"aaaa"))</f>
        <v>月曜日</v>
      </c>
      <c r="D2" s="5" t="str">
        <f t="shared" si="0"/>
        <v>火曜日</v>
      </c>
      <c r="E2" s="23" t="str">
        <f t="shared" si="0"/>
        <v>水曜日</v>
      </c>
      <c r="F2" s="5" t="str">
        <f t="shared" si="0"/>
        <v>木曜日</v>
      </c>
      <c r="G2" s="5" t="str">
        <f t="shared" si="0"/>
        <v>金曜日</v>
      </c>
      <c r="H2" s="5" t="str">
        <f t="shared" si="0"/>
        <v>土曜日</v>
      </c>
    </row>
    <row r="3" spans="2:8" ht="19.5" customHeight="1" x14ac:dyDescent="0.25">
      <c r="B3" s="14">
        <f t="array" ref="B3:H3">DaysAndWeeks+DATE(CalendarYear,9,1)-WEEKDAY(DATE(CalendarYear,9,1),(WeekStart="月曜日")+1)+1</f>
        <v>45900</v>
      </c>
      <c r="C3" s="17">
        <v>45901</v>
      </c>
      <c r="D3" s="14">
        <v>45902</v>
      </c>
      <c r="E3" s="17">
        <v>45903</v>
      </c>
      <c r="F3" s="14">
        <v>45904</v>
      </c>
      <c r="G3" s="14">
        <v>45905</v>
      </c>
      <c r="H3" s="14">
        <v>45906</v>
      </c>
    </row>
    <row r="4" spans="2:8" ht="57.95" customHeight="1" x14ac:dyDescent="0.25">
      <c r="C4" s="18" t="s">
        <v>36</v>
      </c>
      <c r="E4" s="18" t="s">
        <v>42</v>
      </c>
    </row>
    <row r="5" spans="2:8" ht="19.5" customHeight="1" x14ac:dyDescent="0.25">
      <c r="B5" s="16">
        <f t="array" ref="B5:H5">DaysAndWeeks+DATE(CalendarYear,9,1)-WEEKDAY(DATE(CalendarYear,9,1),(WeekStart="月曜日")+1)+8</f>
        <v>45907</v>
      </c>
      <c r="C5" s="21">
        <v>45908</v>
      </c>
      <c r="D5" s="16">
        <v>45909</v>
      </c>
      <c r="E5" s="16">
        <v>45910</v>
      </c>
      <c r="F5" s="16">
        <v>45911</v>
      </c>
      <c r="G5" s="16">
        <v>45912</v>
      </c>
      <c r="H5" s="16">
        <v>45913</v>
      </c>
    </row>
    <row r="6" spans="2:8" ht="57.95" customHeight="1" x14ac:dyDescent="0.25">
      <c r="B6" s="11"/>
      <c r="C6" s="33" t="s">
        <v>38</v>
      </c>
      <c r="D6" s="11"/>
      <c r="E6" s="11"/>
      <c r="F6" s="11"/>
      <c r="G6" s="11"/>
      <c r="H6" s="11"/>
    </row>
    <row r="7" spans="2:8" ht="19.5" customHeight="1" x14ac:dyDescent="0.25">
      <c r="B7" s="14">
        <f t="array" ref="B7:H7">DaysAndWeeks+DATE(CalendarYear,9,1)-WEEKDAY(DATE(CalendarYear,9,1),(WeekStart="月曜日")+1)+15</f>
        <v>45914</v>
      </c>
      <c r="C7" s="14">
        <v>45915</v>
      </c>
      <c r="D7" s="17">
        <v>45916</v>
      </c>
      <c r="E7" s="17">
        <v>45917</v>
      </c>
      <c r="F7" s="14">
        <v>45918</v>
      </c>
      <c r="G7" s="14">
        <v>45919</v>
      </c>
      <c r="H7" s="14">
        <v>45920</v>
      </c>
    </row>
    <row r="8" spans="2:8" ht="57.95" customHeight="1" x14ac:dyDescent="0.25">
      <c r="D8" s="18" t="s">
        <v>40</v>
      </c>
      <c r="E8" s="18" t="s">
        <v>37</v>
      </c>
    </row>
    <row r="9" spans="2:8" ht="19.5" customHeight="1" x14ac:dyDescent="0.25">
      <c r="B9" s="16">
        <f t="array" ref="B9:H9">DaysAndWeeks+DATE(CalendarYear,9,1)-WEEKDAY(DATE(CalendarYear,9,1),(WeekStart="月曜日")+1)+22</f>
        <v>45921</v>
      </c>
      <c r="C9" s="16">
        <v>45922</v>
      </c>
      <c r="D9" s="16">
        <v>45923</v>
      </c>
      <c r="E9" s="16">
        <v>45924</v>
      </c>
      <c r="F9" s="16">
        <v>45925</v>
      </c>
      <c r="G9" s="16">
        <v>45926</v>
      </c>
      <c r="H9" s="16">
        <v>45927</v>
      </c>
    </row>
    <row r="10" spans="2:8" ht="57.95" customHeight="1" x14ac:dyDescent="0.25">
      <c r="B10" s="11"/>
      <c r="C10" s="11"/>
      <c r="D10" s="11"/>
      <c r="E10" s="11"/>
      <c r="F10" s="11"/>
      <c r="G10" s="11"/>
      <c r="H10" s="11"/>
    </row>
    <row r="11" spans="2:8" ht="19.5" customHeight="1" x14ac:dyDescent="0.25">
      <c r="B11" s="14">
        <f t="array" ref="B11:H11">DaysAndWeeks+DATE(CalendarYear,9,1)-WEEKDAY(DATE(CalendarYear,9,1),(WeekStart="月曜日")+1)+29</f>
        <v>45928</v>
      </c>
      <c r="C11" s="17">
        <v>45929</v>
      </c>
      <c r="D11" s="14">
        <v>45930</v>
      </c>
      <c r="E11" s="14">
        <v>45931</v>
      </c>
      <c r="F11" s="14">
        <v>45932</v>
      </c>
      <c r="G11" s="14">
        <v>45933</v>
      </c>
      <c r="H11" s="14">
        <v>45934</v>
      </c>
    </row>
    <row r="12" spans="2:8" ht="57.95" customHeight="1" x14ac:dyDescent="0.25">
      <c r="C12" s="18" t="s">
        <v>43</v>
      </c>
    </row>
    <row r="13" spans="2:8" ht="19.5" customHeight="1" x14ac:dyDescent="0.25">
      <c r="B13" s="16">
        <f t="array" ref="B13:C13">DaysAndWeeks+DATE(CalendarYear,9,1)-WEEKDAY(DATE(CalendarYear,9,1),(WeekStart="月曜日")+1)+36</f>
        <v>45935</v>
      </c>
      <c r="C13" s="16">
        <v>45936</v>
      </c>
      <c r="D13" s="35" t="s">
        <v>0</v>
      </c>
      <c r="E13" s="36"/>
      <c r="F13" s="36"/>
      <c r="G13" s="36"/>
      <c r="H13" s="36"/>
    </row>
    <row r="14" spans="2:8" ht="57.95" customHeight="1" x14ac:dyDescent="0.25">
      <c r="B14" s="11"/>
      <c r="C14" s="11"/>
      <c r="D14" s="35"/>
      <c r="E14" s="36"/>
      <c r="F14" s="36"/>
      <c r="G14" s="36"/>
      <c r="H14" s="36"/>
    </row>
  </sheetData>
  <mergeCells count="3">
    <mergeCell ref="D13:D14"/>
    <mergeCell ref="E13:H14"/>
    <mergeCell ref="B1:D1"/>
  </mergeCells>
  <phoneticPr fontId="31"/>
  <conditionalFormatting sqref="B3:G3">
    <cfRule type="expression" dxfId="13" priority="1">
      <formula>DAY(B3)&gt;8</formula>
    </cfRule>
  </conditionalFormatting>
  <conditionalFormatting sqref="B11:H11 B13:C13">
    <cfRule type="expression" dxfId="12" priority="2">
      <formula>AND(DAY(B11)&gt;=1,DAY(B11)&lt;=15)</formula>
    </cfRule>
  </conditionalFormatting>
  <dataValidations count="8">
    <dataValidation allowBlank="1" showInputMessage="1" showErrorMessage="1" prompt="曜日は自動的に決定されます" sqref="C2:H2" xr:uid="{00000000-0002-0000-0800-000000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800-000001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で新しい曜日を選びます" sqref="B2" xr:uid="{00000000-0002-0000-0800-000002000000}"/>
    <dataValidation allowBlank="1" showInputMessage="1" showErrorMessage="1" prompt="右のセルにメモを入力します" sqref="D13:D14" xr:uid="{00000000-0002-0000-0800-000003000000}"/>
    <dataValidation allowBlank="1" showInputMessage="1" showErrorMessage="1" prompt="このセルにメモを入力します" sqref="E13:H14" xr:uid="{00000000-0002-0000-0800-000004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800-000005000000}"/>
    <dataValidation allowBlank="1" showInputMessage="1" showErrorMessage="1" prompt="このセルの年は、1 月のワークシートに入力された年に基づいて自動的に更新されます。下のカレンダーには、前の月と次の月の日付が薄い色のフォントで表示されます。" sqref="B1:D1" xr:uid="{00000000-0002-0000-0800-000006000000}"/>
    <dataValidation allowBlank="1" showInputMessage="1" showErrorMessage="1" prompt="9 月の月間カレンダー" sqref="A1" xr:uid="{00000000-0002-0000-0800-000007000000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C7916D-7FB3-4691-A1B6-3222E75DF6E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F1D3139-A291-4424-AE1F-DA0462A64A4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3.xml><?xml version="1.0" encoding="utf-8"?>
<ds:datastoreItem xmlns:ds="http://schemas.openxmlformats.org/officeDocument/2006/customXml" ds:itemID="{C28C587F-F828-449C-8AE2-C4531F43C4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TM02930051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46</vt:i4>
      </vt:variant>
    </vt:vector>
  </HeadingPairs>
  <TitlesOfParts>
    <vt:vector size="61" baseType="lpstr">
      <vt:lpstr>1 月</vt:lpstr>
      <vt:lpstr>2 月</vt:lpstr>
      <vt:lpstr>3 月</vt:lpstr>
      <vt:lpstr>4 月</vt:lpstr>
      <vt:lpstr>5 月</vt:lpstr>
      <vt:lpstr>6 月</vt:lpstr>
      <vt:lpstr>7 月</vt:lpstr>
      <vt:lpstr>8 月</vt:lpstr>
      <vt:lpstr>9 月</vt:lpstr>
      <vt:lpstr>10 月</vt:lpstr>
      <vt:lpstr>11 月</vt:lpstr>
      <vt:lpstr>12 月</vt:lpstr>
      <vt:lpstr>2026年1月</vt:lpstr>
      <vt:lpstr>2026年2月</vt:lpstr>
      <vt:lpstr>2026年3月</vt:lpstr>
      <vt:lpstr>'2026年1月'!CalendarYear</vt:lpstr>
      <vt:lpstr>'2026年2月'!CalendarYear</vt:lpstr>
      <vt:lpstr>'2026年3月'!CalendarYear</vt:lpstr>
      <vt:lpstr>CalendarYear</vt:lpstr>
      <vt:lpstr>'2026年1月'!ColumnTitleRegion1..H12.1</vt:lpstr>
      <vt:lpstr>'2026年2月'!ColumnTitleRegion1..H12.1</vt:lpstr>
      <vt:lpstr>'2026年3月'!ColumnTitleRegion1..H12.1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'2026年1月'!ColumnTitleRegion2..C14.1</vt:lpstr>
      <vt:lpstr>'2026年2月'!ColumnTitleRegion2..C14.1</vt:lpstr>
      <vt:lpstr>'2026年3月'!ColumnTitleRegion2..C14.1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'1 月'!Print_Area</vt:lpstr>
      <vt:lpstr>'2026年1月'!Print_Area</vt:lpstr>
      <vt:lpstr>'2026年2月'!Print_Area</vt:lpstr>
      <vt:lpstr>'2026年3月'!Print_Area</vt:lpstr>
      <vt:lpstr>'2026年1月'!RowTitleRegion1..K3</vt:lpstr>
      <vt:lpstr>'2026年2月'!RowTitleRegion1..K3</vt:lpstr>
      <vt:lpstr>'2026年3月'!RowTitleRegion1..K3</vt:lpstr>
      <vt:lpstr>RowTitleRegion1..K3</vt:lpstr>
      <vt:lpstr>'2026年1月'!WeekStart</vt:lpstr>
      <vt:lpstr>'2026年2月'!WeekStart</vt:lpstr>
      <vt:lpstr>'2026年3月'!WeekStart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2022-12-27T00:24:27Z</dcterms:created>
  <dcterms:modified xsi:type="dcterms:W3CDTF">2025-09-29T01:42:41Z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